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D:\ADM KEPALA SEKOLAH\"/>
    </mc:Choice>
  </mc:AlternateContent>
  <xr:revisionPtr revIDLastSave="0" documentId="13_ncr:1_{D529F25D-5CDC-4E0D-B797-718562E2C022}" xr6:coauthVersionLast="47" xr6:coauthVersionMax="47" xr10:uidLastSave="{00000000-0000-0000-0000-000000000000}"/>
  <bookViews>
    <workbookView showSheetTabs="0" xWindow="210" yWindow="0" windowWidth="18560" windowHeight="10170" tabRatio="0" firstSheet="17" activeTab="3" xr2:uid="{00000000-000D-0000-FFFF-FFFF00000000}"/>
  </bookViews>
  <sheets>
    <sheet name="COVR-KS" sheetId="11" r:id="rId1"/>
    <sheet name="01-LAPORN-KS" sheetId="10" r:id="rId2"/>
    <sheet name="02-IDNTY-KS" sheetId="21" r:id="rId3"/>
    <sheet name="KS-KOMP-1" sheetId="1" r:id="rId4"/>
    <sheet name="KS-KOMP (2)" sheetId="6" r:id="rId5"/>
    <sheet name="KS-KOMP (3)" sheetId="7" r:id="rId6"/>
    <sheet name="KS-KOMP (4)" sheetId="13" r:id="rId7"/>
    <sheet name="04-RKAP-KPS" sheetId="8" r:id="rId8"/>
    <sheet name="06-RKAP-PKKS" sheetId="14" r:id="rId9"/>
    <sheet name="INDEX-HDIR" sheetId="16" r:id="rId10"/>
    <sheet name="SJAWAT" sheetId="17" r:id="rId11"/>
    <sheet name="MURID" sheetId="18" r:id="rId12"/>
    <sheet name="WALI" sheetId="19" r:id="rId13"/>
    <sheet name="DU-DI" sheetId="20" r:id="rId14"/>
    <sheet name="FORM-INST" sheetId="27" r:id="rId15"/>
    <sheet name="FORM-PNIL360-KS" sheetId="22" r:id="rId16"/>
    <sheet name="RUBRIK-CAPAIAN" sheetId="26" r:id="rId17"/>
    <sheet name="00-DATA-KS" sheetId="9" r:id="rId18"/>
    <sheet name="MODEL-KSGR" sheetId="12"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bsensi" localSheetId="2">#REF!</definedName>
    <definedName name="Absensi" localSheetId="8">#REF!</definedName>
    <definedName name="Absensi" localSheetId="0">#REF!</definedName>
    <definedName name="Absensi" localSheetId="14">#REF!</definedName>
    <definedName name="Absensi" localSheetId="6">#REF!</definedName>
    <definedName name="Absensi" localSheetId="16">#REF!</definedName>
    <definedName name="Absensi">#REF!</definedName>
    <definedName name="AK">[1]Target!$AX$7:$BF$143</definedName>
    <definedName name="Akhir" localSheetId="2">[2]Sheet12!$B$5:$K$11</definedName>
    <definedName name="Akhir" localSheetId="8">[2]Sheet12!$B$5:$K$11</definedName>
    <definedName name="Akhir">[3]Sheet12!$B$5:$K$11</definedName>
    <definedName name="analisis" localSheetId="2">#REF!</definedName>
    <definedName name="analisis" localSheetId="8">#REF!</definedName>
    <definedName name="analisis" localSheetId="0">#REF!</definedName>
    <definedName name="analisis" localSheetId="14">#REF!</definedName>
    <definedName name="analisis" localSheetId="6">#REF!</definedName>
    <definedName name="analisis" localSheetId="16">#REF!</definedName>
    <definedName name="analisis">#REF!</definedName>
    <definedName name="angka_kredit" localSheetId="2">[4]Target!$AX$7:$BF$143</definedName>
    <definedName name="angka_kredit" localSheetId="8">[4]Target!$AX$7:$BF$143</definedName>
    <definedName name="angka_kredit">[1]Target!$AX$7:$BF$143</definedName>
    <definedName name="bilat" localSheetId="2">[4]AngkaKredit!$C$83:$H$95</definedName>
    <definedName name="bilat" localSheetId="8">[4]AngkaKredit!$C$83:$H$95</definedName>
    <definedName name="bilat">[1]AngkaKredit!$C$83:$H$95</definedName>
    <definedName name="bind" localSheetId="2">#REF!</definedName>
    <definedName name="bind" localSheetId="8">#REF!</definedName>
    <definedName name="bind" localSheetId="0">#REF!</definedName>
    <definedName name="bind" localSheetId="14">#REF!</definedName>
    <definedName name="bind" localSheetId="6">#REF!</definedName>
    <definedName name="bind" localSheetId="16">#REF!</definedName>
    <definedName name="bind">#REF!</definedName>
    <definedName name="bing" localSheetId="2">#REF!</definedName>
    <definedName name="bing" localSheetId="8">#REF!</definedName>
    <definedName name="bing" localSheetId="0">#REF!</definedName>
    <definedName name="bing" localSheetId="14">#REF!</definedName>
    <definedName name="bing" localSheetId="6">#REF!</definedName>
    <definedName name="bing" localSheetId="16">#REF!</definedName>
    <definedName name="bing">#REF!</definedName>
    <definedName name="BUDIDAYA" localSheetId="2">#REF!</definedName>
    <definedName name="BUDIDAYA" localSheetId="8">#REF!</definedName>
    <definedName name="BUDIDAYA" localSheetId="0">#REF!</definedName>
    <definedName name="BUDIDAYA" localSheetId="14">#REF!</definedName>
    <definedName name="BUDIDAYA" localSheetId="6">#REF!</definedName>
    <definedName name="BUDIDAYA" localSheetId="16">#REF!</definedName>
    <definedName name="BUDIDAYA">#REF!</definedName>
    <definedName name="butir1bk" localSheetId="2">'[5]AK BK'!$G$7:$I$18</definedName>
    <definedName name="butir1bk" localSheetId="8">'[5]AK BK'!$G$7:$I$18</definedName>
    <definedName name="butir1bk">'[6]AK BK'!$G$7:$I$18</definedName>
    <definedName name="butir1gk" localSheetId="2">'[5]AK BK'!$G$119:$I$130</definedName>
    <definedName name="butir1gk" localSheetId="8">'[5]AK BK'!$G$119:$I$130</definedName>
    <definedName name="butir1gk">'[6]AK BK'!$G$119:$I$130</definedName>
    <definedName name="butir2bk" localSheetId="2">'[5]AK BK'!$G$19:$I$30</definedName>
    <definedName name="butir2bk" localSheetId="8">'[5]AK BK'!$G$19:$I$30</definedName>
    <definedName name="butir2bk">'[6]AK BK'!$G$19:$I$30</definedName>
    <definedName name="butir2gk" localSheetId="2">'[5]AK BK'!$G$131:$I$142</definedName>
    <definedName name="butir2gk" localSheetId="8">'[5]AK BK'!$G$131:$I$142</definedName>
    <definedName name="butir2gk">'[6]AK BK'!$G$131:$I$142</definedName>
    <definedName name="butir3bk" localSheetId="2">'[5]AK BK'!$G$31:$I$42</definedName>
    <definedName name="butir3bk" localSheetId="8">'[5]AK BK'!$G$31:$I$42</definedName>
    <definedName name="butir3bk">'[6]AK BK'!$G$31:$I$42</definedName>
    <definedName name="butir3gk" localSheetId="2">'[5]AK BK'!$G$143:$I$154</definedName>
    <definedName name="butir3gk" localSheetId="8">'[5]AK BK'!$G$143:$I$154</definedName>
    <definedName name="butir3gk">'[6]AK BK'!$G$143:$I$154</definedName>
    <definedName name="butir4bk" localSheetId="2">'[5]AK BK'!$G$43:$I$54</definedName>
    <definedName name="butir4bk" localSheetId="8">'[5]AK BK'!$G$43:$I$54</definedName>
    <definedName name="butir4bk">'[6]AK BK'!$G$43:$I$54</definedName>
    <definedName name="butir4gk" localSheetId="2">'[5]AK BK'!$G$155:$I$166</definedName>
    <definedName name="butir4gk" localSheetId="8">'[5]AK BK'!$G$155:$I$166</definedName>
    <definedName name="butir4gk">'[6]AK BK'!$G$155:$I$166</definedName>
    <definedName name="butir5bk" localSheetId="2">'[5]AK BK'!$G$55:$I$66</definedName>
    <definedName name="butir5bk" localSheetId="8">'[5]AK BK'!$G$55:$I$66</definedName>
    <definedName name="butir5bk">'[6]AK BK'!$G$55:$I$66</definedName>
    <definedName name="butir5gk" localSheetId="2">'[5]AK BK'!$G$167:$I$178</definedName>
    <definedName name="butir5gk" localSheetId="8">'[5]AK BK'!$G$167:$I$178</definedName>
    <definedName name="butir5gk">'[6]AK BK'!$G$167:$I$178</definedName>
    <definedName name="butir6gk" localSheetId="2">'[5]AK BK'!$G$179:$I$190</definedName>
    <definedName name="butir6gk" localSheetId="8">'[5]AK BK'!$G$179:$I$190</definedName>
    <definedName name="butir6gk">'[6]AK BK'!$G$179:$I$190</definedName>
    <definedName name="butir7bk" localSheetId="2">'[5]AK BK'!$G$79:$I$90</definedName>
    <definedName name="butir7bk" localSheetId="8">'[5]AK BK'!$G$79:$I$90</definedName>
    <definedName name="butir7bk">'[6]AK BK'!$G$79:$I$90</definedName>
    <definedName name="butir7gk" localSheetId="2">'[5]AK BK'!$G$191:$I$202</definedName>
    <definedName name="butir7gk" localSheetId="8">'[5]AK BK'!$G$191:$I$202</definedName>
    <definedName name="butir7gk">'[6]AK BK'!$G$191:$I$202</definedName>
    <definedName name="butir8bk" localSheetId="2">'[5]AK BK'!$G$91:$I$102</definedName>
    <definedName name="butir8bk" localSheetId="8">'[5]AK BK'!$G$91:$I$102</definedName>
    <definedName name="butir8bk">'[6]AK BK'!$G$91:$I$102</definedName>
    <definedName name="butir8gk" localSheetId="2">'[5]AK BK'!$G$203:$I$214</definedName>
    <definedName name="butir8gk" localSheetId="8">'[5]AK BK'!$G$203:$I$214</definedName>
    <definedName name="butir8gk">'[6]AK BK'!$G$203:$I$214</definedName>
    <definedName name="capaian" localSheetId="2">#REF!</definedName>
    <definedName name="capaian" localSheetId="8">#REF!</definedName>
    <definedName name="capaian" localSheetId="0">#REF!</definedName>
    <definedName name="capaian" localSheetId="14">#REF!</definedName>
    <definedName name="capaian" localSheetId="6">#REF!</definedName>
    <definedName name="capaian" localSheetId="16">#REF!</definedName>
    <definedName name="capaian">#REF!</definedName>
    <definedName name="catat_walas" localSheetId="2">#REF!</definedName>
    <definedName name="catat_walas" localSheetId="8">#REF!</definedName>
    <definedName name="catat_walas" localSheetId="0">#REF!</definedName>
    <definedName name="catat_walas" localSheetId="14">#REF!</definedName>
    <definedName name="catat_walas" localSheetId="6">#REF!</definedName>
    <definedName name="catat_walas" localSheetId="16">#REF!</definedName>
    <definedName name="catat_walas">#REF!</definedName>
    <definedName name="data_interval" localSheetId="2">#REF!</definedName>
    <definedName name="data_interval" localSheetId="8">#REF!</definedName>
    <definedName name="data_interval" localSheetId="0">#REF!</definedName>
    <definedName name="data_interval" localSheetId="14">#REF!</definedName>
    <definedName name="data_interval" localSheetId="6">#REF!</definedName>
    <definedName name="data_interval" localSheetId="16">#REF!</definedName>
    <definedName name="data_interval">#REF!</definedName>
    <definedName name="data_siswa_lengkap" localSheetId="2">#REF!</definedName>
    <definedName name="data_siswa_lengkap" localSheetId="8">#REF!</definedName>
    <definedName name="data_siswa_lengkap" localSheetId="0">#REF!</definedName>
    <definedName name="data_siswa_lengkap" localSheetId="14">#REF!</definedName>
    <definedName name="data_siswa_lengkap" localSheetId="6">#REF!</definedName>
    <definedName name="data_siswa_lengkap" localSheetId="16">#REF!</definedName>
    <definedName name="data_siswa_lengkap">#REF!</definedName>
    <definedName name="DataGuru" localSheetId="2">[4]DataPengawas!$B$6:$I$143</definedName>
    <definedName name="DataGuru" localSheetId="8">[4]DataPengawas!$B$6:$I$143</definedName>
    <definedName name="DataGuru">[1]DataPengawas!$B$6:$I$143</definedName>
    <definedName name="dataguru2" localSheetId="2">[4]DataPengawas!$B$6:$I$142</definedName>
    <definedName name="dataguru2" localSheetId="8">[4]DataPengawas!$B$6:$I$142</definedName>
    <definedName name="dataguru2">[1]DataPengawas!$B$6:$I$142</definedName>
    <definedName name="DataPegawai">[7]DATAPEGAWAI!$C$2:$F$41</definedName>
    <definedName name="datasi_rapot" localSheetId="2">#REF!</definedName>
    <definedName name="datasi_rapot" localSheetId="8">#REF!</definedName>
    <definedName name="datasi_rapot" localSheetId="0">#REF!</definedName>
    <definedName name="datasi_rapot" localSheetId="14">#REF!</definedName>
    <definedName name="datasi_rapot" localSheetId="6">#REF!</definedName>
    <definedName name="datasi_rapot" localSheetId="16">#REF!</definedName>
    <definedName name="datasi_rapot">#REF!</definedName>
    <definedName name="DIKPS" localSheetId="2">[8]III!$C$500:$C$509</definedName>
    <definedName name="DIKPS" localSheetId="8">[8]III!$C$500:$C$509</definedName>
    <definedName name="DIKPS">[9]III!$C$500:$C$509</definedName>
    <definedName name="Eskul" localSheetId="2">#REF!</definedName>
    <definedName name="Eskul" localSheetId="8">#REF!</definedName>
    <definedName name="Eskul" localSheetId="0">#REF!</definedName>
    <definedName name="Eskul" localSheetId="14">#REF!</definedName>
    <definedName name="Eskul" localSheetId="6">#REF!</definedName>
    <definedName name="Eskul" localSheetId="16">#REF!</definedName>
    <definedName name="Eskul">#REF!</definedName>
    <definedName name="evabilat" localSheetId="2">[4]AngkaKredit!$C$96:$H$108</definedName>
    <definedName name="evabilat" localSheetId="8">[4]AngkaKredit!$C$96:$H$108</definedName>
    <definedName name="evabilat">[1]AngkaKredit!$C$96:$H$108</definedName>
    <definedName name="evaluasi" localSheetId="2">#REF!</definedName>
    <definedName name="evaluasi" localSheetId="8">#REF!</definedName>
    <definedName name="evaluasi" localSheetId="0">#REF!</definedName>
    <definedName name="evaluasi" localSheetId="14">#REF!</definedName>
    <definedName name="evaluasi" localSheetId="6">#REF!</definedName>
    <definedName name="evaluasi" localSheetId="16">#REF!</definedName>
    <definedName name="evaluasi">#REF!</definedName>
    <definedName name="GOL" localSheetId="2">#REF!</definedName>
    <definedName name="GOL" localSheetId="8">#REF!</definedName>
    <definedName name="GOL" localSheetId="0">#REF!</definedName>
    <definedName name="GOL" localSheetId="14">#REF!</definedName>
    <definedName name="GOL" localSheetId="6">#REF!</definedName>
    <definedName name="GOL" localSheetId="16">#REF!</definedName>
    <definedName name="GOL">#REF!</definedName>
    <definedName name="golongan" localSheetId="2">[8]Identitas!$E$46:$E$52</definedName>
    <definedName name="golongan" localSheetId="8">[8]Identitas!$E$46:$E$52</definedName>
    <definedName name="golongan">[9]Identitas!$E$46:$E$52</definedName>
    <definedName name="hq" localSheetId="2">#REF!</definedName>
    <definedName name="hq" localSheetId="8">#REF!</definedName>
    <definedName name="hq" localSheetId="0">#REF!</definedName>
    <definedName name="hq" localSheetId="14">#REF!</definedName>
    <definedName name="hq" localSheetId="6">#REF!</definedName>
    <definedName name="hq" localSheetId="16">#REF!</definedName>
    <definedName name="hq">#REF!</definedName>
    <definedName name="ipa" localSheetId="2">#REF!</definedName>
    <definedName name="ipa" localSheetId="8">#REF!</definedName>
    <definedName name="ipa" localSheetId="0">#REF!</definedName>
    <definedName name="ipa" localSheetId="14">#REF!</definedName>
    <definedName name="ipa" localSheetId="6">#REF!</definedName>
    <definedName name="ipa" localSheetId="16">#REF!</definedName>
    <definedName name="ipa">#REF!</definedName>
    <definedName name="ips" localSheetId="2">#REF!</definedName>
    <definedName name="ips" localSheetId="8">#REF!</definedName>
    <definedName name="ips" localSheetId="0">#REF!</definedName>
    <definedName name="ips" localSheetId="14">#REF!</definedName>
    <definedName name="ips" localSheetId="6">#REF!</definedName>
    <definedName name="ips" localSheetId="16">#REF!</definedName>
    <definedName name="ips">#REF!</definedName>
    <definedName name="jabat" localSheetId="2">[8]Identitas!$D$46:$G$52</definedName>
    <definedName name="jabat" localSheetId="8">[8]Identitas!$D$46:$G$52</definedName>
    <definedName name="jabat">[9]Identitas!$D$46:$G$52</definedName>
    <definedName name="jabat2" localSheetId="2">'[8]1. Data Supervisi'!$M$22:$P$33</definedName>
    <definedName name="jabat2" localSheetId="8">'[8]1. Data Supervisi'!$M$22:$P$33</definedName>
    <definedName name="jabat2">'[9]1. Data Supervisi'!$M$22:$P$33</definedName>
    <definedName name="Jabatan" localSheetId="2">[4]SKP!$C$41:$D$48</definedName>
    <definedName name="Jabatan" localSheetId="8">[4]SKP!$C$41:$D$48</definedName>
    <definedName name="Jabatan">[1]SKP!$C$41:$D$48</definedName>
    <definedName name="jabguru" localSheetId="2">'[5]AK BK'!$G$260:$H$273</definedName>
    <definedName name="jabguru" localSheetId="8">'[5]AK BK'!$G$260:$H$273</definedName>
    <definedName name="jabguru">'[6]AK BK'!$G$260:$H$273</definedName>
    <definedName name="jenis" localSheetId="2">'[10]Guru '!$K$19:$K$24</definedName>
    <definedName name="jenis" localSheetId="8">'[10]Guru '!$K$19:$K$24</definedName>
    <definedName name="jenis">'[11]Guru '!$K$19:$K$24</definedName>
    <definedName name="jenisguru" localSheetId="2">'[5]AK BK'!$F$235:$G$237</definedName>
    <definedName name="jenisguru" localSheetId="8">'[5]AK BK'!$F$235:$G$237</definedName>
    <definedName name="jenisguru">'[6]AK BK'!$F$235:$G$237</definedName>
    <definedName name="Jml_Siswa" localSheetId="2">[12]DS!$W$1:$X$8</definedName>
    <definedName name="Jml_Siswa" localSheetId="8">[12]DS!$W$1:$X$8</definedName>
    <definedName name="Jml_Siswa">[13]DS!$W$1:$X$8</definedName>
    <definedName name="Karjono" localSheetId="2">[8]IV!$C$537:$C$544</definedName>
    <definedName name="Karjono" localSheetId="8">[8]IV!$C$537:$C$544</definedName>
    <definedName name="Karjono">[9]IV!$C$537:$C$544</definedName>
    <definedName name="KERAJINAN" localSheetId="2">#REF!</definedName>
    <definedName name="KERAJINAN" localSheetId="8">#REF!</definedName>
    <definedName name="KERAJINAN" localSheetId="0">#REF!</definedName>
    <definedName name="KERAJINAN" localSheetId="14">#REF!</definedName>
    <definedName name="KERAJINAN" localSheetId="6">#REF!</definedName>
    <definedName name="KERAJINAN" localSheetId="16">#REF!</definedName>
    <definedName name="KERAJINAN">#REF!</definedName>
    <definedName name="KI" localSheetId="2">[12]prota!$D$8:$E$42</definedName>
    <definedName name="KI" localSheetId="8">[12]prota!$D$8:$E$42</definedName>
    <definedName name="KI">[13]prota!$D$8:$E$42</definedName>
    <definedName name="KORWAS" localSheetId="2">[8]DATA!$E$23</definedName>
    <definedName name="KORWAS" localSheetId="8">[8]DATA!$E$23</definedName>
    <definedName name="KORWAS">[9]DATA!$E$23</definedName>
    <definedName name="Kreatif" localSheetId="2">#REF!</definedName>
    <definedName name="Kreatif" localSheetId="8">#REF!</definedName>
    <definedName name="Kreatif" localSheetId="0">#REF!</definedName>
    <definedName name="Kreatif" localSheetId="14">#REF!</definedName>
    <definedName name="Kreatif" localSheetId="6">#REF!</definedName>
    <definedName name="Kreatif" localSheetId="16">#REF!</definedName>
    <definedName name="Kreatif">#REF!</definedName>
    <definedName name="laksana" localSheetId="2">[4]AngkaKredit!$C$18:$H$30</definedName>
    <definedName name="laksana" localSheetId="8">[4]AngkaKredit!$C$18:$H$30</definedName>
    <definedName name="laksana">[1]AngkaKredit!$C$18:$H$30</definedName>
    <definedName name="laksanaEva" localSheetId="2">[4]AngkaKredit!$C$57:$H$69</definedName>
    <definedName name="laksanaEva" localSheetId="8">[4]AngkaKredit!$C$57:$H$69</definedName>
    <definedName name="laksanaEva">[1]AngkaKredit!$C$57:$H$69</definedName>
    <definedName name="leger_pts" localSheetId="2">#REF!</definedName>
    <definedName name="leger_pts" localSheetId="8">#REF!</definedName>
    <definedName name="leger_pts" localSheetId="0">#REF!</definedName>
    <definedName name="leger_pts" localSheetId="14">#REF!</definedName>
    <definedName name="leger_pts" localSheetId="6">#REF!</definedName>
    <definedName name="leger_pts" localSheetId="16">#REF!</definedName>
    <definedName name="leger_pts">#REF!</definedName>
    <definedName name="madrasah" localSheetId="2">[2]Data!$A$14:$F$23</definedName>
    <definedName name="madrasah" localSheetId="8">[2]Data!$A$14:$F$23</definedName>
    <definedName name="madrasah">[3]Data!$A$14:$F$23</definedName>
    <definedName name="Mahnuri" localSheetId="2">[8]DATA!$E$38</definedName>
    <definedName name="Mahnuri" localSheetId="8">[8]DATA!$E$38</definedName>
    <definedName name="Mahnuri">[9]DATA!$E$38</definedName>
    <definedName name="MAN" localSheetId="2">#REF!</definedName>
    <definedName name="MAN" localSheetId="8">#REF!</definedName>
    <definedName name="MAN" localSheetId="0">#REF!</definedName>
    <definedName name="MAN" localSheetId="14">#REF!</definedName>
    <definedName name="MAN" localSheetId="6">#REF!</definedName>
    <definedName name="MAN" localSheetId="16">#REF!</definedName>
    <definedName name="MAN">#REF!</definedName>
    <definedName name="MANAGERIAL" localSheetId="2">#REF!</definedName>
    <definedName name="MANAGERIAL" localSheetId="8">#REF!</definedName>
    <definedName name="MANAGERIAL" localSheetId="0">#REF!</definedName>
    <definedName name="MANAGERIAL" localSheetId="14">#REF!</definedName>
    <definedName name="MANAGERIAL" localSheetId="6">#REF!</definedName>
    <definedName name="MANAGERIAL" localSheetId="16">#REF!</definedName>
    <definedName name="MANAGERIAL">#REF!</definedName>
    <definedName name="MANAJERIAL" localSheetId="2">#REF!</definedName>
    <definedName name="MANAJERIAL" localSheetId="8">#REF!</definedName>
    <definedName name="MANAJERIAL" localSheetId="0">#REF!</definedName>
    <definedName name="MANAJERIAL" localSheetId="14">#REF!</definedName>
    <definedName name="MANAJERIAL" localSheetId="6">#REF!</definedName>
    <definedName name="MANAJERIAL" localSheetId="16">#REF!</definedName>
    <definedName name="MANAJERIAL">#REF!</definedName>
    <definedName name="mantau" localSheetId="2">[4]AngkaKredit!$C$31:$H$43</definedName>
    <definedName name="mantau" localSheetId="8">[4]AngkaKredit!$C$31:$H$43</definedName>
    <definedName name="mantau">[1]AngkaKredit!$C$31:$H$43</definedName>
    <definedName name="mapel_guru_kkm" localSheetId="2">#REF!</definedName>
    <definedName name="mapel_guru_kkm" localSheetId="8">#REF!</definedName>
    <definedName name="mapel_guru_kkm" localSheetId="0">#REF!</definedName>
    <definedName name="mapel_guru_kkm" localSheetId="14">#REF!</definedName>
    <definedName name="mapel_guru_kkm" localSheetId="6">#REF!</definedName>
    <definedName name="mapel_guru_kkm" localSheetId="16">#REF!</definedName>
    <definedName name="mapel_guru_kkm">#REF!</definedName>
    <definedName name="mengajar" localSheetId="2">#REF!</definedName>
    <definedName name="mengajar" localSheetId="8">#REF!</definedName>
    <definedName name="mengajar" localSheetId="0">#REF!</definedName>
    <definedName name="mengajar" localSheetId="14">#REF!</definedName>
    <definedName name="mengajar" localSheetId="6">#REF!</definedName>
    <definedName name="mengajar" localSheetId="16">#REF!</definedName>
    <definedName name="mengajar">#REF!</definedName>
    <definedName name="mtk" localSheetId="2">#REF!</definedName>
    <definedName name="mtk" localSheetId="8">#REF!</definedName>
    <definedName name="mtk" localSheetId="0">#REF!</definedName>
    <definedName name="mtk" localSheetId="14">#REF!</definedName>
    <definedName name="mtk" localSheetId="6">#REF!</definedName>
    <definedName name="mtk" localSheetId="16">#REF!</definedName>
    <definedName name="mtk">#REF!</definedName>
    <definedName name="mulok" localSheetId="2">#REF!</definedName>
    <definedName name="mulok" localSheetId="8">#REF!</definedName>
    <definedName name="mulok" localSheetId="0">#REF!</definedName>
    <definedName name="mulok" localSheetId="14">#REF!</definedName>
    <definedName name="mulok" localSheetId="6">#REF!</definedName>
    <definedName name="mulok" localSheetId="16">#REF!</definedName>
    <definedName name="mulok">#REF!</definedName>
    <definedName name="N" localSheetId="2">{"Satu ","Dua ","Tiga ","Empat ","Lima ","Enam ","Tujuh ","Delapan ","Sembilan "}</definedName>
    <definedName name="N" localSheetId="8">{"Satu ","Dua ","Tiga ","Empat ","Lima ","Enam ","Tujuh ","Delapan ","Sembilan "}</definedName>
    <definedName name="N" localSheetId="0">{"Satu ","Dua ","Tiga ","Empat ","Lima ","Enam ","Tujuh ","Delapan ","Sembilan "}</definedName>
    <definedName name="N" localSheetId="14">{"Satu ","Dua ","Tiga ","Empat ","Lima ","Enam ","Tujuh ","Delapan ","Sembilan "}</definedName>
    <definedName name="N" localSheetId="16">{"Satu ","Dua ","Tiga ","Empat ","Lima ","Enam ","Tujuh ","Delapan ","Sembilan "}</definedName>
    <definedName name="N">{"Satu ","Dua ","Tiga ","Empat ","Lima ","Enam ","Tujuh ","Delapan ","Sembilan "}</definedName>
    <definedName name="Nama_Siswa" localSheetId="2">[12]dasiUt!$B$4:$I$44</definedName>
    <definedName name="Nama_Siswa" localSheetId="8">[12]dasiUt!$B$4:$I$44</definedName>
    <definedName name="Nama_Siswa">[13]dasiUt!$B$4:$I$44</definedName>
    <definedName name="Nilai" localSheetId="2">#REF!</definedName>
    <definedName name="Nilai" localSheetId="8">#REF!</definedName>
    <definedName name="Nilai" localSheetId="0">#REF!</definedName>
    <definedName name="Nilai" localSheetId="14">#REF!</definedName>
    <definedName name="Nilai" localSheetId="6">#REF!</definedName>
    <definedName name="Nilai" localSheetId="16">#REF!</definedName>
    <definedName name="Nilai">#REF!</definedName>
    <definedName name="nilai_PKG" localSheetId="2">[4]AngkaKredit!$C$44:$H$56</definedName>
    <definedName name="nilai_PKG" localSheetId="8">[4]AngkaKredit!$C$44:$H$56</definedName>
    <definedName name="nilai_PKG">[1]AngkaKredit!$C$44:$H$56</definedName>
    <definedName name="Nip_Data_Siswa" localSheetId="2">#REF!</definedName>
    <definedName name="Nip_Data_Siswa" localSheetId="8">#REF!</definedName>
    <definedName name="Nip_Data_Siswa" localSheetId="0">#REF!</definedName>
    <definedName name="Nip_Data_Siswa" localSheetId="14">#REF!</definedName>
    <definedName name="Nip_Data_Siswa" localSheetId="6">#REF!</definedName>
    <definedName name="Nip_Data_Siswa" localSheetId="16">#REF!</definedName>
    <definedName name="Nip_Data_Siswa">#REF!</definedName>
    <definedName name="NIPKORWAS" localSheetId="2">[8]DATA!$E$24</definedName>
    <definedName name="NIPKORWAS" localSheetId="8">[8]DATA!$E$24</definedName>
    <definedName name="NIPKORWAS">[9]DATA!$E$24</definedName>
    <definedName name="nyusun" localSheetId="2">[4]AngkaKredit!$C$70:$H$82</definedName>
    <definedName name="nyusun" localSheetId="8">[4]AngkaKredit!$C$70:$H$82</definedName>
    <definedName name="nyusun">[1]AngkaKredit!$C$70:$H$82</definedName>
    <definedName name="Ok" localSheetId="2">[4]SKP!$P$6</definedName>
    <definedName name="Ok" localSheetId="8">[4]SKP!$P$6</definedName>
    <definedName name="Ok">[1]SKP!$P$6</definedName>
    <definedName name="pangkat" localSheetId="2">[4]DataPengawas!$K$6:$N$18</definedName>
    <definedName name="pangkat" localSheetId="8">[4]DataPengawas!$K$6:$N$18</definedName>
    <definedName name="pangkat">[1]DataPengawas!$K$6:$N$18</definedName>
    <definedName name="PENGOLAHAN" localSheetId="2">#REF!</definedName>
    <definedName name="PENGOLAHAN" localSheetId="8">#REF!</definedName>
    <definedName name="PENGOLAHAN" localSheetId="0">#REF!</definedName>
    <definedName name="PENGOLAHAN" localSheetId="14">#REF!</definedName>
    <definedName name="PENGOLAHAN" localSheetId="6">#REF!</definedName>
    <definedName name="PENGOLAHAN" localSheetId="16">#REF!</definedName>
    <definedName name="PENGOLAHAN">#REF!</definedName>
    <definedName name="penjas" localSheetId="2">#REF!</definedName>
    <definedName name="penjas" localSheetId="8">#REF!</definedName>
    <definedName name="penjas" localSheetId="0">#REF!</definedName>
    <definedName name="penjas" localSheetId="14">#REF!</definedName>
    <definedName name="penjas" localSheetId="6">#REF!</definedName>
    <definedName name="penjas" localSheetId="16">#REF!</definedName>
    <definedName name="penjas">#REF!</definedName>
    <definedName name="penunjang" localSheetId="2">[4]AngkaKredit!$E$113:$H$127</definedName>
    <definedName name="penunjang" localSheetId="8">[4]AngkaKredit!$E$113:$H$127</definedName>
    <definedName name="penunjang">[1]AngkaKredit!$E$113:$H$127</definedName>
    <definedName name="penunjang2" localSheetId="2">[4]Penunjang!$B$6:$U$143</definedName>
    <definedName name="penunjang2" localSheetId="8">[4]Penunjang!$B$6:$U$143</definedName>
    <definedName name="penunjang2">[1]Penunjang!$B$6:$U$143</definedName>
    <definedName name="PICT" localSheetId="2">INDEX([12]database!#REF!,MATCH([12]KartuPG!$I$11,[12]database!$G$4:$G$65,0))</definedName>
    <definedName name="PICT" localSheetId="8">INDEX([12]database!#REF!,MATCH([12]KartuPG!$I$11,[12]database!$G$4:$G$65,0))</definedName>
    <definedName name="PICT" localSheetId="0">INDEX([13]database!#REF!,MATCH([13]KartuPG!$I$11,[13]database!$G$4:$G$65,0))</definedName>
    <definedName name="PICT" localSheetId="14">INDEX([13]database!#REF!,MATCH([13]KartuPG!$I$11,[13]database!$G$4:$G$65,0))</definedName>
    <definedName name="PICT" localSheetId="6">INDEX([13]database!#REF!,MATCH([13]KartuPG!$I$11,[13]database!$G$4:$G$65,0))</definedName>
    <definedName name="PICT" localSheetId="16">INDEX([13]database!#REF!,MATCH([13]KartuPG!$I$11,[13]database!$G$4:$G$65,0))</definedName>
    <definedName name="PICT">INDEX([13]database!#REF!,MATCH([13]KartuPG!$I$11,[13]database!$G$4:$G$65,0))</definedName>
    <definedName name="pkn" localSheetId="2">#REF!</definedName>
    <definedName name="pkn" localSheetId="8">#REF!</definedName>
    <definedName name="pkn" localSheetId="0">#REF!</definedName>
    <definedName name="pkn" localSheetId="14">#REF!</definedName>
    <definedName name="pkn" localSheetId="6">#REF!</definedName>
    <definedName name="pkn" localSheetId="16">#REF!</definedName>
    <definedName name="pkn">#REF!</definedName>
    <definedName name="pra" localSheetId="2">#REF!</definedName>
    <definedName name="pra" localSheetId="8">#REF!</definedName>
    <definedName name="pra" localSheetId="0">#REF!</definedName>
    <definedName name="pra" localSheetId="14">#REF!</definedName>
    <definedName name="pra" localSheetId="6">#REF!</definedName>
    <definedName name="pra" localSheetId="16">#REF!</definedName>
    <definedName name="pra">#REF!</definedName>
    <definedName name="prilaku2" localSheetId="2">[4]PrilakuKerja!$B$7:$P$143</definedName>
    <definedName name="prilaku2" localSheetId="8">[4]PrilakuKerja!$B$7:$P$143</definedName>
    <definedName name="prilaku2">[1]PrilakuKerja!$B$7:$P$143</definedName>
    <definedName name="_xlnm.Print_Area" localSheetId="17">'00-DATA-KS'!$B$2:$H$43</definedName>
    <definedName name="_xlnm.Print_Area" localSheetId="1">'01-LAPORN-KS'!$B$2:$H$43</definedName>
    <definedName name="_xlnm.Print_Area" localSheetId="2">'02-IDNTY-KS'!$B$2:$H$44</definedName>
    <definedName name="_xlnm.Print_Area" localSheetId="7">'04-RKAP-KPS'!$B$2:$I$57</definedName>
    <definedName name="_xlnm.Print_Area" localSheetId="8">'06-RKAP-PKKS'!$B$2:$F$56</definedName>
    <definedName name="_xlnm.Print_Area" localSheetId="0">'COVR-KS'!$B$2:$K$49</definedName>
    <definedName name="_xlnm.Print_Area" localSheetId="13">'DU-DI'!$B$2:$AI$26</definedName>
    <definedName name="_xlnm.Print_Area" localSheetId="14">'FORM-INST'!$B$2:$G$203</definedName>
    <definedName name="_xlnm.Print_Area" localSheetId="15">'FORM-PNIL360-KS'!$B$2:$H$159</definedName>
    <definedName name="_xlnm.Print_Area" localSheetId="9">'INDEX-HDIR'!$B$3:$K$36</definedName>
    <definedName name="_xlnm.Print_Area" localSheetId="4">'KS-KOMP (2)'!$B$2:$H$55</definedName>
    <definedName name="_xlnm.Print_Area" localSheetId="5">'KS-KOMP (3)'!$B$2:$H$30</definedName>
    <definedName name="_xlnm.Print_Area" localSheetId="6">'KS-KOMP (4)'!$B$2:$H$30</definedName>
    <definedName name="_xlnm.Print_Area" localSheetId="3">'KS-KOMP-1'!$B$2:$H$54</definedName>
    <definedName name="_xlnm.Print_Area" localSheetId="11">MURID!$B$2:$AI$28</definedName>
    <definedName name="_xlnm.Print_Area" localSheetId="16">'RUBRIK-CAPAIAN'!$B$2:$D$7</definedName>
    <definedName name="_xlnm.Print_Area" localSheetId="10">SJAWAT!$B$2:$AI$28</definedName>
    <definedName name="_xlnm.Print_Area" localSheetId="12">WALI!$B$2:$AI$21</definedName>
    <definedName name="program" localSheetId="2">[4]AngkaKredit!$C$5:$H$17</definedName>
    <definedName name="program" localSheetId="8">[4]AngkaKredit!$C$5:$H$17</definedName>
    <definedName name="program">[1]AngkaKredit!$C$5:$H$17</definedName>
    <definedName name="qh" localSheetId="2">#REF!</definedName>
    <definedName name="qh" localSheetId="8">#REF!</definedName>
    <definedName name="qh" localSheetId="0">#REF!</definedName>
    <definedName name="qh" localSheetId="14">#REF!</definedName>
    <definedName name="qh" localSheetId="6">#REF!</definedName>
    <definedName name="qh" localSheetId="16">#REF!</definedName>
    <definedName name="qh">#REF!</definedName>
    <definedName name="rata_nilai" localSheetId="2">[12]DS!$AB$14:$AI$15</definedName>
    <definedName name="rata_nilai" localSheetId="8">[12]DS!$AB$14:$AI$15</definedName>
    <definedName name="rata_nilai">[13]DS!$AB$14:$AI$15</definedName>
    <definedName name="realisasi2" localSheetId="2">[4]Realisasi!$B$7:$AV$143</definedName>
    <definedName name="realisasi2" localSheetId="8">[4]Realisasi!$B$7:$AV$143</definedName>
    <definedName name="realisasi2">[1]Realisasi!$B$7:$AV$143</definedName>
    <definedName name="reg" localSheetId="2">#REF!</definedName>
    <definedName name="reg" localSheetId="8">#REF!</definedName>
    <definedName name="reg" localSheetId="0">#REF!</definedName>
    <definedName name="reg" localSheetId="14">#REF!</definedName>
    <definedName name="reg" localSheetId="6">#REF!</definedName>
    <definedName name="reg" localSheetId="16">#REF!</definedName>
    <definedName name="reg">#REF!</definedName>
    <definedName name="REKAYASA" localSheetId="2">#REF!</definedName>
    <definedName name="REKAYASA" localSheetId="8">#REF!</definedName>
    <definedName name="REKAYASA" localSheetId="0">#REF!</definedName>
    <definedName name="REKAYASA" localSheetId="14">#REF!</definedName>
    <definedName name="REKAYASA" localSheetId="6">#REF!</definedName>
    <definedName name="REKAYASA" localSheetId="16">#REF!</definedName>
    <definedName name="REKAYASA">#REF!</definedName>
    <definedName name="remedial" localSheetId="2">#REF!</definedName>
    <definedName name="remedial" localSheetId="8">#REF!</definedName>
    <definedName name="remedial" localSheetId="0">#REF!</definedName>
    <definedName name="remedial" localSheetId="14">#REF!</definedName>
    <definedName name="remedial" localSheetId="6">#REF!</definedName>
    <definedName name="remedial" localSheetId="16">#REF!</definedName>
    <definedName name="remedial">#REF!</definedName>
    <definedName name="rencana" localSheetId="2">#REF!</definedName>
    <definedName name="rencana" localSheetId="8">#REF!</definedName>
    <definedName name="rencana" localSheetId="0">#REF!</definedName>
    <definedName name="rencana" localSheetId="14">#REF!</definedName>
    <definedName name="rencana" localSheetId="6">#REF!</definedName>
    <definedName name="rencana" localSheetId="16">#REF!</definedName>
    <definedName name="rencana">#REF!</definedName>
    <definedName name="Sanserlis" localSheetId="2">[8]DATA!$E$39</definedName>
    <definedName name="Sanserlis" localSheetId="8">[8]DATA!$E$39</definedName>
    <definedName name="Sanserlis">[9]DATA!$E$39</definedName>
    <definedName name="sb" localSheetId="2">#REF!</definedName>
    <definedName name="sb" localSheetId="8">#REF!</definedName>
    <definedName name="sb" localSheetId="0">#REF!</definedName>
    <definedName name="sb" localSheetId="14">#REF!</definedName>
    <definedName name="sb" localSheetId="6">#REF!</definedName>
    <definedName name="sb" localSheetId="16">#REF!</definedName>
    <definedName name="sb">#REF!</definedName>
    <definedName name="SKOR" localSheetId="2">#REF!</definedName>
    <definedName name="SKOR" localSheetId="8">#REF!</definedName>
    <definedName name="SKOR" localSheetId="0">#REF!</definedName>
    <definedName name="SKOR" localSheetId="14">#REF!</definedName>
    <definedName name="SKOR" localSheetId="6">#REF!</definedName>
    <definedName name="SKOR" localSheetId="16">#REF!</definedName>
    <definedName name="SKOR">#REF!</definedName>
    <definedName name="SoalEsy" localSheetId="2">[12]RSoalEs!$A$7:$H$26</definedName>
    <definedName name="SoalEsy" localSheetId="8">[12]RSoalEs!$A$7:$H$26</definedName>
    <definedName name="SoalEsy">[13]RSoalEs!$A$7:$H$26</definedName>
    <definedName name="SoalPG" localSheetId="2">[12]database!$A$6:$L$65</definedName>
    <definedName name="SoalPG" localSheetId="8">[12]database!$A$6:$L$65</definedName>
    <definedName name="SoalPG">[13]database!$A$6:$L$65</definedName>
    <definedName name="Target" localSheetId="2">[4]Target!$B$7:$AG$144</definedName>
    <definedName name="Target" localSheetId="8">[4]Target!$B$7:$AG$144</definedName>
    <definedName name="Target">[1]Target!$B$7:$AG$144</definedName>
    <definedName name="target2" localSheetId="2">[4]Target!$B$7:$AG$143</definedName>
    <definedName name="target2" localSheetId="8">[4]Target!$B$7:$AG$143</definedName>
    <definedName name="target2">[1]Target!$B$7:$AG$143</definedName>
    <definedName name="target3" localSheetId="2">[4]Target!$B$7:$AQ$143</definedName>
    <definedName name="target3" localSheetId="8">[4]Target!$B$7:$AQ$143</definedName>
    <definedName name="target3">[1]Target!$B$7:$AQ$143</definedName>
    <definedName name="target4" localSheetId="2">[4]Target!$B$7:$AU$143</definedName>
    <definedName name="target4" localSheetId="8">[4]Target!$B$7:$AU$143</definedName>
    <definedName name="target4">[1]Target!$B$7:$AU$143</definedName>
    <definedName name="TT" localSheetId="2">[4]Penunjang!$B$6:$T$143</definedName>
    <definedName name="TT" localSheetId="8">[4]Penunjang!$B$6:$T$143</definedName>
    <definedName name="TT">[1]Penunjang!$B$6:$T$143</definedName>
    <definedName name="tugas" localSheetId="2">'[5]AK BK'!$G$228:$I$233</definedName>
    <definedName name="tugas" localSheetId="8">'[5]AK BK'!$G$228:$I$233</definedName>
    <definedName name="tugas">'[6]AK BK'!$G$228:$I$233</definedName>
    <definedName name="TugasTambahan" localSheetId="2">[4]Penunjang!$B$6:$S$142</definedName>
    <definedName name="TugasTambahan" localSheetId="8">[4]Penunjang!$B$6:$S$142</definedName>
    <definedName name="TugasTambahan">[1]Penunjang!$B$6:$S$142</definedName>
    <definedName name="Tuta" localSheetId="2">[4]Penunjang!$B$6:$U$142</definedName>
    <definedName name="Tuta" localSheetId="8">[4]Penunjang!$B$6:$U$142</definedName>
    <definedName name="Tuta">[1]Penunjang!$B$6:$U$142</definedName>
    <definedName name="User" localSheetId="2">#REF!</definedName>
    <definedName name="User" localSheetId="8">#REF!</definedName>
    <definedName name="User" localSheetId="0">#REF!</definedName>
    <definedName name="User" localSheetId="14">#REF!</definedName>
    <definedName name="User" localSheetId="6">#REF!</definedName>
    <definedName name="User" localSheetId="16">#REF!</definedName>
    <definedName name="User">#REF!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0" l="1"/>
  <c r="E34" i="11" l="1"/>
  <c r="N24" i="17" l="1"/>
  <c r="N22" i="20"/>
  <c r="E21" i="9"/>
  <c r="C44" i="11" l="1"/>
  <c r="E190" i="27" l="1"/>
  <c r="J189" i="27"/>
  <c r="J188" i="27"/>
  <c r="K187" i="27"/>
  <c r="J187" i="27"/>
  <c r="E179" i="27"/>
  <c r="J178" i="27"/>
  <c r="J177" i="27"/>
  <c r="J176" i="27"/>
  <c r="J175" i="27"/>
  <c r="J174" i="27"/>
  <c r="K173" i="27"/>
  <c r="J173" i="27"/>
  <c r="E164" i="27"/>
  <c r="J163" i="27"/>
  <c r="J162" i="27"/>
  <c r="J161" i="27"/>
  <c r="J160" i="27"/>
  <c r="J159" i="27"/>
  <c r="J158" i="27"/>
  <c r="K157" i="27"/>
  <c r="J157" i="27"/>
  <c r="E150" i="27"/>
  <c r="J149" i="27"/>
  <c r="J148" i="27"/>
  <c r="J147" i="27"/>
  <c r="J146" i="27"/>
  <c r="K145" i="27"/>
  <c r="J145" i="27"/>
  <c r="E124" i="27"/>
  <c r="J123" i="27"/>
  <c r="J122" i="27"/>
  <c r="J121" i="27"/>
  <c r="J120" i="27"/>
  <c r="J119" i="27"/>
  <c r="K118" i="27"/>
  <c r="J118" i="27"/>
  <c r="E109" i="27"/>
  <c r="J108" i="27"/>
  <c r="J107" i="27"/>
  <c r="J106" i="27"/>
  <c r="K105" i="27"/>
  <c r="J105" i="27"/>
  <c r="E90" i="27"/>
  <c r="J89" i="27"/>
  <c r="J88" i="27"/>
  <c r="J87" i="27"/>
  <c r="K86" i="27"/>
  <c r="J86" i="27"/>
  <c r="E77" i="27"/>
  <c r="J76" i="27"/>
  <c r="J75" i="27"/>
  <c r="J74" i="27"/>
  <c r="K73" i="27"/>
  <c r="J73" i="27"/>
  <c r="E59" i="27"/>
  <c r="J58" i="27"/>
  <c r="J57" i="27"/>
  <c r="J56" i="27"/>
  <c r="J55" i="27"/>
  <c r="K54" i="27"/>
  <c r="J54" i="27"/>
  <c r="E45" i="27"/>
  <c r="J44" i="27"/>
  <c r="J43" i="27"/>
  <c r="J42" i="27"/>
  <c r="J41" i="27"/>
  <c r="K40" i="27"/>
  <c r="J40" i="27"/>
  <c r="E32" i="27"/>
  <c r="J31" i="27"/>
  <c r="J30" i="27"/>
  <c r="J29" i="27"/>
  <c r="J28" i="27"/>
  <c r="K27" i="27"/>
  <c r="J27" i="27"/>
  <c r="E19" i="27"/>
  <c r="J18" i="27"/>
  <c r="J17" i="27"/>
  <c r="J16" i="27"/>
  <c r="K15" i="27"/>
  <c r="J15" i="27"/>
  <c r="I187" i="27" l="1"/>
  <c r="G187" i="27" s="1"/>
  <c r="C192" i="27" s="1"/>
  <c r="J192" i="27" s="1"/>
  <c r="I157" i="27"/>
  <c r="G157" i="27" s="1"/>
  <c r="F166" i="27" s="1"/>
  <c r="M166" i="27" s="1"/>
  <c r="I145" i="27"/>
  <c r="G145" i="27" s="1"/>
  <c r="E152" i="27" s="1"/>
  <c r="L152" i="27" s="1"/>
  <c r="I118" i="27"/>
  <c r="G118" i="27" s="1"/>
  <c r="D126" i="27" s="1"/>
  <c r="K126" i="27" s="1"/>
  <c r="I105" i="27"/>
  <c r="G105" i="27" s="1"/>
  <c r="F111" i="27" s="1"/>
  <c r="M111" i="27" s="1"/>
  <c r="I173" i="27"/>
  <c r="G173" i="27" s="1"/>
  <c r="E181" i="27" s="1"/>
  <c r="L181" i="27" s="1"/>
  <c r="I86" i="27"/>
  <c r="G86" i="27" s="1"/>
  <c r="G92" i="27" s="1"/>
  <c r="I73" i="27"/>
  <c r="G73" i="27" s="1"/>
  <c r="E79" i="27" s="1"/>
  <c r="L79" i="27" s="1"/>
  <c r="I40" i="27"/>
  <c r="G40" i="27" s="1"/>
  <c r="F47" i="27" s="1"/>
  <c r="M47" i="27" s="1"/>
  <c r="I27" i="27"/>
  <c r="G27" i="27" s="1"/>
  <c r="F34" i="27" s="1"/>
  <c r="M34" i="27" s="1"/>
  <c r="I15" i="27"/>
  <c r="G15" i="27" s="1"/>
  <c r="E21" i="27" s="1"/>
  <c r="L21" i="27" s="1"/>
  <c r="I54" i="27"/>
  <c r="G54" i="27" s="1"/>
  <c r="C61" i="27" s="1"/>
  <c r="J61" i="27" s="1"/>
  <c r="E192" i="27" l="1"/>
  <c r="L192" i="27" s="1"/>
  <c r="G192" i="27"/>
  <c r="D192" i="27"/>
  <c r="K192" i="27" s="1"/>
  <c r="F192" i="27"/>
  <c r="M192" i="27" s="1"/>
  <c r="C181" i="27"/>
  <c r="J181" i="27" s="1"/>
  <c r="D181" i="27"/>
  <c r="K181" i="27" s="1"/>
  <c r="G181" i="27"/>
  <c r="F181" i="27"/>
  <c r="M181" i="27" s="1"/>
  <c r="G166" i="27"/>
  <c r="E166" i="27"/>
  <c r="L166" i="27" s="1"/>
  <c r="D166" i="27"/>
  <c r="K166" i="27" s="1"/>
  <c r="C166" i="27"/>
  <c r="J166" i="27" s="1"/>
  <c r="D152" i="27"/>
  <c r="K152" i="27" s="1"/>
  <c r="F152" i="27"/>
  <c r="M152" i="27" s="1"/>
  <c r="C152" i="27"/>
  <c r="J152" i="27" s="1"/>
  <c r="G152" i="27"/>
  <c r="E126" i="27"/>
  <c r="L126" i="27" s="1"/>
  <c r="G126" i="27"/>
  <c r="C126" i="27"/>
  <c r="J126" i="27" s="1"/>
  <c r="F126" i="27"/>
  <c r="M126" i="27" s="1"/>
  <c r="C111" i="27"/>
  <c r="J111" i="27" s="1"/>
  <c r="E111" i="27"/>
  <c r="L111" i="27" s="1"/>
  <c r="G111" i="27"/>
  <c r="D111" i="27"/>
  <c r="K111" i="27" s="1"/>
  <c r="F92" i="27"/>
  <c r="M92" i="27" s="1"/>
  <c r="D92" i="27"/>
  <c r="K92" i="27" s="1"/>
  <c r="E92" i="27"/>
  <c r="L92" i="27" s="1"/>
  <c r="C92" i="27"/>
  <c r="J92" i="27" s="1"/>
  <c r="D79" i="27"/>
  <c r="K79" i="27" s="1"/>
  <c r="F79" i="27"/>
  <c r="M79" i="27" s="1"/>
  <c r="C79" i="27"/>
  <c r="J79" i="27" s="1"/>
  <c r="G79" i="27"/>
  <c r="C47" i="27"/>
  <c r="J47" i="27" s="1"/>
  <c r="G47" i="27"/>
  <c r="E47" i="27"/>
  <c r="L47" i="27" s="1"/>
  <c r="D47" i="27"/>
  <c r="K47" i="27" s="1"/>
  <c r="C34" i="27"/>
  <c r="J34" i="27" s="1"/>
  <c r="G34" i="27"/>
  <c r="E34" i="27"/>
  <c r="L34" i="27" s="1"/>
  <c r="D34" i="27"/>
  <c r="K34" i="27" s="1"/>
  <c r="F21" i="27"/>
  <c r="M21" i="27" s="1"/>
  <c r="D21" i="27"/>
  <c r="K21" i="27" s="1"/>
  <c r="G21" i="27"/>
  <c r="C21" i="27"/>
  <c r="J21" i="27" s="1"/>
  <c r="D61" i="27"/>
  <c r="K61" i="27" s="1"/>
  <c r="F61" i="27"/>
  <c r="M61" i="27" s="1"/>
  <c r="G61" i="27"/>
  <c r="E61" i="27"/>
  <c r="L61" i="27" s="1"/>
  <c r="E40" i="10"/>
  <c r="G194" i="27" l="1"/>
  <c r="G195" i="27" s="1"/>
  <c r="G196" i="27" s="1"/>
  <c r="H24" i="8"/>
  <c r="F36" i="16" l="1"/>
  <c r="F35" i="16"/>
  <c r="C36" i="16"/>
  <c r="C35" i="16"/>
  <c r="J31" i="16"/>
  <c r="E8" i="16"/>
  <c r="E7" i="16"/>
  <c r="E6" i="16"/>
  <c r="B4" i="16"/>
  <c r="AB5" i="17" l="1"/>
  <c r="AB4" i="17"/>
  <c r="E5" i="17"/>
  <c r="E4" i="17"/>
  <c r="G35" i="21" l="1"/>
  <c r="E28" i="21"/>
  <c r="E29" i="21"/>
  <c r="E30" i="21"/>
  <c r="E31" i="21"/>
  <c r="E32" i="21"/>
  <c r="E27" i="21"/>
  <c r="C39" i="21" s="1"/>
  <c r="E20" i="21"/>
  <c r="E21" i="21"/>
  <c r="E22" i="21"/>
  <c r="F35" i="21" s="1"/>
  <c r="E23" i="21"/>
  <c r="E24" i="21"/>
  <c r="E19" i="21"/>
  <c r="E9" i="21"/>
  <c r="E18" i="21"/>
  <c r="E17" i="21"/>
  <c r="E16" i="21"/>
  <c r="E15" i="21"/>
  <c r="E14" i="21"/>
  <c r="E13" i="21"/>
  <c r="E12" i="21"/>
  <c r="E11" i="21"/>
  <c r="E10" i="21"/>
  <c r="E8" i="21"/>
  <c r="E7" i="21"/>
  <c r="E6" i="21"/>
  <c r="G39" i="21" s="1"/>
  <c r="C40" i="21"/>
  <c r="G40" i="21"/>
  <c r="C55" i="14"/>
  <c r="C54" i="14"/>
  <c r="E55" i="14"/>
  <c r="E54" i="14"/>
  <c r="F49" i="14"/>
  <c r="E49" i="14"/>
  <c r="E17" i="14"/>
  <c r="E18" i="14"/>
  <c r="C1" i="14"/>
  <c r="H41" i="14" s="1"/>
  <c r="B1" i="14"/>
  <c r="AH24" i="20"/>
  <c r="AE24" i="20"/>
  <c r="AB24" i="20"/>
  <c r="Y24" i="20"/>
  <c r="V24" i="20"/>
  <c r="S24" i="20"/>
  <c r="P24" i="20"/>
  <c r="M24" i="20"/>
  <c r="J24" i="20"/>
  <c r="G24" i="20"/>
  <c r="AI22" i="20"/>
  <c r="AH22" i="20"/>
  <c r="AG22" i="20"/>
  <c r="AF22" i="20"/>
  <c r="AE22" i="20"/>
  <c r="AD22" i="20"/>
  <c r="AC22" i="20"/>
  <c r="AB22" i="20"/>
  <c r="AA22" i="20"/>
  <c r="Z22" i="20"/>
  <c r="Y22" i="20"/>
  <c r="X22" i="20"/>
  <c r="W22" i="20"/>
  <c r="V22" i="20"/>
  <c r="U22" i="20"/>
  <c r="T22" i="20"/>
  <c r="S22" i="20"/>
  <c r="R22" i="20"/>
  <c r="Q22" i="20"/>
  <c r="P22" i="20"/>
  <c r="O22" i="20"/>
  <c r="M22" i="20"/>
  <c r="L22" i="20"/>
  <c r="K22" i="20"/>
  <c r="J22" i="20"/>
  <c r="I22" i="20"/>
  <c r="H22" i="20"/>
  <c r="G22" i="20"/>
  <c r="F22" i="20"/>
  <c r="E6" i="20"/>
  <c r="AH19" i="19"/>
  <c r="AE19" i="19"/>
  <c r="AB19" i="19"/>
  <c r="Y19" i="19"/>
  <c r="V19" i="19"/>
  <c r="S19" i="19"/>
  <c r="P19" i="19"/>
  <c r="M19" i="19"/>
  <c r="J19" i="19"/>
  <c r="G19" i="19"/>
  <c r="AI17" i="19"/>
  <c r="AH17" i="19"/>
  <c r="AG17" i="19"/>
  <c r="AH18" i="19" s="1"/>
  <c r="AG20" i="19" s="1"/>
  <c r="AH21" i="19" s="1"/>
  <c r="AF17" i="19"/>
  <c r="AE17" i="19"/>
  <c r="AD17" i="19"/>
  <c r="AC17" i="19"/>
  <c r="AB17" i="19"/>
  <c r="AA17" i="19"/>
  <c r="Z17" i="19"/>
  <c r="Y17" i="19"/>
  <c r="X17" i="19"/>
  <c r="W17" i="19"/>
  <c r="V17" i="19"/>
  <c r="U17" i="19"/>
  <c r="V18" i="19" s="1"/>
  <c r="T17" i="19"/>
  <c r="S17" i="19"/>
  <c r="R17" i="19"/>
  <c r="Q17" i="19"/>
  <c r="P17" i="19"/>
  <c r="O17" i="19"/>
  <c r="N17" i="19"/>
  <c r="M17" i="19"/>
  <c r="L17" i="19"/>
  <c r="K17" i="19"/>
  <c r="J17" i="19"/>
  <c r="I17" i="19"/>
  <c r="H17" i="19"/>
  <c r="G17" i="19"/>
  <c r="F17" i="19"/>
  <c r="E6" i="19"/>
  <c r="AH26" i="18"/>
  <c r="AE26" i="18"/>
  <c r="AB26" i="18"/>
  <c r="Y26" i="18"/>
  <c r="V26" i="18"/>
  <c r="S26" i="18"/>
  <c r="P26" i="18"/>
  <c r="M26" i="18"/>
  <c r="J26" i="18"/>
  <c r="G26"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6" i="18"/>
  <c r="AH26" i="17"/>
  <c r="AE26" i="17"/>
  <c r="AB26" i="17"/>
  <c r="Y26" i="17"/>
  <c r="V26" i="17"/>
  <c r="S26" i="17"/>
  <c r="P26" i="17"/>
  <c r="M26" i="17"/>
  <c r="J26" i="17"/>
  <c r="G26" i="17"/>
  <c r="AI24" i="17"/>
  <c r="AH24" i="17"/>
  <c r="AG24" i="17"/>
  <c r="AF24" i="17"/>
  <c r="AE24" i="17"/>
  <c r="AD24" i="17"/>
  <c r="AC24" i="17"/>
  <c r="AB24" i="17"/>
  <c r="AA24" i="17"/>
  <c r="Z24" i="17"/>
  <c r="Y24" i="17"/>
  <c r="X24" i="17"/>
  <c r="W24" i="17"/>
  <c r="V24" i="17"/>
  <c r="U24" i="17"/>
  <c r="T24" i="17"/>
  <c r="S24" i="17"/>
  <c r="R24" i="17"/>
  <c r="Q24" i="17"/>
  <c r="P24" i="17"/>
  <c r="O24" i="17"/>
  <c r="M24" i="17"/>
  <c r="L24" i="17"/>
  <c r="K24" i="17"/>
  <c r="J24" i="17"/>
  <c r="I24" i="17"/>
  <c r="H24" i="17"/>
  <c r="G24" i="17"/>
  <c r="F24" i="17"/>
  <c r="AB5" i="19"/>
  <c r="E5" i="19"/>
  <c r="AB4" i="20"/>
  <c r="E4" i="20"/>
  <c r="H28" i="16"/>
  <c r="E28" i="16"/>
  <c r="D28" i="16"/>
  <c r="F27" i="16"/>
  <c r="G27" i="16" s="1"/>
  <c r="I27" i="16" s="1"/>
  <c r="J27" i="16" s="1"/>
  <c r="K27" i="16" s="1"/>
  <c r="F26" i="16"/>
  <c r="G26" i="16" s="1"/>
  <c r="I26" i="16" s="1"/>
  <c r="J26" i="16" s="1"/>
  <c r="K26" i="16" s="1"/>
  <c r="F25" i="16"/>
  <c r="G25" i="16" s="1"/>
  <c r="I25" i="16" s="1"/>
  <c r="J25" i="16" s="1"/>
  <c r="K25" i="16" s="1"/>
  <c r="F24" i="16"/>
  <c r="G24" i="16" s="1"/>
  <c r="I24" i="16" s="1"/>
  <c r="J24" i="16" s="1"/>
  <c r="K24" i="16" s="1"/>
  <c r="F23" i="16"/>
  <c r="G23" i="16" s="1"/>
  <c r="I23" i="16" s="1"/>
  <c r="J23" i="16" s="1"/>
  <c r="K23" i="16" s="1"/>
  <c r="F22" i="16"/>
  <c r="G22" i="16" s="1"/>
  <c r="I22" i="16" s="1"/>
  <c r="J22" i="16" s="1"/>
  <c r="K22" i="16" s="1"/>
  <c r="F21" i="16"/>
  <c r="G21" i="16" s="1"/>
  <c r="I21" i="16" s="1"/>
  <c r="J21" i="16" s="1"/>
  <c r="K21" i="16" s="1"/>
  <c r="F20" i="16"/>
  <c r="G20" i="16" s="1"/>
  <c r="I20" i="16" s="1"/>
  <c r="J20" i="16" s="1"/>
  <c r="K20" i="16" s="1"/>
  <c r="F19" i="16"/>
  <c r="G19" i="16" s="1"/>
  <c r="I19" i="16" s="1"/>
  <c r="J19" i="16" s="1"/>
  <c r="K19" i="16" s="1"/>
  <c r="F18" i="16"/>
  <c r="G18" i="16" s="1"/>
  <c r="I18" i="16" s="1"/>
  <c r="J18" i="16" s="1"/>
  <c r="K18" i="16" s="1"/>
  <c r="F17" i="16"/>
  <c r="G16" i="16"/>
  <c r="I16" i="16" s="1"/>
  <c r="F16" i="16"/>
  <c r="F9" i="8"/>
  <c r="C31" i="14"/>
  <c r="C30" i="14"/>
  <c r="C29" i="14"/>
  <c r="C28" i="14"/>
  <c r="E25" i="14"/>
  <c r="E24" i="14"/>
  <c r="E23" i="14"/>
  <c r="E22" i="14"/>
  <c r="E21" i="14"/>
  <c r="E20" i="14"/>
  <c r="E16" i="14"/>
  <c r="E15" i="14"/>
  <c r="E14" i="14"/>
  <c r="E13" i="14"/>
  <c r="E12" i="14"/>
  <c r="E10" i="14"/>
  <c r="E9" i="14"/>
  <c r="B2" i="14"/>
  <c r="E8" i="14"/>
  <c r="U20" i="19" l="1"/>
  <c r="V21" i="19" s="1"/>
  <c r="F28" i="16"/>
  <c r="G23" i="20"/>
  <c r="F25" i="20" s="1"/>
  <c r="G26" i="20" s="1"/>
  <c r="G25" i="17"/>
  <c r="F27" i="17" s="1"/>
  <c r="G28" i="17" s="1"/>
  <c r="P25" i="17"/>
  <c r="O27" i="17" s="1"/>
  <c r="P28" i="17" s="1"/>
  <c r="AB25" i="17"/>
  <c r="AA27" i="17" s="1"/>
  <c r="AB28" i="17" s="1"/>
  <c r="J23" i="20"/>
  <c r="I25" i="20" s="1"/>
  <c r="J26" i="20" s="1"/>
  <c r="G18" i="19"/>
  <c r="F20" i="19" s="1"/>
  <c r="G21" i="19" s="1"/>
  <c r="M18" i="19"/>
  <c r="L20" i="19" s="1"/>
  <c r="M21" i="19" s="1"/>
  <c r="S18" i="19"/>
  <c r="R20" i="19" s="1"/>
  <c r="S21" i="19" s="1"/>
  <c r="Y18" i="19"/>
  <c r="X20" i="19" s="1"/>
  <c r="Y21" i="19" s="1"/>
  <c r="AE18" i="19"/>
  <c r="AD20" i="19" s="1"/>
  <c r="AE21" i="19" s="1"/>
  <c r="P18" i="19"/>
  <c r="O20" i="19" s="1"/>
  <c r="P21" i="19" s="1"/>
  <c r="AB18" i="19"/>
  <c r="AA20" i="19" s="1"/>
  <c r="AB21" i="19" s="1"/>
  <c r="M25" i="18"/>
  <c r="L27" i="18" s="1"/>
  <c r="M28" i="18" s="1"/>
  <c r="S25" i="18"/>
  <c r="R27" i="18" s="1"/>
  <c r="S28" i="18" s="1"/>
  <c r="Y25" i="18"/>
  <c r="X27" i="18" s="1"/>
  <c r="Y28" i="18" s="1"/>
  <c r="AE25" i="18"/>
  <c r="AD27" i="18" s="1"/>
  <c r="AE28" i="18" s="1"/>
  <c r="J25" i="18"/>
  <c r="I27" i="18" s="1"/>
  <c r="J28" i="18" s="1"/>
  <c r="V25" i="18"/>
  <c r="U27" i="18" s="1"/>
  <c r="V28" i="18" s="1"/>
  <c r="AH25" i="18"/>
  <c r="AG27" i="18" s="1"/>
  <c r="AH28" i="18" s="1"/>
  <c r="AH25" i="17"/>
  <c r="AG27" i="17" s="1"/>
  <c r="AH28" i="17" s="1"/>
  <c r="J25" i="17"/>
  <c r="I27" i="17" s="1"/>
  <c r="J28" i="17" s="1"/>
  <c r="M25" i="17"/>
  <c r="L27" i="17" s="1"/>
  <c r="M28" i="17" s="1"/>
  <c r="S25" i="17"/>
  <c r="R27" i="17" s="1"/>
  <c r="S28" i="17" s="1"/>
  <c r="Y25" i="17"/>
  <c r="X27" i="17" s="1"/>
  <c r="Y28" i="17" s="1"/>
  <c r="AE25" i="17"/>
  <c r="AD27" i="17" s="1"/>
  <c r="AE28" i="17" s="1"/>
  <c r="E37" i="14"/>
  <c r="E38" i="14"/>
  <c r="E39" i="14"/>
  <c r="G25" i="18"/>
  <c r="F27" i="18" s="1"/>
  <c r="J18" i="19"/>
  <c r="I20" i="19" s="1"/>
  <c r="J21" i="19" s="1"/>
  <c r="P23" i="20"/>
  <c r="O25" i="20" s="1"/>
  <c r="P26" i="20" s="1"/>
  <c r="AB23" i="20"/>
  <c r="AA25" i="20" s="1"/>
  <c r="AB26" i="20" s="1"/>
  <c r="S23" i="20"/>
  <c r="R25" i="20" s="1"/>
  <c r="S26" i="20" s="1"/>
  <c r="Y23" i="20"/>
  <c r="X25" i="20" s="1"/>
  <c r="Y26" i="20" s="1"/>
  <c r="AE23" i="20"/>
  <c r="AD25" i="20" s="1"/>
  <c r="AE26" i="20" s="1"/>
  <c r="M23" i="20"/>
  <c r="L25" i="20" s="1"/>
  <c r="M26" i="20" s="1"/>
  <c r="V23" i="20"/>
  <c r="U25" i="20" s="1"/>
  <c r="V26" i="20" s="1"/>
  <c r="AH23" i="20"/>
  <c r="AG25" i="20" s="1"/>
  <c r="AH26" i="20" s="1"/>
  <c r="P25" i="18"/>
  <c r="O27" i="18" s="1"/>
  <c r="P28" i="18" s="1"/>
  <c r="AB25" i="18"/>
  <c r="AA27" i="18" s="1"/>
  <c r="AB28" i="18" s="1"/>
  <c r="V25" i="17"/>
  <c r="U27" i="17" s="1"/>
  <c r="V28" i="17" s="1"/>
  <c r="E40" i="14"/>
  <c r="C40" i="14"/>
  <c r="B40" i="14"/>
  <c r="E11" i="14"/>
  <c r="J16" i="16"/>
  <c r="K16" i="16" s="1"/>
  <c r="E5" i="18"/>
  <c r="E4" i="19"/>
  <c r="E5" i="20"/>
  <c r="AB5" i="18"/>
  <c r="AB4" i="19"/>
  <c r="AB5" i="20"/>
  <c r="G17" i="16"/>
  <c r="E4" i="18"/>
  <c r="AB4" i="18"/>
  <c r="I40" i="14"/>
  <c r="J41" i="14"/>
  <c r="H40" i="14"/>
  <c r="J40" i="14"/>
  <c r="AL27" i="17" l="1"/>
  <c r="AB6" i="17" s="1"/>
  <c r="D37" i="14" s="1"/>
  <c r="F37" i="14" s="1"/>
  <c r="AL27" i="18"/>
  <c r="AL28" i="18" s="1"/>
  <c r="G28" i="18"/>
  <c r="AL20" i="19"/>
  <c r="AL21" i="19" s="1"/>
  <c r="AL25" i="20"/>
  <c r="AL26" i="20" s="1"/>
  <c r="G28" i="16"/>
  <c r="I17" i="16"/>
  <c r="E41" i="14"/>
  <c r="AL28" i="17" l="1"/>
  <c r="AB6" i="18"/>
  <c r="D38" i="14" s="1"/>
  <c r="F38" i="14" s="1"/>
  <c r="AB6" i="19"/>
  <c r="D39" i="14" s="1"/>
  <c r="F39" i="14" s="1"/>
  <c r="AB6" i="20"/>
  <c r="D40" i="14" s="1"/>
  <c r="F40" i="14" s="1"/>
  <c r="J17" i="16"/>
  <c r="K17" i="16" s="1"/>
  <c r="I28" i="16"/>
  <c r="J28" i="16" l="1"/>
  <c r="K28" i="16" s="1"/>
  <c r="K29" i="16" s="1"/>
  <c r="E43" i="14" s="1"/>
  <c r="E42" i="14"/>
  <c r="E9" i="10" l="1"/>
  <c r="H25" i="8" l="1"/>
  <c r="H23" i="8"/>
  <c r="K25" i="9" l="1"/>
  <c r="K24" i="9"/>
  <c r="K23" i="9"/>
  <c r="K22" i="9"/>
  <c r="K21" i="9"/>
  <c r="K20" i="9"/>
  <c r="K19" i="9"/>
  <c r="K18" i="9"/>
  <c r="E25" i="9"/>
  <c r="E24" i="9"/>
  <c r="E23" i="9"/>
  <c r="E22" i="9"/>
  <c r="E35" i="11"/>
  <c r="E20" i="9"/>
  <c r="E19" i="9"/>
  <c r="J36" i="16" s="1"/>
  <c r="E18" i="9"/>
  <c r="J35" i="16" s="1"/>
  <c r="K11" i="13"/>
  <c r="K10" i="13"/>
  <c r="L19" i="7"/>
  <c r="K22" i="7"/>
  <c r="K21" i="7"/>
  <c r="K10" i="7"/>
  <c r="K48" i="6"/>
  <c r="K47" i="6"/>
  <c r="K46" i="6"/>
  <c r="F50" i="1"/>
  <c r="K49" i="1"/>
  <c r="K48" i="1"/>
  <c r="K47" i="1"/>
  <c r="K46" i="1"/>
  <c r="L45" i="1"/>
  <c r="K45" i="1"/>
  <c r="K34" i="1"/>
  <c r="K21" i="1"/>
  <c r="F24" i="13"/>
  <c r="K23" i="13"/>
  <c r="K22" i="13"/>
  <c r="L21" i="13"/>
  <c r="K21" i="13"/>
  <c r="F13" i="13"/>
  <c r="K12" i="13"/>
  <c r="K9" i="13"/>
  <c r="K8" i="13"/>
  <c r="L7" i="13"/>
  <c r="K7" i="13"/>
  <c r="J21" i="13" l="1"/>
  <c r="J45" i="1"/>
  <c r="H45" i="1" s="1"/>
  <c r="F52" i="1" s="1"/>
  <c r="M52" i="1" s="1"/>
  <c r="J7" i="13"/>
  <c r="H48" i="8"/>
  <c r="H21" i="13" l="1"/>
  <c r="H26" i="13" s="1"/>
  <c r="I42" i="8" s="1"/>
  <c r="H7" i="13"/>
  <c r="E15" i="13" s="1"/>
  <c r="L15" i="13" s="1"/>
  <c r="D52" i="1"/>
  <c r="K52" i="1" s="1"/>
  <c r="H52" i="1"/>
  <c r="I31" i="8" s="1"/>
  <c r="H31" i="8" s="1"/>
  <c r="E52" i="1"/>
  <c r="L52" i="1" s="1"/>
  <c r="G52" i="1"/>
  <c r="N52" i="1" s="1"/>
  <c r="D20" i="8"/>
  <c r="C45" i="11"/>
  <c r="E26" i="13" l="1"/>
  <c r="L26" i="13" s="1"/>
  <c r="G26" i="13"/>
  <c r="N26" i="13" s="1"/>
  <c r="F26" i="13"/>
  <c r="M26" i="13" s="1"/>
  <c r="D26" i="13"/>
  <c r="K26" i="13" s="1"/>
  <c r="F15" i="13"/>
  <c r="M15" i="13" s="1"/>
  <c r="G15" i="13"/>
  <c r="N15" i="13" s="1"/>
  <c r="D15" i="13"/>
  <c r="K15" i="13" s="1"/>
  <c r="H15" i="13"/>
  <c r="I41" i="8" s="1"/>
  <c r="I48" i="8"/>
  <c r="E36" i="11"/>
  <c r="E33" i="11"/>
  <c r="E32" i="11"/>
  <c r="C25" i="11"/>
  <c r="H41" i="8" l="1"/>
  <c r="F31" i="14"/>
  <c r="G32" i="10"/>
  <c r="G19" i="10"/>
  <c r="E19" i="10"/>
  <c r="E17" i="10"/>
  <c r="E16" i="10"/>
  <c r="E15" i="10"/>
  <c r="E14" i="10"/>
  <c r="E13" i="10"/>
  <c r="E11" i="10"/>
  <c r="E10" i="10"/>
  <c r="E8" i="10"/>
  <c r="C33" i="10" s="1"/>
  <c r="E7" i="10"/>
  <c r="C32" i="10" s="1"/>
  <c r="K39" i="9"/>
  <c r="K38" i="9"/>
  <c r="K37" i="9"/>
  <c r="K36" i="9"/>
  <c r="K35" i="9"/>
  <c r="K34" i="9"/>
  <c r="K32" i="9"/>
  <c r="K31" i="9"/>
  <c r="K30" i="9"/>
  <c r="K29" i="9"/>
  <c r="K28" i="9"/>
  <c r="K27" i="9"/>
  <c r="I56" i="8"/>
  <c r="I55" i="8"/>
  <c r="F56" i="8"/>
  <c r="F55" i="8"/>
  <c r="I24" i="8"/>
  <c r="F24" i="8"/>
  <c r="D24" i="8"/>
  <c r="F21" i="8"/>
  <c r="F20" i="8"/>
  <c r="F19" i="8"/>
  <c r="F18" i="8"/>
  <c r="F17" i="8"/>
  <c r="F16" i="8"/>
  <c r="F14" i="8"/>
  <c r="F13" i="8"/>
  <c r="F12" i="8"/>
  <c r="F11" i="8"/>
  <c r="F10" i="8"/>
  <c r="F8" i="8"/>
  <c r="F7" i="8"/>
  <c r="D56" i="8" s="1"/>
  <c r="F6" i="8"/>
  <c r="D55" i="8" s="1"/>
  <c r="I50" i="8" l="1"/>
  <c r="B2" i="8"/>
  <c r="K23" i="7" l="1"/>
  <c r="F26" i="7"/>
  <c r="K25" i="7"/>
  <c r="K24" i="7"/>
  <c r="K20" i="7"/>
  <c r="K19" i="7"/>
  <c r="F12" i="7"/>
  <c r="K11" i="7"/>
  <c r="K9" i="7"/>
  <c r="K8" i="7"/>
  <c r="L7" i="7"/>
  <c r="K7" i="7"/>
  <c r="F50" i="6"/>
  <c r="K49" i="6"/>
  <c r="K45" i="6"/>
  <c r="L44" i="6"/>
  <c r="K44" i="6"/>
  <c r="F36" i="6"/>
  <c r="K35" i="6"/>
  <c r="K34" i="6"/>
  <c r="K33" i="6"/>
  <c r="L32" i="6"/>
  <c r="K32" i="6"/>
  <c r="F23" i="6"/>
  <c r="K22" i="6"/>
  <c r="K21" i="6"/>
  <c r="K20" i="6"/>
  <c r="L19" i="6"/>
  <c r="K19" i="6"/>
  <c r="F11" i="6"/>
  <c r="K10" i="6"/>
  <c r="K9" i="6"/>
  <c r="K8" i="6"/>
  <c r="L7" i="6"/>
  <c r="K7" i="6"/>
  <c r="F37" i="1"/>
  <c r="K36" i="1"/>
  <c r="K35" i="1"/>
  <c r="K33" i="1"/>
  <c r="L32" i="1"/>
  <c r="K32" i="1"/>
  <c r="J19" i="7" l="1"/>
  <c r="H19" i="7" s="1"/>
  <c r="D28" i="7" s="1"/>
  <c r="K28" i="7" s="1"/>
  <c r="J32" i="6"/>
  <c r="J19" i="6"/>
  <c r="H19" i="6" s="1"/>
  <c r="G25" i="6" s="1"/>
  <c r="N25" i="6" s="1"/>
  <c r="J44" i="6"/>
  <c r="H44" i="6" s="1"/>
  <c r="H52" i="6" s="1"/>
  <c r="I36" i="8" s="1"/>
  <c r="H36" i="8" s="1"/>
  <c r="J7" i="7"/>
  <c r="J7" i="6"/>
  <c r="J32" i="1"/>
  <c r="F24" i="1"/>
  <c r="K23" i="1"/>
  <c r="K22" i="1"/>
  <c r="K20" i="1"/>
  <c r="L19" i="1"/>
  <c r="K19" i="1"/>
  <c r="F11" i="1"/>
  <c r="K10" i="1"/>
  <c r="K9" i="1"/>
  <c r="K8" i="1"/>
  <c r="L7" i="1"/>
  <c r="K7" i="1"/>
  <c r="H7" i="7" l="1"/>
  <c r="E14" i="7" s="1"/>
  <c r="L14" i="7" s="1"/>
  <c r="H32" i="6"/>
  <c r="H38" i="6" s="1"/>
  <c r="I35" i="8" s="1"/>
  <c r="H35" i="8" s="1"/>
  <c r="H7" i="6"/>
  <c r="H13" i="6" s="1"/>
  <c r="I33" i="8" s="1"/>
  <c r="H32" i="1"/>
  <c r="H39" i="1" s="1"/>
  <c r="I30" i="8" s="1"/>
  <c r="H30" i="8" s="1"/>
  <c r="D25" i="6"/>
  <c r="K25" i="6" s="1"/>
  <c r="H25" i="6"/>
  <c r="I34" i="8" s="1"/>
  <c r="H34" i="8" s="1"/>
  <c r="F25" i="6"/>
  <c r="M25" i="6" s="1"/>
  <c r="E25" i="6"/>
  <c r="L25" i="6" s="1"/>
  <c r="H42" i="8"/>
  <c r="E52" i="6"/>
  <c r="L52" i="6" s="1"/>
  <c r="G52" i="6"/>
  <c r="N52" i="6" s="1"/>
  <c r="D52" i="6"/>
  <c r="K52" i="6" s="1"/>
  <c r="F52" i="6"/>
  <c r="M52" i="6" s="1"/>
  <c r="H28" i="7"/>
  <c r="I39" i="8" s="1"/>
  <c r="H39" i="8" s="1"/>
  <c r="F28" i="7"/>
  <c r="M28" i="7" s="1"/>
  <c r="G28" i="7"/>
  <c r="N28" i="7" s="1"/>
  <c r="E28" i="7"/>
  <c r="L28" i="7" s="1"/>
  <c r="J19" i="1"/>
  <c r="H19" i="1" s="1"/>
  <c r="J7" i="1"/>
  <c r="H7" i="1" s="1"/>
  <c r="H33" i="8" l="1"/>
  <c r="F29" i="14"/>
  <c r="F14" i="7"/>
  <c r="M14" i="7" s="1"/>
  <c r="H14" i="7"/>
  <c r="I38" i="8" s="1"/>
  <c r="G14" i="7"/>
  <c r="N14" i="7" s="1"/>
  <c r="D14" i="7"/>
  <c r="K14" i="7" s="1"/>
  <c r="D38" i="6"/>
  <c r="K38" i="6" s="1"/>
  <c r="F38" i="6"/>
  <c r="M38" i="6" s="1"/>
  <c r="G38" i="6"/>
  <c r="N38" i="6" s="1"/>
  <c r="E38" i="6"/>
  <c r="L38" i="6" s="1"/>
  <c r="G13" i="6"/>
  <c r="N13" i="6" s="1"/>
  <c r="F13" i="6"/>
  <c r="M13" i="6" s="1"/>
  <c r="E13" i="6"/>
  <c r="L13" i="6" s="1"/>
  <c r="D13" i="6"/>
  <c r="K13" i="6" s="1"/>
  <c r="G39" i="1"/>
  <c r="N39" i="1" s="1"/>
  <c r="E39" i="1"/>
  <c r="L39" i="1" s="1"/>
  <c r="D39" i="1"/>
  <c r="K39" i="1" s="1"/>
  <c r="F39" i="1"/>
  <c r="M39" i="1" s="1"/>
  <c r="G26" i="1"/>
  <c r="N26" i="1" s="1"/>
  <c r="H26" i="1"/>
  <c r="I29" i="8" s="1"/>
  <c r="H29" i="8" s="1"/>
  <c r="G13" i="1"/>
  <c r="N13" i="1" s="1"/>
  <c r="H13" i="1"/>
  <c r="I28" i="8" s="1"/>
  <c r="F26" i="1"/>
  <c r="M26" i="1" s="1"/>
  <c r="E26" i="1"/>
  <c r="L26" i="1" s="1"/>
  <c r="D26" i="1"/>
  <c r="K26" i="1" s="1"/>
  <c r="D13" i="1"/>
  <c r="K13" i="1" s="1"/>
  <c r="E13" i="1"/>
  <c r="L13" i="1" s="1"/>
  <c r="F13" i="1"/>
  <c r="M13" i="1" s="1"/>
  <c r="F28" i="14" l="1"/>
  <c r="H38" i="8"/>
  <c r="F30" i="14"/>
  <c r="H28" i="8"/>
  <c r="I43" i="8"/>
  <c r="I44" i="8" s="1"/>
  <c r="K8" i="10" s="1"/>
  <c r="F32" i="14" l="1"/>
  <c r="F33" i="14" s="1"/>
  <c r="D36" i="14" s="1"/>
  <c r="F36" i="14" s="1"/>
  <c r="F41" i="14" s="1"/>
  <c r="E44" i="14" s="1"/>
  <c r="K9" i="10" s="1"/>
  <c r="K10" i="10" s="1"/>
  <c r="G44" i="8"/>
  <c r="L8" i="10" s="1"/>
  <c r="M8" i="10" s="1"/>
  <c r="H44" i="8"/>
  <c r="E45" i="14" l="1"/>
  <c r="F45" i="14"/>
  <c r="M38" i="14" l="1"/>
  <c r="L9" i="10"/>
  <c r="M9" i="10" s="1"/>
  <c r="M10" i="10" s="1"/>
  <c r="N9" i="10" s="1"/>
  <c r="F21" i="10" l="1"/>
  <c r="E21" i="10"/>
  <c r="E22"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author>
    <author>windows</author>
  </authors>
  <commentList>
    <comment ref="M2" authorId="0" shapeId="0" xr:uid="{00000000-0006-0000-1100-000001000000}">
      <text>
        <r>
          <rPr>
            <b/>
            <sz val="8"/>
            <color indexed="81"/>
            <rFont val="Tahoma"/>
            <family val="2"/>
          </rPr>
          <t>Note:</t>
        </r>
        <r>
          <rPr>
            <sz val="8"/>
            <color indexed="81"/>
            <rFont val="Tahoma"/>
            <family val="2"/>
          </rPr>
          <t xml:space="preserve">
Isikan sesuai jenjang: SMK, SMA, SMP, SD, PAUD, SLB.</t>
        </r>
      </text>
    </comment>
    <comment ref="E6" authorId="1" shapeId="0" xr:uid="{00000000-0006-0000-1100-000002000000}">
      <text>
        <r>
          <rPr>
            <b/>
            <sz val="8"/>
            <color indexed="81"/>
            <rFont val="Tahoma"/>
            <family val="2"/>
          </rPr>
          <t>windows:
Gunakan tanda petik (') sebelum ditulis angka!</t>
        </r>
        <r>
          <rPr>
            <sz val="8"/>
            <color indexed="81"/>
            <rFont val="Tahoma"/>
            <family val="2"/>
          </rPr>
          <t xml:space="preserve">
</t>
        </r>
      </text>
    </comment>
  </commentList>
</comments>
</file>

<file path=xl/sharedStrings.xml><?xml version="1.0" encoding="utf-8"?>
<sst xmlns="http://schemas.openxmlformats.org/spreadsheetml/2006/main" count="1510" uniqueCount="605">
  <si>
    <t>NO</t>
  </si>
  <si>
    <t>SKOR</t>
  </si>
  <si>
    <t>B.</t>
  </si>
  <si>
    <t>s.d.</t>
  </si>
  <si>
    <t>Kompetensi:</t>
  </si>
  <si>
    <t>Berkembang</t>
  </si>
  <si>
    <t>Layak</t>
  </si>
  <si>
    <t>Cakap</t>
  </si>
  <si>
    <t>Mahir</t>
  </si>
  <si>
    <t>No.</t>
  </si>
  <si>
    <t>A.2</t>
  </si>
  <si>
    <t>A.3</t>
  </si>
  <si>
    <t>B.1</t>
  </si>
  <si>
    <t>A.1</t>
  </si>
  <si>
    <t>B.2</t>
  </si>
  <si>
    <t>B.3</t>
  </si>
  <si>
    <t>C.1</t>
  </si>
  <si>
    <t>C.2</t>
  </si>
  <si>
    <t>a.</t>
  </si>
  <si>
    <t>Nama</t>
  </si>
  <si>
    <t>N I P</t>
  </si>
  <si>
    <t>Tempat / Tgl Lahir</t>
  </si>
  <si>
    <t>Pangkat / Gol.</t>
  </si>
  <si>
    <t>Masa Kerja</t>
  </si>
  <si>
    <t>Jenis Kelamin</t>
  </si>
  <si>
    <t>Pend. Terakhir</t>
  </si>
  <si>
    <t>Spesialisasi</t>
  </si>
  <si>
    <t>b.</t>
  </si>
  <si>
    <t>Nama Instansi/Sklh.</t>
  </si>
  <si>
    <t>Telepon / Fax</t>
  </si>
  <si>
    <t>Kelurahan</t>
  </si>
  <si>
    <t>Kecamatan</t>
  </si>
  <si>
    <t xml:space="preserve">Periode penilaian                                                  </t>
  </si>
  <si>
    <t>Formatif</t>
  </si>
  <si>
    <t>Sumatif</t>
  </si>
  <si>
    <t xml:space="preserve"> (tanggal, bulan, tahun)</t>
  </si>
  <si>
    <t>Kemajuan</t>
  </si>
  <si>
    <t>NILAI *)</t>
  </si>
  <si>
    <t>A.</t>
  </si>
  <si>
    <t>C.</t>
  </si>
  <si>
    <t>Penilai,</t>
  </si>
  <si>
    <t>Kepala Sekolah,</t>
  </si>
  <si>
    <t>:</t>
  </si>
  <si>
    <t>NUPTK / NRG</t>
  </si>
  <si>
    <t>Penilaian Tahun</t>
  </si>
  <si>
    <t>Nama Kepsek</t>
  </si>
  <si>
    <t>c.</t>
  </si>
  <si>
    <t>Provinsi</t>
  </si>
  <si>
    <t>Kepala Sekolah</t>
  </si>
  <si>
    <t>NIP</t>
  </si>
  <si>
    <t>d.</t>
  </si>
  <si>
    <t>Penilai</t>
  </si>
  <si>
    <t>SK Penugasan</t>
  </si>
  <si>
    <t>Nomor</t>
  </si>
  <si>
    <t>Tanggal</t>
  </si>
  <si>
    <t>Berlaku sampai dgn</t>
  </si>
  <si>
    <t xml:space="preserve">Waktu </t>
  </si>
  <si>
    <t>s.d</t>
  </si>
  <si>
    <t>TMT KS</t>
  </si>
  <si>
    <t>INDIKATOR</t>
  </si>
  <si>
    <t>CHEK LIST (v)</t>
  </si>
  <si>
    <t>DATA PENILAIAN PENGEMBANGAN KOMPETENSI</t>
  </si>
  <si>
    <t>REKAPITULASI HASIL PENILAIAN</t>
  </si>
  <si>
    <t>PETUNJUK</t>
  </si>
  <si>
    <t>Tuliskan NIP</t>
  </si>
  <si>
    <t>Tuliskan NUPTK / NRG</t>
  </si>
  <si>
    <t>Tuliskan tempat dan tanggal lahir</t>
  </si>
  <si>
    <t>Tuliskan Jenis Kelamin</t>
  </si>
  <si>
    <t>Tuliskan Pendidikan terakhir</t>
  </si>
  <si>
    <t>Tuliskan Tahun Penilaian</t>
  </si>
  <si>
    <t xml:space="preserve">Tuliskan masa Penilaian </t>
  </si>
  <si>
    <t>Tuliskan Tanggal Penilaian (gunakan tanda petik satu ['])</t>
  </si>
  <si>
    <t>LAPORAN DAN EVALUASI</t>
  </si>
  <si>
    <t>Nama Sekolah</t>
  </si>
  <si>
    <t>Alamat Sekolah</t>
  </si>
  <si>
    <t>Periode Penilaian</t>
  </si>
  <si>
    <t>S.d</t>
  </si>
  <si>
    <t>PERSETUJUAN</t>
  </si>
  <si>
    <t>semua aspek yang ditulis / dilaporkan dalam format ini dan menyatakan setuju.</t>
  </si>
  <si>
    <t>Nama Penilai</t>
  </si>
  <si>
    <t>Tanda tangan</t>
  </si>
  <si>
    <t>JANGKA WAKTU PENILAIAN</t>
  </si>
  <si>
    <t>PENILAIAN PENGEMBANGAN PROFESIONAL</t>
  </si>
  <si>
    <t>SESUAI PP DIRJEN GTK NO. 6565/B/GT/2020</t>
  </si>
  <si>
    <t>NUPTK</t>
  </si>
  <si>
    <t xml:space="preserve">Jabatan </t>
  </si>
  <si>
    <t>Jabatan</t>
  </si>
  <si>
    <t>2937-7446-4520-0006</t>
  </si>
  <si>
    <t>Garut, 06 Juni 1966</t>
  </si>
  <si>
    <t>28 Tahun</t>
  </si>
  <si>
    <t>01 Juli 2019</t>
  </si>
  <si>
    <t>S-2</t>
  </si>
  <si>
    <t>-</t>
  </si>
  <si>
    <t>Tanggamus</t>
  </si>
  <si>
    <t xml:space="preserve">Lampung </t>
  </si>
  <si>
    <t>Unit Kerja</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</si>
  <si>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</si>
  <si>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</si>
  <si>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</si>
  <si>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</si>
  <si>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</si>
  <si>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</si>
  <si>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</si>
  <si>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</si>
  <si>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</si>
  <si>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</si>
  <si>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</si>
  <si>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</si>
  <si>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</si>
  <si>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</si>
  <si>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</si>
  <si>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</si>
  <si>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</si>
  <si>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</si>
  <si>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</si>
  <si>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</si>
  <si>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</si>
  <si>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</si>
  <si>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</si>
  <si>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</si>
  <si>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</si>
  <si>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</si>
  <si>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</si>
  <si>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</si>
  <si>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</si>
  <si>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</si>
  <si>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</si>
  <si>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</si>
  <si>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Tuliskan pangkat / Golongan dan TMT Gol.</t>
  </si>
  <si>
    <t>v</t>
  </si>
  <si>
    <t>1. Mengenali potensi diri dalam kepemimpinan pendidikan.</t>
  </si>
  <si>
    <t>2. Mengambil inisiatif, menetapkan tujuan, dan merencanakan pengembangan diri sesuai dengan kebutuhan kepemimpinan pendidikan yang dihadapi.</t>
  </si>
  <si>
    <t>3. Melakukan pengembangan diri sesuai dengan yang direncanakan.</t>
  </si>
  <si>
    <t>4. Melakukan refleksi terhadap hasil pengembangan diri untuk perbaikan.</t>
  </si>
  <si>
    <t>Melakukan refleksi terhadap potensi diri dan hasil pengembangan diri sesuai dengan kebutuhan kepemimpinan pendidikan yang dihadapi.</t>
  </si>
  <si>
    <t>Menginisiasi kolaborasi dalam melakukan refleksi dengan melibatkan warga sekolah, termasuk memantau dampak efektivitasnya pada perkembangan
sekolah, sebagai dasar untuk melakukan pengembangan praktik kepemimpinan pembelajaran dan pendidikan.</t>
  </si>
  <si>
    <t>Menjadi terbiasa melakukan refleksi secara terstruktur dalam praktik kepemimpinan sehingga memiliki mekanisme dalam pengembangan diri secara mandiri.</t>
  </si>
  <si>
    <t>Membiasakan diri melakukan refleksi terhadap potensi diri dan hasil pengembangan diri sesuai dengan kebutuhan kepemimpinan pendidikan yang dihadapi sehingga dapat menentukan tujuan pengembangan diri yang spesifik.</t>
  </si>
  <si>
    <t>1. Memetakan kebutuhan belajar warga sekolah untuk meningkatkan kualitas pembelajaran.</t>
  </si>
  <si>
    <t>2. Melakukan pendampingan kepada guru untuk melakukan pengembangan diri.</t>
  </si>
  <si>
    <t>3. Melakukan pendampingan kepada guru untuk meningkatkan kualitas pembelajaran.</t>
  </si>
  <si>
    <t>5. Memberikan kesempatan kepada warga sekolah untuk melakukan pengembangan kompetensi di luar sekolah.</t>
  </si>
  <si>
    <t>4. Mendorong warga sekolah menguasai kompetensi yang dibutuhkan.</t>
  </si>
  <si>
    <t>Mengembangkan mekanisme dalam pemetaan kebutuhan belajar warga sekolah, penentuan strategi, dan pendampingan kepada guru dalam pelaksanaan pengembangan diri dan peningkatan kualitas pembelajaran serta dalam memberikan kesempatan kepada warga sekolah dalam peningkatan kompetensi di luar sekolah.</t>
  </si>
  <si>
    <t>Menentukan strategi dan melakukan pendampingan kepada guru dalam pelaksanaan pengembangan diri dan peningkatan kualitas pembelajaran serta memberikan kesempatan kepada warga sekolah dalam peningkatan kompetensi di luar sekolah.</t>
  </si>
  <si>
    <t>Memetakan kebutuhan belajar warga sekolah dalam melakukan pengembangan diri untuk meningkatkan kualitas pembelajaran.</t>
  </si>
  <si>
    <t>Menentukan strategi dan melakukan pendampingan kepada guru dalam pelaksanaan pengembangan diri dan peningkatan kualitas pembelajaran.</t>
  </si>
  <si>
    <t>1. Ikut serta dalam kegiatan jejaring dan organisasi yang relevan dengan kepemimpinan sekolah.</t>
  </si>
  <si>
    <t>2. Berbagi praktik baik kepemimpinan sekolah dalam kegiatan jejaring dan organisasi yang relevan.</t>
  </si>
  <si>
    <t>3. Mengadopsi dan mengadaptasi praktik baik kepemimpinan dari kegiatan jejaring dan organisasi yang relevan.</t>
  </si>
  <si>
    <t>4. Mendampingi pimpinan sekolah lain dalam pengembangan karier melalui jejaring dan organisasi yang relevan dengan kepemimpinan sekolah.</t>
  </si>
  <si>
    <t>5. Berinisiatif mengembangkan dan memberdayakan jejaring dan organisasi kepemimpinan sekolah.</t>
  </si>
  <si>
    <t>Berpartisipasi
dalam kegiatan
jejaring dan
organisasi
kepemimpinan
sekolah dengan
mengambil
praktik baik dari
kepemimpinan
sekolah lain
untuk
melakukan
refleksi dalam
rangka
pengembangan diri.</t>
  </si>
  <si>
    <t>Menginisiasi pengembangan dan pemberdayaan jejaring dan organisasi kepemimpinan sekolah untuk memfasilitasi kegiatan berbagi praktik baik dalam kepemimpinan sekolah secara berkala dan konsisten, kegiatan mengadopsi dan mengadaptasi praktik baik dalam kepemimpinan sekolah lain yang relevan, serta kegiatan mendampingi pimpinan sekolah lain dalam pengembangan karier.</t>
  </si>
  <si>
    <t>Berbagi praktik baik dalam kepemimpinan sekolah secara berkala dan konsisten, mengadopsi dan mengadaptasi praktik baik dalam kepemimpinan sekolah lain yang relevan, serta mendampingi pimpinan sekolah lain dalam pengembangan karier melalui jejaring dan organisasi yang relevan dengan kepemimpinan sekolah.</t>
  </si>
  <si>
    <t>Berbagi praktik baik dalam kepemimpinan sekolah secara berkala dan konsisten melalui kegiatan jejaring dan organisasi yang relevan, serta mengadopsi dan mengadaptasi praktik baik dalam kepemimpinan sekolah lain yang relevan.</t>
  </si>
  <si>
    <t>1. Mengaktualisasikan makna, tujuan, dan pandangan hidup pimpinan sekolah berdasarkan keyakinannya terhadap Tuhan Yang Maha Esa.</t>
  </si>
  <si>
    <t>2. Mengelola emosi agar berdampak positif dalam kepemimpinan sekolah.</t>
  </si>
  <si>
    <t>3. Menggunakan prinsip moral dalam melakukan pengambilan keputusan.</t>
  </si>
  <si>
    <t>4. Melaksanakan perilaku kerja dan praktik kepemimpinan yang mengacu pada kode etik.</t>
  </si>
  <si>
    <t>5. Menerapkan strategi untuk menghindari pelanggaran kode etik dan konflik kepentingan.</t>
  </si>
  <si>
    <t xml:space="preserve">Membantu kepemimpinan sekolah yang lain dalam mengelola emosi, menggunakan prinsip moral, dan menunjukkan keyakinan terhadap Tuhan yang Maha Esa untuk mengembangkan perilaku kerja dan pembelajaran yang mengacu pada kode etik serta mengantisipasi terjadinya pelanggaran kode etik dan menghindari konflik kepentingan. </t>
  </si>
  <si>
    <t>Mengelola emosi, menggunakan prinsip moral, dan menunjukkan keyakinan terhadap Tuhan yang Maha Esa untuk mengembangkan perilaku kerja dan pembelajaran yang mengacu pada kode etik, serta mengantisipasi pelanggaran kode etik dan menghindari konflik kepentingan.</t>
  </si>
  <si>
    <t>Mengelola emosi, menggunakan prinsip moral, dan menunjukkan keyakinan terhadap Tuhan yang Maha Esa untuk mengembangkan perilaku kerja dan pembelajaran yang mengacu pada kode etik.</t>
  </si>
  <si>
    <t>1. Mengembangkan dan merawat lingkungan sekolah yang nyaman dan aman
bagi warga sekolah.</t>
  </si>
  <si>
    <t>2. Mengembangkan komunikasi dan interaksi warga sekolah yang saling
percaya dan peduli.</t>
  </si>
  <si>
    <t>4. Memastikan guru melibatkan murid dalam membangun lingkungan belajar
yang kondusif.</t>
  </si>
  <si>
    <t>3. Memfasilitasi masukan dan aspirasi murid dalam penyusunan kebijakan pegembangan lingkungan belajar dan pelaksanaan praktik belajar.</t>
  </si>
  <si>
    <t>Mengembangkan sistem yang memastikan masukan dan aspirasi murid sebagai pertimbangan dalam penyusunan kebijakan dan praktik belajar pada level kelas dan sekolah dengan dukungan dari warga sekolah yang lain untuk mewujudkan lingkungan belajar yang kondusif, aman, dan nyaman bagi aktivitas murid dan guru sehingga senantiasa terwujud merdeka belajar.</t>
  </si>
  <si>
    <t>Memastikan dan membangun komunikasi serta interaksi persuasif seluruh warga sekolah dalam berpartisipasi mewujudkan lingkungan sekolah yang kondusif, aman, dan nyaman bagi aktivitas murid dan guru sehingga senantiasa terwujud merdeka belajar.</t>
  </si>
  <si>
    <t>Melibatkan seluruh warga sekolah untuk berpartisipasi dalam mewujudkan lingkungan belajar yang aman dan nyaman bagi aktivitas murid dan guru sehingga senantiasa terwujud merdeka belajar.</t>
  </si>
  <si>
    <t>Mengajak guru untuk mengembangkan kelas sebagai sistem sosial yang mewujudkan merdeka belajar.</t>
  </si>
  <si>
    <t>1. Memimpin pertemuan guru untuk merencanakan proses belajar yang berpusat pada murid.</t>
  </si>
  <si>
    <t>2. Memberi umpan balik terhadap perencanaan dan pelaksanaan proses belajar sebagai dasar bagi guru melakukan perbaikan.</t>
  </si>
  <si>
    <t>3. Menunjukkan praktik pembelajaran yang berpusat pada murid sebagai teladan bagi guru.</t>
  </si>
  <si>
    <t>4. Menyediakan dukungan agar guru fokus dalam melaksanakan proses belajar yang berpusat pada murid.</t>
  </si>
  <si>
    <t>Mengembangkan mekanisme yang digunakan untuk membantu guru mendapatkan dukungan dari guru lain atau manajemen sekolah dalam meningkatkan kualitas pembelajaran yang berpusat pada murid berdasarkan praktik baik pembelajaran dan data dari asesmen proses dan hasil belajar.</t>
  </si>
  <si>
    <t>Menumbuhkan kebiasaan berdiskusi aktif untuk membantu guru dalam melakukan refleksi untuk memperbaiki aktivitas belajar yang berpusat pada murid dan bermakna bagi setiap murid berdasarkan praktik baik pembelajaran dan data dari asesmen proses dan hasil belajar.</t>
  </si>
  <si>
    <t>Mengadakan dan memandu pertemuan untuk membantu guru dalam melakukan refleksi untuk memperbaiki aktivitas belajar yang berpusat pada murid dan bermakna bagi setiap murid.</t>
  </si>
  <si>
    <t>Mengadakan pertemuan untuk melakukan perbaikan perencanaan dan peningkatan praktik pembelajaran untuk menumbuhkan kegemaran belajar setiap murid.</t>
  </si>
  <si>
    <t>1. Mengoordinasi pengumpulan dan pengolahan data terkait proses dan hasil belajar murid.</t>
  </si>
  <si>
    <t>2. Mengoordinasi evaluasi praktik pembelajaran berdasarkan data terkait proses dan hasil belajar murid.</t>
  </si>
  <si>
    <t>3. Memimpin pertemuan refleksi secara berkala untuk perbaikan kualitas proses belajar.</t>
  </si>
  <si>
    <t>4. Membimbing guru untuk melakukan perbaikan kualitas proses belajar berdasarkan hasil dari refleksi.</t>
  </si>
  <si>
    <t>Mengembangkan mekanisme refleksi secara berkala yang melibatkan semua guru berdasarkan analisis data yang menghasilkan inisiatif kolaboratif untuk perbaikan kualitas proses belajar yang terukur.</t>
  </si>
  <si>
    <t>Memimpin pertemuan refleksi secara berkala yang melibatkan semua guru berdasarkan analisis data yang menghasilkan inisiatif kolaboratif untukperbaikan kualitas proses belajar yang terukur.</t>
  </si>
  <si>
    <t>Memimpin pertemuan refleksi secara berkala yang melibatkan semua guru berdasarkan analisis data yang menghasilkan inisiatif untuk perbaikan kualitas proses belajar yang terukur.</t>
  </si>
  <si>
    <t>Memimpin pertemuan refleksi secara berkala yang melibatkan semua guru untuk perbaikan kualitas proses belajar.</t>
  </si>
  <si>
    <t>Mengelola emosi, menggunakan prinsip moral, dan menunjukkan keyakinan terhadap Tuhan yang Maha Esa untuk berperilaku kerja yang mengacu pada kode etik.</t>
  </si>
  <si>
    <t>1. Mendukung guru untuk memahami kebutuhan dan karakteristik orang tua/wali murid.</t>
  </si>
  <si>
    <t>2. Menginisiasi komunikasi dan interaksi dengan orang tua/wali murid.</t>
  </si>
  <si>
    <t>4. Menyediakan kesempatan terbuka bagi orang tua/wali murid untuk menyampaikan pendapat.</t>
  </si>
  <si>
    <t>3. Menyediakan dukungan kepada guru agar dapat berkomunikasi dan berinteraksi dengan orang tua/wali murid..</t>
  </si>
  <si>
    <t>5. Menyediakan kesempatan bagi orang tua/wali murid untuk berperan sebagai pendamping dan sumber belajar.</t>
  </si>
  <si>
    <t>6. Mendorong orang tua/wali murid untuk menggunakan kesempatan sebagai pendamping dan sumber belajar.</t>
  </si>
  <si>
    <t>Mengembangkan mekanisme untuk memfasilitasi secara berkala interaksi antara murid, orang tua/wali murid, dan guru serta menyediakan peran bagi orang tua/wali murid untuk terlibat dalam proses belajar dan menangani keluhan orang tua/wali murid yang berdampak pada peningkatan kualitas proses belajar.</t>
  </si>
  <si>
    <t>Memfasilitasi secara berkala interaksi antara murid, orang tua/wali murid, dan guru berdasarkan pemahaman empatik untuk mengoptimalkan peran orang tua/wali murid sebagai pendamping dan sumber belajar di sekolah yang berdampak pada peningkatan kualitas proses belajar.</t>
  </si>
  <si>
    <t>Memfasilitasi interaksi antara orang tua/wali murid dan guru berdasarkan pemahaman empatik untuk mengoptimalkan peran orang tua/wali murid sebagai pendamping dan sumber belajar di sekolah.</t>
  </si>
  <si>
    <t>Membangun komunikasi berdasarkan pemahaman empatik untuk mengoptimalkan peran orang tua/wali murid sebagai pendamping belajar.</t>
  </si>
  <si>
    <t>1. Memfasilitasi keikutsertaan warga sekolah dalam penyusunan visi dan misi sekolah serta programnya.</t>
  </si>
  <si>
    <t>2. Menumbuhkan budaya belajar warga sekolah yang berorientasi pada murid untuk mewujudkan visi dan misi sekolah.</t>
  </si>
  <si>
    <t>3. Mengomunikasikan visi dan misi sekolah dengan menggunakan basis bukti dan data melalui berbagai media.</t>
  </si>
  <si>
    <t>Membangun mekanisme dalam memfasilitasi keikutsertaan warga sekolah dalam menyusun, mengomunikasikan, dan mewujudkan visi dan misi sekolah dengan pendekatan baru secara interaktif dan reflektif sesuai dengan perannya, serta mengevaluasi implementasi program secara berkala untuk mewujudkan visi dan misi sekolah.</t>
  </si>
  <si>
    <t>Memfasilitasi keikutsertaan warga sekolah dalam menyusun, mengomunikasikan, dan mewujudkan visi dan misi sekolah dengan pendekatan baru secara iteratif dan reflektif sesuai dengan perannya, serta mengevaluasi implementasi program secara berkala untuk mewujudkan visi dan misi sekolah.</t>
  </si>
  <si>
    <t>Memfasilitasi keikutsertaan warga sekolah dalam menyusun visi dan misi sekolah yang menumbuhkan budaya belajar yang berorientasi pada murid serta mengomunikasi-kannya berbasis bukti dan data melalui berbagai media.</t>
  </si>
  <si>
    <t>Memfasilitasi keikutsertaan warga sekolah dalam menyusun visi dan misi sekolah serta programnya.</t>
  </si>
  <si>
    <t>1. Menyusun program prioritas dalam merancang program yang sesuai dengan visi dan misi sekolah, realistis, dan berorientasi pada murid.</t>
  </si>
  <si>
    <t>2. Mendapatkan sumber daya yang sesuai dan dapat dipertanggungjawabkan untuk melaksanakan program sekolah.</t>
  </si>
  <si>
    <t>3. Memberdayakan sumber daya sekolah yang tersedia secara efektif dan efisien untuk meningkatkan kualitas belajar.</t>
  </si>
  <si>
    <t>4. Menunjukkan praktik baik pelaksanaan program sekolah yang berdampak pada murid.</t>
  </si>
  <si>
    <t>5. Mengarahkan warga sekolah untuk menjalankan program dengan menjelaskan keterkaitan program dengan visi dan misi sekolah.</t>
  </si>
  <si>
    <t>6. Memantau dan memberi umpan balik untuk memotivasi warga sekolah dalam menjalankan program yang berdampak pada murid.</t>
  </si>
  <si>
    <t>7. Memandu pertemuan secara berkala untuk merefleksikan dan memperbaiki pelaksanaan program sekolah agar lebih berdampak pada murid.</t>
  </si>
  <si>
    <t>Mengembangkan mekanisme untuk mengorganisasi warga sekolah dalam melaksanakan program sekolah dengan menunjukkan praktik baik, memantau, memberi umpan balik, dan memandu pertemuan secara berkala untuk memperbaiki pelaksanaan program sekolah agar lebih berdampak pada murid.</t>
  </si>
  <si>
    <t>Mengorganisasi warga sekolah dalam melaksanakan program sekolah dengan menunjukkan praktik baik, memantau, memberi umpan balik, dan memandu pertemuan secara berkala untuk memperbaiki pelaksanaan program sekolah agar lebih berdampak pada murid.</t>
  </si>
  <si>
    <t>Mengorganisasi warga sekolah dalam menyusun program sekolah dan memberdayakan sumber daya yang tersedia untuk melaksanakan program sekolah secara efektif dan efisien.</t>
  </si>
  <si>
    <t>Menyusun program sekolah dan memantau keterlaksanaannya agar berjalan sesuai dengan rencana program dan visi dan misi sekolah.</t>
  </si>
  <si>
    <t>CHEK (v)</t>
  </si>
  <si>
    <t>4. Mengimplementasikan pendekatan inovatif untuk meningkatkan efektivitas dan efisiensi program pengembangan sekolah.</t>
  </si>
  <si>
    <t>5. Mengorganisasi proses pengembangan sekolah untuk memastikan peningkatan kualitas proses belajar yang berdampak pada murid.</t>
  </si>
  <si>
    <t>6. Mewujudkan peran sekolah untuk mendukung kebutuhan masyarakat sekitar sekolah yang relevan.</t>
  </si>
  <si>
    <t>1. Melakukan evaluasi diri sekolah yang melibatkan warga sekolah dengan berbasis data dan bukti.</t>
  </si>
  <si>
    <t>2. Menentukan prioritas, merancang, dan melaksanakan program pengembangan sekolah dengan mengacu pada kebutuhan murid, ketersediaan sumber daya, serta visi dan misi sekolah.</t>
  </si>
  <si>
    <t>3. Menginisiasi program pengembangan sekolah dalam lingkup terbatas untuk mendapatkan bukti keberhasilan sebelum diterapkan pada lingkup yang
lebih luas.</t>
  </si>
  <si>
    <t>Merencanakan dan mengorganisasi program pengembangan sekolah secara efektif dan efisiensi.</t>
  </si>
  <si>
    <t>Merencanakan dan mengorganisasi program pengembangan sekolah secara efektif dan efisien untuk meningkatkan kualitas proses belajar yang berdampak pada murid.</t>
  </si>
  <si>
    <t>Membangun mekanisme untuk memfasilitasi proses pengembangan sekolah yang berpendekatan inovatif, yang efektif dan efisien untuk meningkatkan
kualitas proses belajar yang berdampak pada murid serta mendukung kebutuhan masyarakat sekitar sekolah yang relevan.</t>
  </si>
  <si>
    <t>Melibatkan warga sekolah dalam proses pengembangan sekolah yang berpendekatan inovatif, yang efektif dan efisien untuk meningkatkan kualitas proses belajar yang berdampak pada murid serta mendukung kebutuhan masyarakat sekitar sekolah yang relevan.</t>
  </si>
  <si>
    <t>1. Mengomunikasikan pentingnya pengembangan sekolah untuk peningkatan kualitas belajar murid kepada orang tua/wali murid dan masyarakat.</t>
  </si>
  <si>
    <t>2. Menyediakan kesempatan bagi orang tua/wali murid dan masyarakat untuk mengambil peran dalam pengembangan sekolah.</t>
  </si>
  <si>
    <t>3. Mengomunikasikan dampak hasil pengembangan sekolah pada peningkatan kualitas belajar murid kepada orang tua/wali murid dan masyarakat.</t>
  </si>
  <si>
    <t>Membangun mekanisme yang memfasilitasi komunikasi hasil pengembangan sekolah dan penyediaan kesempatan bagi orang tua/wali murid dan masyarakat untuk mengambil peran dalam program pengembangan sekolah yang berdampak pada peningkatan kualitas belajar murid.</t>
  </si>
  <si>
    <t>Mengomunikasikan hasil pengembangan sekolah serta menyediakan kesempatan bagi orang tua/wali murid dan masyarakat untuk mengambil peran dalam program pengembangan sekolah yang berdampak pada peningkatan kualitas belajar murid.</t>
  </si>
  <si>
    <t xml:space="preserve">Mengomunikasikan dengan menggunakan berbagai strategi komunikasi yang mendorong keterlibatan orang tua/wali murid dan masyarakat dalam
pengembangan sekolah yang berdampak pada peningkatan kualitas belajar murid. </t>
  </si>
  <si>
    <t>Mengomunikasikan dan meminta masukan dari orang tua/wali murid dan masyarakat terkait dampak hasil pengembangan sekolah pada peningkatan kualitas belajar murid.</t>
  </si>
  <si>
    <t>D.</t>
  </si>
  <si>
    <t>*) Nilai diisi berdasarkan laporan dan evaluasi PK Guru/KS. Nilai minimum per kompetensi = 1 dan nilai maksimum = 4</t>
  </si>
  <si>
    <t>KS yang dinilai,</t>
  </si>
  <si>
    <t>Nama KS yang dinilai</t>
  </si>
  <si>
    <t>KOMPETENSI KEPEMIMPINAN</t>
  </si>
  <si>
    <t>(Persetujuan ini ditandatangani oleh penilai dan Kepala Sekolah yang dinilai)</t>
  </si>
  <si>
    <t xml:space="preserve">Nama Kepala Sekolah </t>
  </si>
  <si>
    <t>Tuliskan Jabatan Guru sebagai Kepala Sekolah</t>
  </si>
  <si>
    <t>Drs. Gembong Sumadiyono, M.Pd.</t>
  </si>
  <si>
    <t>PROFESIONAL KEPALA SEKOLAH DAN PENILAI</t>
  </si>
  <si>
    <t>19660605 199403 1 012</t>
  </si>
  <si>
    <t xml:space="preserve">SK. Pembagian Tugas PS Disdikbud </t>
  </si>
  <si>
    <t>Tuliskan TMT sebagai KS</t>
  </si>
  <si>
    <t>KOMPETENSI PROFESIONAL KEPEMIMPINAN KEPALA SEKOLAH</t>
  </si>
  <si>
    <t>Penilai dan kep-sek yang dinilai menyatakan telah membaca dan memahami</t>
  </si>
  <si>
    <t>Magister Pendidikan</t>
  </si>
  <si>
    <t>Tuliskan Nama Guru/KS yang dinilai</t>
  </si>
  <si>
    <t>Tuliskan Masa kerja sebagai guru</t>
  </si>
  <si>
    <t xml:space="preserve">Tuliskan Spesialisasi Pendidikan </t>
  </si>
  <si>
    <t>TINGKAT KOMPETENSI</t>
  </si>
  <si>
    <t>BUKTI FISIK / INDIKATOR YANG TERIDENTIFIKASI</t>
  </si>
  <si>
    <t>1.</t>
  </si>
  <si>
    <t>2.</t>
  </si>
  <si>
    <t>3.</t>
  </si>
  <si>
    <t>4.</t>
  </si>
  <si>
    <t>5. Mengevaluasi implementasi program secara berkala untuk mewujudkan visi dan misi sekolah.</t>
  </si>
  <si>
    <t>4. Memberi kesempatan pada warga sekolah untuk mencoba pendekatan baru secara interaktif dan reflektif sesuai perannya dalam mewujudkan visi dan misi sekolah.</t>
  </si>
  <si>
    <t>01-04-2019</t>
  </si>
  <si>
    <t>Pangkat / Gol. / TMT</t>
  </si>
  <si>
    <t>IDENTITAS KEPALA SEKOLAH YANG DINILAI</t>
  </si>
  <si>
    <t>Pangkat/Jab./Gol.</t>
  </si>
  <si>
    <t>Tahun penilaian</t>
  </si>
  <si>
    <t>Kabupaten/Kota</t>
  </si>
  <si>
    <t>KOMPETENSI KEPALA SEKOLAH</t>
  </si>
  <si>
    <t>KODE PKKS</t>
  </si>
  <si>
    <t>Total</t>
  </si>
  <si>
    <t>PENILAIAN</t>
  </si>
  <si>
    <t>HASIL PENILAIAN</t>
  </si>
  <si>
    <t>PROPORSI</t>
  </si>
  <si>
    <t>NILAI</t>
  </si>
  <si>
    <t>Atasan (Pengawas)</t>
  </si>
  <si>
    <t xml:space="preserve">Perolehan Angka Kredit  per tahun bagi </t>
  </si>
  <si>
    <t>Rerata Kuesioner Guru</t>
  </si>
  <si>
    <t>Rerata Kuesioner Siswa</t>
  </si>
  <si>
    <t>Sesuai dengan permenegpan RB 16-2009</t>
  </si>
  <si>
    <t>Rerata Kuesionar Ortu</t>
  </si>
  <si>
    <t>AKK Min</t>
  </si>
  <si>
    <t>AKPKB Min</t>
  </si>
  <si>
    <t>AKP Min</t>
  </si>
  <si>
    <t>Nilai PK-KS</t>
  </si>
  <si>
    <t>ke</t>
  </si>
  <si>
    <t>y =</t>
  </si>
  <si>
    <t>Ketidak hadiran Tanpa Keterangan</t>
  </si>
  <si>
    <t>Hari</t>
  </si>
  <si>
    <t>Persentase Nilai PK-KS dari Kehadiran</t>
  </si>
  <si>
    <t>Nilai Akhir PK-KS</t>
  </si>
  <si>
    <t>Sebutan</t>
  </si>
  <si>
    <t>Nama Kepala Sekolah</t>
  </si>
  <si>
    <t>Pengawas Pembina</t>
  </si>
  <si>
    <t>KOMPETENSI 1</t>
  </si>
  <si>
    <t>KOMPETENSI 3</t>
  </si>
  <si>
    <t>KOMPETENSI 2</t>
  </si>
  <si>
    <t>KOMPETENSI 4</t>
  </si>
  <si>
    <t>JUMLAH SKOR</t>
  </si>
  <si>
    <t>NKKS = (Total Skor/48) x 100</t>
  </si>
  <si>
    <t>JENJANG</t>
  </si>
  <si>
    <t>Propinsi</t>
  </si>
  <si>
    <t>Guru (KS) yang dinilai,</t>
  </si>
  <si>
    <t>REKAPITULASI KEHADIRAN KEPALA SEKOLAH</t>
  </si>
  <si>
    <t>Nama Guru / KS</t>
  </si>
  <si>
    <t>Tugas Pokok</t>
  </si>
  <si>
    <t>TIDAK HADIR</t>
  </si>
  <si>
    <t>SKOR PERSENTASE</t>
  </si>
  <si>
    <t>Bulan dan Tahun</t>
  </si>
  <si>
    <t>Terlambat</t>
  </si>
  <si>
    <t>Pulang Cepat</t>
  </si>
  <si>
    <t>Jumlah</t>
  </si>
  <si>
    <t>Konversi</t>
  </si>
  <si>
    <t>Tanpa Keterangan</t>
  </si>
  <si>
    <t>Jumlah Tidak Hadir</t>
  </si>
  <si>
    <t>Tidak Hadir</t>
  </si>
  <si>
    <t>Hadir</t>
  </si>
  <si>
    <t>(menit)</t>
  </si>
  <si>
    <t>(hari)</t>
  </si>
  <si>
    <t>(1)</t>
  </si>
  <si>
    <t>(2)</t>
  </si>
  <si>
    <t>(3)</t>
  </si>
  <si>
    <t>(4)</t>
  </si>
  <si>
    <t>(5)</t>
  </si>
  <si>
    <t>(6)</t>
  </si>
  <si>
    <t>(7)</t>
  </si>
  <si>
    <t>(8)</t>
  </si>
  <si>
    <t>(9)</t>
  </si>
  <si>
    <t>(10)</t>
  </si>
  <si>
    <t>INDEKS PERSENTASE KEHADIRAN</t>
  </si>
  <si>
    <t>PENILAIAN KEPALA SEKOLAH / PENDIDIK OLEH TEMAN SEJAWAT</t>
  </si>
  <si>
    <t>Observer</t>
  </si>
  <si>
    <t xml:space="preserve">Tugas Pokok </t>
  </si>
  <si>
    <t>Hasil Nilai</t>
  </si>
  <si>
    <t>No</t>
  </si>
  <si>
    <t>Komponen</t>
  </si>
  <si>
    <t>Pernyataan</t>
  </si>
  <si>
    <t xml:space="preserve">Perilaku Kepala sekolah sehari-hari </t>
  </si>
  <si>
    <t>Kepala sekolah bekerja sesuai jadwal yang ditetapkan</t>
  </si>
  <si>
    <t>Kepala sekolah berpakaian rapi dan/atau sopan</t>
  </si>
  <si>
    <t>Kepala sekolah berprilaku baik terhadap saya dan Kepala sekolah lain</t>
  </si>
  <si>
    <t>Kepala sekolah bersedia menerima kritik dan saran dari saya atau guru lainnya</t>
  </si>
  <si>
    <t>Kepala sekolah berpartisispasi aktif dalam kegiatan peningkatan prestasi sekolah</t>
  </si>
  <si>
    <t>Hubungan Kepala sekolah dengan Teman Sejawat</t>
  </si>
  <si>
    <t xml:space="preserve">Kepala sekolah bersikap ramah kepada saya atau orang lain. </t>
  </si>
  <si>
    <t>Kepala sekolah berbahasa santun kepada saya atau orang lain.</t>
  </si>
  <si>
    <t>Kepala sekolah pandai berkomunikasi secara lisan atau tertulis</t>
  </si>
  <si>
    <t>Kepala sekolah bersedia diajak berdikusi tentang segala hal terkait kepentingan peserta didik dan sekolah</t>
  </si>
  <si>
    <t>Kepala sekolah bersedia membantu menyelesaikan masalah saya dan guru lainnya</t>
  </si>
  <si>
    <t xml:space="preserve">Perilaku Profesional Kepala sekolah </t>
  </si>
  <si>
    <t>Kepala sekolah  memiliki pengetahuan dan keterampilan Teknologi Informasi (TI) yang memadai</t>
  </si>
  <si>
    <t>Kepala sekolah berada di sekolah tepat waktu</t>
  </si>
  <si>
    <t>Kepala sekolah keluar dari sekolah tepat waktu</t>
  </si>
  <si>
    <t>Kepala sekolah memberikan tugas kepada peserta didik apa bila ada guru berhalangan hadir untuk mengajar</t>
  </si>
  <si>
    <t>Kepala sekolah memperlakukan peserta didik dengan penuh kasih sayang</t>
  </si>
  <si>
    <t>Jumlah Per Skor</t>
  </si>
  <si>
    <t>Jumlah Skor</t>
  </si>
  <si>
    <t xml:space="preserve">Hasil </t>
  </si>
  <si>
    <t>Skor Maksimum = Jumlah indikator x 2</t>
  </si>
  <si>
    <t>Akhir</t>
  </si>
  <si>
    <t>Nilai Kinerja= (Jumlah skor/skor maksimum) x 100</t>
  </si>
  <si>
    <t>PENILAIAN KEPALA SEKOLAH / PENDIDIK OLEH PESERTA DIDIK</t>
  </si>
  <si>
    <t>Kepemimpinan kepala Sekolah</t>
  </si>
  <si>
    <t>Kepala sekolah dapat memimpin sekolah dengan tertib dan disiplin</t>
  </si>
  <si>
    <t>Kepala sekolah dapat mewujudkan lingkungan sekolah yang nyaman untuk belajar</t>
  </si>
  <si>
    <t>Kepala sekolah dapat bekerjasama dengan guru-guru dengan kompak</t>
  </si>
  <si>
    <t>Kepala sekolah dapat memotivasi siswa dan warga sekolah untuk berprestasi</t>
  </si>
  <si>
    <t>Kepala sekolah memfasilitasi kegiatan dan sarana  pembelajaran  dengan baik</t>
  </si>
  <si>
    <t>Perilaku sehari-hari kepala sekolah</t>
  </si>
  <si>
    <t>Kepala sekolah dapat memberi contoh perilaku yang sesuai dengan aturan</t>
  </si>
  <si>
    <t>Kepala sekolah menjalankan ibadah sesuai dengan ajaran agamanya</t>
  </si>
  <si>
    <t>Kepala sekolah berpakaian rapih sesuai dengan aturan sekolah</t>
  </si>
  <si>
    <t>Kepala sekolah menghargai perbedaan asal, suku, agama dan ras.</t>
  </si>
  <si>
    <t>Kepala sekolah memberikan tugas apabila ada guru berhalangan hadir</t>
  </si>
  <si>
    <t>Hubungan sosial dengan peserta didik</t>
  </si>
  <si>
    <t>Kepala sekolah dapat mengenal saya dan teman-teman selama di sekolah</t>
  </si>
  <si>
    <t>Kepala sekolah memberi perhatian kepada saya dan teman-teman</t>
  </si>
  <si>
    <t>Kepala sekolah memelihara komunikasi yang baik dengan semua peserta didik</t>
  </si>
  <si>
    <t>Kepala sekolah mudah dihubungi pada saat diperlukan untuk diskusi</t>
  </si>
  <si>
    <t>Kepala sekolah akrab dengan saya dan teman-teman</t>
  </si>
  <si>
    <t>PENILAIAN KEPALA SEKOLAH / PENDIDIK OLEH ORANG TUA / WALI / KOMITE</t>
  </si>
  <si>
    <t>Komunikasi</t>
  </si>
  <si>
    <t>Kepala sekolah memberitahukan perkembangan belajar putra / putri saya</t>
  </si>
  <si>
    <t xml:space="preserve">Kepala sekolah memberi kesempatan berkomunikasi dengan saya yang berkaitan dengan perilaku atau kesulitan belajar </t>
  </si>
  <si>
    <t>Kepala sekolah bekerjasama dengan orang tua untuk menyelesaikan kesulitan belajar putra / putri saya</t>
  </si>
  <si>
    <t>Kepercayaan dalam memberikan pendidikan</t>
  </si>
  <si>
    <t>Kepala sekolah berperan sebagai orang tua bagi putra / putri saya di sekolah</t>
  </si>
  <si>
    <t>Kepala sekolah mengubahn perilaku putra / putri saya menjadi lebih baik</t>
  </si>
  <si>
    <t>Kepala sekolah memberikan bimbingan dalam pembelajaran kepada putra / putri saya yang dapat dimanfaatkan dalam kehidupan sehari-hari</t>
  </si>
  <si>
    <t>Kepala sekolah disenangi oleh putra / putri saya dan teman-temannya</t>
  </si>
  <si>
    <t xml:space="preserve">Kepala sekolah menyampaikan secara umum hasil belajar putra - putri saya </t>
  </si>
  <si>
    <t>PENILAIAN KEPALA SEKOLAH / PENDIDIK OLEH DUNIA USAHA DAN DUNIA INDUSTRI (DU-DI)</t>
  </si>
  <si>
    <t>Kepala sekolah mengucapkan salam ketika berjumpa</t>
  </si>
  <si>
    <t>Kepala sekolah berpakaian sopan</t>
  </si>
  <si>
    <t>Kepala sekolah berbicara santun</t>
  </si>
  <si>
    <t>Kepala sekolah bersikap ramah</t>
  </si>
  <si>
    <t>Kepala sekolah bersikap sabar</t>
  </si>
  <si>
    <t>Kepala sekolah menunjukkan sikap bertanggung jawab</t>
  </si>
  <si>
    <t>Kepala sekolah menunjukkan sikap disiplin</t>
  </si>
  <si>
    <t>Kepala sekolah peduli menjaga kebersihan lingkungan kerja</t>
  </si>
  <si>
    <t>Kepala sekolah mencari informasi sarana atau sumberbelajar dari instansi / DUDI</t>
  </si>
  <si>
    <t>Kepala sekolah melaksanakan sinkronisasi kompetensi dasar dengan instansi dan DUDI</t>
  </si>
  <si>
    <t>Kepala sekolah mengkoordinasikan penempatan peserta didik untuk praktik kerja lapangan dengan instansi atau DUDI</t>
  </si>
  <si>
    <t>Kepala sekolah memantau peserta didik selama praktik kerja lapangan</t>
  </si>
  <si>
    <t>Kepala sekolah mengkoordinasikan penyusunan laporan jurnal praktik kerja lapangan dengan instansi atau DUDI</t>
  </si>
  <si>
    <t>guru dengan tugas utama ………………………………...…</t>
  </si>
  <si>
    <t>19700606 199903 2 001</t>
  </si>
  <si>
    <t>DENGAN PENILAIAN 360 DERAJAT DAN KEHADIRAN</t>
  </si>
  <si>
    <t>B. FORMAT IDENTITAS DIRI</t>
  </si>
  <si>
    <t xml:space="preserve">Nama  </t>
  </si>
  <si>
    <t>NIP / No. Seri Krpeg</t>
  </si>
  <si>
    <t>IDENTITAS PENILAI</t>
  </si>
  <si>
    <t>KS yang dinilai</t>
  </si>
  <si>
    <t xml:space="preserve">INSTRUMEN PENILAIAN PRILAKU KINERJA GURU / KEPALA SEKOLAH </t>
  </si>
  <si>
    <t>OLEH GURU/TEMAN SEJAWAT</t>
  </si>
  <si>
    <t xml:space="preserve">Nama Guru / KS </t>
  </si>
  <si>
    <t>: ……………………………………………………………………………</t>
  </si>
  <si>
    <t>NIP.</t>
  </si>
  <si>
    <t>Tugas Tambahan</t>
  </si>
  <si>
    <t>PERNYATAAN</t>
  </si>
  <si>
    <t>KOMPONEN</t>
  </si>
  <si>
    <t>Tidak ada bukti (Tidak  terpenuhi)</t>
  </si>
  <si>
    <t>Terpenuhi sebagian</t>
  </si>
  <si>
    <t>Seluruhnya terpenuhi</t>
  </si>
  <si>
    <t>I</t>
  </si>
  <si>
    <t>Prilaku sehari-hari</t>
  </si>
  <si>
    <t>Kepala sekolah berprilaku baik terhadap saya dan guru lainnya</t>
  </si>
  <si>
    <t>II</t>
  </si>
  <si>
    <t>Hubungan dengan teman</t>
  </si>
  <si>
    <t>Kepala sekolah bersedia membantu menyelesaikan masalah saya dan Kepala sekolah lainnya</t>
  </si>
  <si>
    <t>III</t>
  </si>
  <si>
    <t>Prilaku Profesional Guru</t>
  </si>
  <si>
    <t>JUMLAH SKOR SETIAP PERNYATAAN</t>
  </si>
  <si>
    <t>TOTAL SKOR</t>
  </si>
  <si>
    <t>……………….., ……….20 ………</t>
  </si>
  <si>
    <t>Responden,</t>
  </si>
  <si>
    <t>…….………………………………..</t>
  </si>
  <si>
    <t>OLEH PESERTA DIDIK/SISWA</t>
  </si>
  <si>
    <t>OLEH ORANG TUA / KOMITE</t>
  </si>
  <si>
    <t>OLEH DUNIA USAHA DAN INDUSTRI (DU-DI)</t>
  </si>
  <si>
    <t>Kepribadian</t>
  </si>
  <si>
    <t>1. PENGEMBANGAN DIRI DAN ORANG LAIN</t>
  </si>
  <si>
    <t>1.1 Menunjukkan praktik pengembangan diri berdasarkan kesadaran dan kemauan pribadi.</t>
  </si>
  <si>
    <t>1.2 Mengembangkan kompetensi warga sekolah untuk meningkatkan kualitas pembelajaran.</t>
  </si>
  <si>
    <t>1.3 Berpartisipasi aktif dalam jejaring dan organisasi yang relevan dengan kepemimpinan sekolah untuk mengembangkan karier.</t>
  </si>
  <si>
    <t>1.4 Menunjukkan kematangan spiritual, moral, dan emosi untuk berperilaku sesuai dengan kode etik.</t>
  </si>
  <si>
    <t>2. KEPEMIMPINAN PEMBELAJARAN</t>
  </si>
  <si>
    <t>2.1 Memimpin upaya pengembangan lingkungan belajar yang berpusat pada murid.</t>
  </si>
  <si>
    <t>2.2 Memimpin perencanaan dan pelaksanaan proses belajar yang berpusat pada murid.</t>
  </si>
  <si>
    <t>2.3 Memimpin refleksi dan perbaikan kualitas proses belajar yang berpusat pada murid.</t>
  </si>
  <si>
    <t>2.4 Melibatkan orang tua/wali murid sebagai pendamping dan sumber belajar di sekolah.</t>
  </si>
  <si>
    <t>3. KEPEMIMPINAN MANAJEMEN SEKOLAH</t>
  </si>
  <si>
    <t>3.1 Mengembangkan dan mewujudkan visi sekolah yang berorientasi pada murid.</t>
  </si>
  <si>
    <t>3.2 Memimpin dan mengelola program sekolah yang berdampak pada murid.</t>
  </si>
  <si>
    <t>4. KEPEMIMPINAN PENGEMBANGAN SEKOLAH</t>
  </si>
  <si>
    <t>4.1 Memimpin program pengembangan sekolah untuk mengoptimalkan proses belajar murid dan mendukung kebutuhan masyarakat sekitar sekolah yang relevan.</t>
  </si>
  <si>
    <t xml:space="preserve">4.2 Melibatkan orang tua/wali murid dan masyarakat dalam pengembangan sekolah. </t>
  </si>
  <si>
    <t>DESKRIPSI SIMPULAN HASIL EVALUASI</t>
  </si>
  <si>
    <t>KODE</t>
  </si>
  <si>
    <t>CAPAIAN</t>
  </si>
  <si>
    <t>DESKRIPSI</t>
  </si>
  <si>
    <t>Hasil Evaluasi</t>
  </si>
  <si>
    <t>Deskripsi Capaian</t>
  </si>
  <si>
    <t>A</t>
  </si>
  <si>
    <t>INSTRUMEN PENILAIAN MODEL PENGEMBANGAN PROFESIONAL KEPALA SEKOLAH</t>
  </si>
  <si>
    <t>: ……………………………………</t>
  </si>
  <si>
    <t>Tempat dan Tanggal</t>
  </si>
  <si>
    <t>Mengetahui,</t>
  </si>
  <si>
    <t xml:space="preserve">Kepala Sekolah </t>
  </si>
  <si>
    <t>Pengawas,</t>
  </si>
  <si>
    <t>……………………………………</t>
  </si>
  <si>
    <t>NIP. ………………………………..</t>
  </si>
  <si>
    <t>Januari 2023</t>
  </si>
  <si>
    <t>Pebruari 2023</t>
  </si>
  <si>
    <t>Maret 2023</t>
  </si>
  <si>
    <t>Ápril 2023</t>
  </si>
  <si>
    <t>Mei 2023</t>
  </si>
  <si>
    <t>Juli 2023</t>
  </si>
  <si>
    <t>Juni 2023</t>
  </si>
  <si>
    <t>Áug 2023</t>
  </si>
  <si>
    <t>Sep 2023</t>
  </si>
  <si>
    <t>Okt 2023</t>
  </si>
  <si>
    <t>Nov 2023</t>
  </si>
  <si>
    <t>Des 2023</t>
  </si>
  <si>
    <t>31 Des 2023</t>
  </si>
  <si>
    <t>2023</t>
  </si>
  <si>
    <t>TOTAL SCORE</t>
  </si>
  <si>
    <t>NILAI SKALA 100</t>
  </si>
  <si>
    <t>SEBUTAN - PREDIKAT</t>
  </si>
  <si>
    <t>PENILAIAN PENGEMBANGAN KOMPETENSI KEPEMIMPINAN</t>
  </si>
  <si>
    <t>FORMAT PENGHITUNGAN MODEL KEPEMIMPINAN KEPALA SEKOLAH</t>
  </si>
  <si>
    <t>Capaian Kriteria dan Sebutan</t>
  </si>
  <si>
    <t>Observer,</t>
  </si>
  <si>
    <t>Yang diobservasi,</t>
  </si>
  <si>
    <t>Normal</t>
  </si>
  <si>
    <t>Plus 360</t>
  </si>
  <si>
    <t>5.</t>
  </si>
  <si>
    <t>Mengaktualisasikan makna, tujuan, dan pandangan hidup pimpinan sekolah berdasarkan keyakinannya terhadap Tuhan Yang Maha Esa.</t>
  </si>
  <si>
    <t>Mengelola emosi agar berdampak positif dalam kepemimpinan sekolah.</t>
  </si>
  <si>
    <t>Menggunakan prinsip moral dalam melakukan pengambilan keputusan.</t>
  </si>
  <si>
    <t>Melaksanakan perilaku kerja dan praktik kepemimpinan yang mengacu pada kode etik.</t>
  </si>
  <si>
    <t>Menerapkan strategi untuk menghindari pelanggaran kode etik dan konflik kepentingan.</t>
  </si>
  <si>
    <t>Deskripsi Kompetensi</t>
  </si>
  <si>
    <t>Memetakan kebutuhan belajar warga sekolah untuk meningkatkan kualitas pembelajaran.</t>
  </si>
  <si>
    <t>Melakukan pendampingan kepada guru untuk melakukan pengembangan diri.</t>
  </si>
  <si>
    <t>Melakukan pendampingan kepada guru untuk meningkatkan kualitas pembelajaran.</t>
  </si>
  <si>
    <t>Mendorong warga sekolah menguasai kompetensi yang dibutuhkan.</t>
  </si>
  <si>
    <t>Memberikan kesempatan kepada warga sekolah untuk melakukan pengembangan kompetensi di luar sekolah.</t>
  </si>
  <si>
    <t>Ikut serta dalam kegiatan jejaring dan organisasi yang relevan dengan kepemimpinan sekolah.</t>
  </si>
  <si>
    <t>Berbagi praktik baik kepemimpinan sekolah dalam kegiatan jejaring dan organisasi yang relevan.</t>
  </si>
  <si>
    <t>Mengadopsi dan mengadaptasi praktik baik kepemimpinan dari kegiatan jejaring dan organisasi yang relevan.</t>
  </si>
  <si>
    <t>Mendampingi pimpinan sekolah lain dalam pengembangan karier melalui jejaring dan organisasi yang relevan dengan kepemimpinan sekolah.</t>
  </si>
  <si>
    <t>Berinisiatif mengembangkan dan memberdayakan jejaring dan organisasi kepemimpinan sekolah.</t>
  </si>
  <si>
    <t>Mengenali potensi diri dalam kepemimpinan pendidikan.</t>
  </si>
  <si>
    <t>Mengambil inisiatif, menetapkan tujuan, dan merencanakan pengembangan diri sesuai dengan kebutuhan kepemimpinan pendidikan yang dihadapi.</t>
  </si>
  <si>
    <t>Melakukan pengembangan diri sesuai dengan yang direncanakan.</t>
  </si>
  <si>
    <t>Melakukan refleksi terhadap hasil pengembangan diri untuk perbaikan.</t>
  </si>
  <si>
    <t>Mengembangkan dan merawat lingkungan sekolah yang aman, nyaman dan inklusif bagi warga sekolah.</t>
  </si>
  <si>
    <t>Mengembangkan komunikasi dan interaksi warga sekolah yang saling percaya dan peduli.</t>
  </si>
  <si>
    <t>Memfasilitasi masukan dan aspirasi murid dalam penyusunan kebijakan pegembangan lingkungan belajar dan pelaksanaan praktik belajar.</t>
  </si>
  <si>
    <t>Memastikan guru melibatkan murid dalam membangun lingkungan belajar yang kondusif.</t>
  </si>
  <si>
    <t>Memimpin pertemuan guru untuk merencanakan proses belajar yang berpusat pada murid.</t>
  </si>
  <si>
    <t>Memberi umpan balik terhadap perencanaan dan pelaksanaan proses belajar sebagai dasar bagi guru melakukan perbaikan.</t>
  </si>
  <si>
    <t>Menunjukkan praktik pembelajaran yang berpusat pada murid sebagai teladan bagi guru.</t>
  </si>
  <si>
    <t>Menyediakan dukungan agar guru fokus dalam melaksanakan proses belajar yang berpusat pada murid.</t>
  </si>
  <si>
    <t>Mengoordinasi pengumpulan dan pengolahan data terkait proses dan hasil belajar murid.</t>
  </si>
  <si>
    <t>Mengoordinasi evaluasi praktik pembelajaran berdasarkan data terkait proses dan hasil belajar murid.</t>
  </si>
  <si>
    <t>Memimpin pertemuan refleksi secara berkala untuk perbaikan kualitas proses belajar.</t>
  </si>
  <si>
    <t>Membimbing guru untuk melakukan perbaikan kualitas proses belajar berdasarkan hasil dari refleksi.</t>
  </si>
  <si>
    <t>6.</t>
  </si>
  <si>
    <t>Mendukung guru untuk memahami kebutuhan dan karakteristik orang tua/wali murid.</t>
  </si>
  <si>
    <t>Menginisiasi komunikasi dan interaksi dengan orang tua/wali murid.</t>
  </si>
  <si>
    <t>Menyediakan dukungan kepada guru agar dapat berkomunikasi dan berinteraksi dengan orang tua/wali murid..</t>
  </si>
  <si>
    <t>Menyediakan kesempatan terbuka bagi orang tua/wali murid untuk menyampaikan pendapat.</t>
  </si>
  <si>
    <t>Menyediakan kesempatan bagi orang tua/wali murid untuk berperan sebagai pendamping dan sumber belajar.</t>
  </si>
  <si>
    <t>Mendorong orang tua/wali murid untuk menggunakan kesempatan sebagai pendamping dan sumber belajar.</t>
  </si>
  <si>
    <t>Memfasilitasi keikutsertaan warga sekolah dalam penyusunan visi dan misi sekolah serta programnya.</t>
  </si>
  <si>
    <t>Menumbuhkan budaya belajar warga sekolah yang berorientasi pada murid untuk mewujudkan visi dan misi sekolah.</t>
  </si>
  <si>
    <t>Mengomunikasikan visi dan misi sekolah dengan menggunakan basis bukti dan data melalui berbagai media.</t>
  </si>
  <si>
    <t>Memberi kesempatan pada warga sekolah untuk mencoba pendekatan baru secara interaktif dan reflektif sesuai perannya dalam mewujudkan visi dan misi sekolah.</t>
  </si>
  <si>
    <t>Mengevaluasi implementasi program secara berkala untuk mewujudkan visi dan misi sekolah.</t>
  </si>
  <si>
    <t>7.</t>
  </si>
  <si>
    <t>Menyusun program prioritas dalam merancang program yang sesuai dengan visi dan misi sekolah, realistis, dan berorientasi pada murid.</t>
  </si>
  <si>
    <t>Mendapatkan sumber daya yang sesuai dan dapat dipertanggungjawabkan untuk melaksanakan program sekolah.</t>
  </si>
  <si>
    <t>Memberdayakan sumber daya sekolah yang tersedia secara efektif dan efisien untuk meningkatkan kualitas belajar.</t>
  </si>
  <si>
    <t>Menunjukkan praktik baik pelaksanaan program sekolah yang berdampak pada murid.</t>
  </si>
  <si>
    <t>Mengarahkan warga sekolah untuk menjalankan program dengan menjelaskan keterkaitan program dengan visi dan misi sekolah.</t>
  </si>
  <si>
    <t>Memantau dan memberi umpan balik untuk memotivasi warga sekolah dalam menjalankan program yang berdampak pada murid.</t>
  </si>
  <si>
    <t>Memandu pertemuan secara berkala untuk merefleksikan dan memperbaiki pelaksanaan program sekolah agar lebih berdampak pada murid.</t>
  </si>
  <si>
    <t>Melakukan evaluasi diri sekolah yang melibatkan warga sekolah dengan berbasis data dan bukti.</t>
  </si>
  <si>
    <t>Menentukan prioritas, merancang, dan melaksanakan program pengembangan sekolah dengan mengacu pada kebutuhan murid, ketersediaan sumber daya, serta visi dan misi sekolah.</t>
  </si>
  <si>
    <t>Menginisiasi program pengembangan sekolah dalam lingkup terbatas untuk mendapatkan bukti keberhasilan sebelum diterapkan pada lingkup yang lebih luas.
lebih luas.</t>
  </si>
  <si>
    <t>Mengimplementasikan pendekatan inovatif untuk meningkatkan efektivitas dan efisiensi program pengembangan sekolah.</t>
  </si>
  <si>
    <t>Mengorganisasi proses pengembangan sekolah untuk memastikan peningkatan kualitas proses belajar yang berdampak pada murid.</t>
  </si>
  <si>
    <t>Mewujudkan peran sekolah untuk mendukung kebutuhan masyarakat sekitar sekolah yang relevan.</t>
  </si>
  <si>
    <t>Mengomunikasikan pentingnya pengembangan sekolah untuk peningkatan kualitas belajar murid kepada orang tua/wali murid dan masyarakat.</t>
  </si>
  <si>
    <t>Menyediakan kesempatan bagi orang tua/wali murid dan masyarakat untuk mengambil peran dalam pengembangan sekolah.</t>
  </si>
  <si>
    <t>Mengomunikasikan dampak hasil pengembangan sekolah pada peningkatan kualitas belajar murid kepada orang tua/wali murid dan masyarakat.</t>
  </si>
  <si>
    <t>Jumlah (Hasil Penilaian Kompetensi Kepemimpinan Kepala Sekolah)</t>
  </si>
  <si>
    <t>Hasil Penilaian Kriteria, Jenjang Kompetensi dan Skor                                                      Nilai Skala 100 = (Skor/48) x 100</t>
  </si>
  <si>
    <t>1.1</t>
  </si>
  <si>
    <t>1.2</t>
  </si>
  <si>
    <t>1.3</t>
  </si>
  <si>
    <t>1.4</t>
  </si>
  <si>
    <t>2.1</t>
  </si>
  <si>
    <t>2.2</t>
  </si>
  <si>
    <t>2.3</t>
  </si>
  <si>
    <t>2.4</t>
  </si>
  <si>
    <t>4.1</t>
  </si>
  <si>
    <t>4.2</t>
  </si>
  <si>
    <t>Menunjukkan praktik pengembangan diri berdasarkan kesadaran dan kemauan pribadi.</t>
  </si>
  <si>
    <t>Mengembangkan kompetensi warga sekolah untuk meningkatkan kualitas pembelajaran.</t>
  </si>
  <si>
    <t>Berpartisipasi aktif dalam jejaring dan organisasi yang relevan dengan kepemimpinan sekolah untuk mengembangkan karier.</t>
  </si>
  <si>
    <t>Menunjukkan kematangan spiritual, moral, dan emosi untuk berperilaku sesuai dengan kode etik.</t>
  </si>
  <si>
    <t>Memimpin upaya pengembangan lingkungan belajar yang berpusat pada murid.</t>
  </si>
  <si>
    <t>Memimpin perencanaan dan pelaksanaan proses belajar yang berpusat pada murid.</t>
  </si>
  <si>
    <t>Memimpin refleksi dan perbaikan kualitas proses belajar yang berpusat pada murid.</t>
  </si>
  <si>
    <t>Melibatkan orang tua/wali murid sebagai pendamping dan sumber belajar di sekolah.</t>
  </si>
  <si>
    <t>Mengembangkan dan mewujudkan visi sekolah yang berorientasi pada murid.</t>
  </si>
  <si>
    <t>Memimpin dan mengelola program sekolah yang berdampak pada murid.</t>
  </si>
  <si>
    <t>Memimpin program pengembangan sekolah untuk mengoptimalkan proses belajar murid dan mendukung kebutuhan masyarakat sekitar sekolah yang relevan.</t>
  </si>
  <si>
    <t xml:space="preserve">Melibatkan orang tua/wali murid dan masyarakat dalam pengembangan sekolah. </t>
  </si>
  <si>
    <t>PENGEMBANGAN KOMPETENSI KEPEMIMPINAN KEPALA SEKOLAH</t>
  </si>
  <si>
    <t>KRITERIA</t>
  </si>
  <si>
    <t>KATAGORI</t>
  </si>
  <si>
    <t>SKLA 1-4</t>
  </si>
  <si>
    <t xml:space="preserve">Simpulan/Rate </t>
  </si>
  <si>
    <t xml:space="preserve">Melaksanakan praktik kepemimpinan sekolah melalui manajemen yang baik dan berorientasi pada murid, dari sisi orientasi operasional sekolah, memastikan kegiatan dan operasional harian sekolah berjalan efektif. </t>
  </si>
  <si>
    <t xml:space="preserve">Melaksanakan praktik kepemimpinan hanya sebatas pada lingkup timwork dan atau kegiatan, orientasi secara operasional hanya memastikan saja apakah kegiatan berjalan lancar atau tidak. </t>
  </si>
  <si>
    <t xml:space="preserve">Melaksanakan praktik kepemimpinan dengan memfasilitasi guru untuk tumbuh,
berkembang, berbagi praktik baik yang berorientasi pada murid serta orientasi
relasional strategis dengan merawat relasi, selalu memantau kemajuan untuk pencapaian sasaran strategis sekolah. </t>
  </si>
  <si>
    <t>Membangun budaya kepemimpinan di kalangan guru melalui manajemen yang baik dan berorientasi pada murid, secara orientasi dalam sistem atau mekanisme, membangun kolaborasi dan program dengan melibatkan komunitas yang membuat sekolah berdampak luas.</t>
  </si>
  <si>
    <t>IV.b</t>
  </si>
  <si>
    <t>Pembina Tk.I</t>
  </si>
  <si>
    <t>Laki-laki</t>
  </si>
  <si>
    <t>Banding Agung</t>
  </si>
  <si>
    <t>Talangpadang</t>
  </si>
  <si>
    <t>Kabupaten</t>
  </si>
  <si>
    <t>0122/PK-G/XI/2023</t>
  </si>
  <si>
    <t>07 Januari 2023</t>
  </si>
  <si>
    <t>SD</t>
  </si>
  <si>
    <t>PONIJAN, S.Pd.</t>
  </si>
  <si>
    <t>SDN Gadanung-2</t>
  </si>
  <si>
    <t>01 Jan 2025</t>
  </si>
  <si>
    <t>31 Des 2025</t>
  </si>
  <si>
    <t>10 Nov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</si>
</sst>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73">
    <font>
      <sz val="11"/>
      <color theme="1"/>
      <name val="Calibri"/>
      <family val="2"/>
      <scheme val="minor"/>
    </font>
    <font>
      <sz val="10"/>
      <name val="Arial"/>
      <family val="2"/>
    </font>
    <font>
      <b/>
      <sz val="10"/>
      <name val="Arial"/>
      <family val="2"/>
    </font>
    <font>
      <b/>
      <sz val="11"/>
      <name val="Arial"/>
      <family val="2"/>
    </font>
    <font>
      <u/>
      <sz val="11"/>
      <color theme="10"/>
      <name val="Calibri"/>
      <family val="2"/>
      <scheme val="minor"/>
    </font>
    <font>
      <sz val="10"/>
      <color theme="1"/>
      <name val="Times New Roman"/>
      <family val="1"/>
    </font>
    <font>
      <i/>
      <sz val="10"/>
      <name val="Arial"/>
      <family val="2"/>
    </font>
    <font>
      <sz val="10"/>
      <color theme="0"/>
      <name val="Arial"/>
      <family val="2"/>
    </font>
    <font>
      <b/>
      <i/>
      <sz val="10"/>
      <name val="Arial"/>
      <family val="2"/>
    </font>
    <font>
      <sz val="10"/>
      <name val="Berlin Sans FB"/>
      <family val="2"/>
    </font>
    <font>
      <sz val="10"/>
      <color theme="0"/>
      <name val="Berlin Sans FB"/>
      <family val="2"/>
    </font>
    <font>
      <sz val="12"/>
      <name val="Berlin Sans FB"/>
      <family val="2"/>
    </font>
    <font>
      <sz val="11"/>
      <name val="Berlin Sans FB"/>
      <family val="2"/>
    </font>
    <font>
      <b/>
      <sz val="11"/>
      <name val="Berlin Sans FB"/>
      <family val="2"/>
    </font>
    <font>
      <sz val="9"/>
      <name val="Berlin Sans FB"/>
      <family val="2"/>
    </font>
    <font>
      <sz val="10"/>
      <name val="Calibri Light"/>
      <family val="1"/>
      <scheme val="major"/>
    </font>
    <font>
      <b/>
      <sz val="10"/>
      <name val="Calibri Light"/>
      <family val="1"/>
      <scheme val="major"/>
    </font>
    <font>
      <i/>
      <sz val="10"/>
      <name val="Calibri"/>
      <family val="2"/>
    </font>
    <font>
      <u/>
      <sz val="10"/>
      <name val="Berlin Sans FB"/>
      <family val="2"/>
    </font>
    <font>
      <b/>
      <sz val="10"/>
      <name val="Berlin Sans FB"/>
      <family val="2"/>
    </font>
    <font>
      <b/>
      <sz val="8"/>
      <color indexed="81"/>
      <name val="Tahoma"/>
      <family val="2"/>
    </font>
    <font>
      <sz val="8"/>
      <color indexed="81"/>
      <name val="Tahoma"/>
      <family val="2"/>
    </font>
    <font>
      <b/>
      <sz val="9"/>
      <name val="Arial"/>
      <family val="2"/>
    </font>
    <font>
      <sz val="12"/>
      <name val="Calibri"/>
      <family val="2"/>
      <scheme val="minor"/>
    </font>
    <font>
      <b/>
      <i/>
      <sz val="12"/>
      <name val="Calibri"/>
      <family val="2"/>
      <scheme val="minor"/>
    </font>
    <font>
      <sz val="14"/>
      <color theme="0"/>
      <name val="Bernard MT Condensed"/>
      <family val="1"/>
    </font>
    <font>
      <sz val="12"/>
      <color indexed="9"/>
      <name val="Calibri"/>
      <family val="2"/>
      <scheme val="minor"/>
    </font>
    <font>
      <b/>
      <sz val="24"/>
      <name val="Calibri"/>
      <family val="2"/>
      <scheme val="minor"/>
    </font>
    <font>
      <b/>
      <sz val="18"/>
      <name val="Calibri"/>
      <family val="2"/>
      <scheme val="minor"/>
    </font>
    <font>
      <b/>
      <sz val="14"/>
      <name val="Calibri"/>
      <family val="2"/>
      <scheme val="minor"/>
    </font>
    <font>
      <b/>
      <sz val="16"/>
      <name val="Calibri"/>
      <family val="2"/>
      <scheme val="minor"/>
    </font>
    <font>
      <sz val="14"/>
      <name val="Calibri"/>
      <family val="2"/>
      <scheme val="minor"/>
    </font>
    <font>
      <sz val="10"/>
      <name val="Calibri"/>
      <family val="2"/>
      <scheme val="minor"/>
    </font>
    <font>
      <b/>
      <sz val="20"/>
      <name val="Perpetua Titling MT"/>
      <family val="1"/>
    </font>
    <font>
      <b/>
      <sz val="16"/>
      <name val="Quicksand Medium"/>
    </font>
    <font>
      <sz val="14"/>
      <name val="Quicksand Medium"/>
    </font>
    <font>
      <sz val="11"/>
      <color theme="1"/>
      <name val="Quicksand Medium"/>
    </font>
    <font>
      <sz val="9"/>
      <name val="Arial"/>
      <family val="2"/>
    </font>
    <font>
      <b/>
      <sz val="8"/>
      <name val="Arial"/>
      <family val="2"/>
    </font>
    <font>
      <sz val="10"/>
      <name val="Roboto"/>
    </font>
    <font>
      <sz val="10"/>
      <name val="Rockwell"/>
      <family val="1"/>
    </font>
    <font>
      <sz val="10"/>
      <name val="Arial Narrow"/>
      <family val="2"/>
    </font>
    <font>
      <u/>
      <sz val="10.5"/>
      <name val="Berlin Sans FB"/>
      <family val="2"/>
    </font>
    <font>
      <sz val="10.5"/>
      <name val="Berlin Sans FB"/>
      <family val="2"/>
    </font>
    <font>
      <sz val="11"/>
      <color theme="0"/>
      <name val="Berlin Sans FB"/>
      <family val="2"/>
    </font>
    <font>
      <sz val="8.5"/>
      <name val="Berlin Sans FB"/>
      <family val="2"/>
    </font>
    <font>
      <b/>
      <sz val="11"/>
      <name val="Perpetua Titling MT"/>
      <family val="1"/>
    </font>
    <font>
      <b/>
      <sz val="10"/>
      <name val="Perpetua Titling MT"/>
      <family val="1"/>
    </font>
    <font>
      <sz val="8"/>
      <name val="Arial"/>
      <family val="2"/>
    </font>
    <font>
      <sz val="8"/>
      <name val="Arial Narrow"/>
      <family val="2"/>
    </font>
    <font>
      <sz val="10"/>
      <color theme="2" tint="-9.9978637043366805E-2"/>
      <name val="Arial Narrow"/>
      <family val="2"/>
    </font>
    <font>
      <b/>
      <sz val="10"/>
      <name val="Arial Narrow"/>
      <family val="2"/>
    </font>
    <font>
      <sz val="11"/>
      <name val="Arial Narrow"/>
      <family val="2"/>
    </font>
    <font>
      <b/>
      <u/>
      <sz val="11"/>
      <name val="Arial Narrow"/>
      <family val="2"/>
    </font>
    <font>
      <b/>
      <sz val="11"/>
      <name val="Arial Narrow"/>
      <family val="2"/>
    </font>
    <font>
      <u/>
      <sz val="10"/>
      <name val="Arial Narrow"/>
      <family val="2"/>
    </font>
    <font>
      <sz val="10"/>
      <color theme="1"/>
      <name val="Arial"/>
      <family val="2"/>
    </font>
    <font>
      <sz val="10"/>
      <color theme="0" tint="-0.14999847407452621"/>
      <name val="Berlin Sans FB"/>
      <family val="2"/>
    </font>
    <font>
      <sz val="10"/>
      <color theme="0" tint="-0.249977111117893"/>
      <name val="Berlin Sans FB"/>
      <family val="2"/>
    </font>
    <font>
      <sz val="12"/>
      <color theme="1"/>
      <name val="Arial"/>
      <family val="2"/>
    </font>
    <font>
      <b/>
      <sz val="12"/>
      <color theme="1"/>
      <name val="Arial"/>
      <family val="2"/>
    </font>
    <font>
      <sz val="11"/>
      <color theme="1"/>
      <name val="Arial"/>
      <family val="2"/>
    </font>
    <font>
      <sz val="12"/>
      <name val="Arial"/>
      <family val="2"/>
    </font>
    <font>
      <sz val="11"/>
      <name val="Arial"/>
      <family val="2"/>
    </font>
    <font>
      <b/>
      <sz val="12"/>
      <name val="Arial"/>
      <family val="2"/>
    </font>
    <font>
      <u/>
      <sz val="12"/>
      <color theme="1"/>
      <name val="Arial"/>
      <family val="2"/>
    </font>
    <font>
      <sz val="12"/>
      <color theme="1"/>
      <name val="Times New Roman"/>
      <family val="1"/>
    </font>
    <font>
      <sz val="11"/>
      <color theme="1"/>
      <name val="Calibri"/>
      <family val="2"/>
      <scheme val="minor"/>
    </font>
    <font>
      <sz val="11"/>
      <name val="Calibri"/>
      <family val="2"/>
      <scheme val="minor"/>
    </font>
    <font>
      <sz val="11"/>
      <color theme="1"/>
      <name val="Times New Roman"/>
      <family val="1"/>
    </font>
    <font>
      <b/>
      <sz val="11"/>
      <color theme="1"/>
      <name val="Calibri"/>
      <family val="2"/>
      <scheme val="minor"/>
    </font>
    <font>
      <b/>
      <i/>
      <sz val="9"/>
      <name val="Arial"/>
      <family val="2"/>
    </font>
    <font>
      <i/>
      <sz val="9"/>
      <name val="Arial"/>
      <family val="2"/>
    </font>
  </fonts>
  <fills count="19">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4.9989318521683403E-2"/>
        <bgColor indexed="64"/>
      </patternFill>
    </fill>
    <fill>
      <patternFill patternType="solid">
        <fgColor theme="1"/>
        <bgColor indexed="64"/>
      </patternFill>
    </fill>
    <fill>
      <patternFill patternType="solid">
        <fgColor theme="8" tint="0.79998168889431442"/>
        <bgColor indexed="64"/>
      </patternFill>
    </fill>
    <fill>
      <patternFill patternType="solid">
        <fgColor theme="5" tint="0.59996337778862885"/>
        <bgColor indexed="64"/>
      </patternFill>
    </fill>
    <fill>
      <patternFill patternType="solid">
        <fgColor rgb="FF3333FF"/>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rgb="FFFFCC00"/>
        <bgColor indexed="64"/>
      </patternFill>
    </fill>
    <fill>
      <patternFill patternType="solid">
        <fgColor rgb="FFFFFF00"/>
        <bgColor indexed="64"/>
      </patternFill>
    </fill>
    <fill>
      <patternFill patternType="solid">
        <fgColor theme="3" tint="0.59999389629810485"/>
        <bgColor indexed="64"/>
      </patternFill>
    </fill>
    <fill>
      <patternFill patternType="solid">
        <fgColor rgb="FFC00000"/>
        <bgColor indexed="64"/>
      </patternFill>
    </fill>
  </fills>
  <borders count="46">
    <border>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double">
        <color indexed="64"/>
      </left>
      <right/>
      <top style="double">
        <color indexed="64"/>
      </top>
      <bottom/>
      <diagonal/>
    </border>
    <border>
      <left/>
      <right/>
      <top style="double">
        <color auto="1"/>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s>
  <cellStyleXfs count="8">
    <xf numFmtId="0" fontId="0" fillId="0" borderId="0"/>
    <xf numFmtId="0" fontId="1" fillId="0" borderId="0"/>
    <xf numFmtId="0" fontId="4" fillId="0" borderId="0" applyNumberFormat="0" applyFill="0" applyBorder="0" applyAlignment="0" applyProtection="0"/>
    <xf numFmtId="0" fontId="1" fillId="0" borderId="0"/>
    <xf numFmtId="0" fontId="5" fillId="9" borderId="5">
      <alignment horizontal="center" vertical="center"/>
    </xf>
    <xf numFmtId="0" fontId="5" fillId="10" borderId="5">
      <alignment horizontal="center" vertical="center"/>
    </xf>
    <xf numFmtId="0" fontId="1" fillId="0" borderId="0"/>
    <xf numFmtId="0" fontId="1" fillId="0" borderId="0"/>
  </cellStyleXfs>
  <cellXfs count="659">
    <xf numFmtId="0" fontId="0" fillId="0" borderId="0" xfId="0"/>
    <xf numFmtId="0" fontId="1" fillId="2" borderId="0" xfId="1" applyFill="1"/>
    <xf numFmtId="0" fontId="1" fillId="2" borderId="0" xfId="1" applyFill="1" applyAlignment="1">
      <alignment vertical="top"/>
    </xf>
    <xf numFmtId="0" fontId="2" fillId="2" borderId="0" xfId="1" applyFont="1" applyFill="1"/>
    <xf numFmtId="0" fontId="1" fillId="0" borderId="0" xfId="1" applyAlignment="1">
      <alignment horizontal="center"/>
    </xf>
    <xf numFmtId="0" fontId="1" fillId="0" borderId="0" xfId="1"/>
    <xf numFmtId="0" fontId="1" fillId="4" borderId="0" xfId="1" applyFill="1"/>
    <xf numFmtId="0" fontId="1" fillId="0" borderId="0" xfId="1" applyAlignment="1">
      <alignment vertical="top"/>
    </xf>
    <xf numFmtId="0" fontId="2" fillId="0" borderId="0" xfId="1" applyFont="1"/>
    <xf numFmtId="0" fontId="1" fillId="0" borderId="0" xfId="1" applyAlignment="1">
      <alignment horizontal="center" vertical="center"/>
    </xf>
    <xf numFmtId="0" fontId="1" fillId="0" borderId="0" xfId="1" applyAlignment="1">
      <alignment vertical="center"/>
    </xf>
    <xf numFmtId="0" fontId="2" fillId="3" borderId="5" xfId="1" applyFont="1" applyFill="1" applyBorder="1" applyAlignment="1">
      <alignment horizontal="center" vertical="center"/>
    </xf>
    <xf numFmtId="0" fontId="2" fillId="3" borderId="5" xfId="1" applyFont="1" applyFill="1" applyBorder="1" applyAlignment="1" applyProtection="1">
      <alignment horizontal="center" vertical="center"/>
      <protection hidden="1"/>
    </xf>
    <xf numFmtId="0" fontId="2" fillId="3" borderId="6" xfId="1" applyFont="1" applyFill="1" applyBorder="1" applyAlignment="1">
      <alignment horizontal="center" vertical="center"/>
    </xf>
    <xf numFmtId="0" fontId="1" fillId="5" borderId="3" xfId="1" applyFill="1" applyBorder="1" applyAlignment="1">
      <alignment horizontal="center" vertical="top"/>
    </xf>
    <xf numFmtId="0" fontId="5" fillId="6" borderId="5" xfId="0" applyFont="1" applyFill="1" applyBorder="1" applyAlignment="1">
      <alignment horizontal="center" vertical="center"/>
    </xf>
    <xf numFmtId="0" fontId="1" fillId="5" borderId="7" xfId="1" applyFill="1" applyBorder="1" applyAlignment="1">
      <alignment horizontal="center" vertical="top"/>
    </xf>
    <xf numFmtId="0" fontId="2" fillId="0" borderId="7" xfId="1" applyFont="1" applyBorder="1" applyAlignment="1">
      <alignment vertical="center"/>
    </xf>
    <xf numFmtId="0" fontId="1" fillId="0" borderId="13" xfId="1" applyBorder="1" applyAlignment="1">
      <alignment horizontal="left" vertical="top" wrapText="1" indent="1"/>
    </xf>
    <xf numFmtId="0" fontId="1" fillId="5" borderId="14" xfId="1" applyFill="1" applyBorder="1" applyAlignment="1">
      <alignment horizontal="left" vertical="center" indent="1"/>
    </xf>
    <xf numFmtId="0" fontId="1" fillId="5" borderId="0" xfId="1" applyFill="1" applyAlignment="1">
      <alignment horizontal="center" vertical="top"/>
    </xf>
    <xf numFmtId="0" fontId="1" fillId="5" borderId="0" xfId="1" applyFill="1" applyAlignment="1">
      <alignment horizontal="left" vertical="center" indent="1"/>
    </xf>
    <xf numFmtId="0" fontId="1" fillId="0" borderId="7" xfId="1" applyBorder="1" applyAlignment="1">
      <alignment horizontal="left" vertical="top" wrapText="1" indent="1"/>
    </xf>
    <xf numFmtId="0" fontId="3" fillId="5" borderId="0" xfId="1" applyFont="1" applyFill="1" applyAlignment="1">
      <alignment horizontal="left" vertical="center"/>
    </xf>
    <xf numFmtId="0" fontId="2" fillId="0" borderId="0" xfId="1" quotePrefix="1" applyFont="1" applyAlignment="1">
      <alignment horizontal="left"/>
    </xf>
    <xf numFmtId="0" fontId="2" fillId="5" borderId="0" xfId="1" applyFont="1" applyFill="1" applyAlignment="1">
      <alignment horizontal="left" vertical="center" indent="1"/>
    </xf>
    <xf numFmtId="0" fontId="2" fillId="5" borderId="0" xfId="1" applyFont="1" applyFill="1" applyAlignment="1">
      <alignment horizontal="left" vertical="center"/>
    </xf>
    <xf numFmtId="0" fontId="1" fillId="5" borderId="0" xfId="1" applyFill="1" applyAlignment="1">
      <alignment horizontal="left" vertical="center"/>
    </xf>
    <xf numFmtId="0" fontId="5" fillId="6" borderId="10" xfId="0" applyFont="1" applyFill="1" applyBorder="1" applyAlignment="1">
      <alignment horizontal="center" vertical="center"/>
    </xf>
    <xf numFmtId="0" fontId="1" fillId="3" borderId="0" xfId="1" applyFill="1" applyAlignment="1">
      <alignment horizontal="center" vertical="center" wrapText="1"/>
    </xf>
    <xf numFmtId="0" fontId="7" fillId="7" borderId="0" xfId="2" applyFont="1" applyFill="1" applyAlignment="1">
      <alignment horizontal="center" vertical="center" wrapText="1"/>
    </xf>
    <xf numFmtId="0" fontId="1" fillId="5" borderId="0" xfId="1" applyFill="1" applyAlignment="1">
      <alignment horizontal="center" vertical="center" wrapText="1"/>
    </xf>
    <xf numFmtId="0" fontId="3" fillId="5" borderId="14" xfId="1" applyFont="1" applyFill="1" applyBorder="1" applyAlignment="1">
      <alignment horizontal="left" vertical="center"/>
    </xf>
    <xf numFmtId="0" fontId="1" fillId="0" borderId="14" xfId="1" applyBorder="1"/>
    <xf numFmtId="0" fontId="2" fillId="3" borderId="14" xfId="1" applyFont="1" applyFill="1" applyBorder="1" applyAlignment="1">
      <alignment horizontal="center" vertical="center"/>
    </xf>
    <xf numFmtId="0" fontId="3" fillId="3" borderId="14" xfId="1" applyFont="1" applyFill="1" applyBorder="1" applyAlignment="1">
      <alignment horizontal="left" vertical="center"/>
    </xf>
    <xf numFmtId="0" fontId="1" fillId="3" borderId="14" xfId="1" applyFill="1" applyBorder="1"/>
    <xf numFmtId="0" fontId="8" fillId="0" borderId="1" xfId="1" quotePrefix="1" applyFont="1" applyBorder="1" applyAlignment="1">
      <alignment horizontal="center" vertical="center" wrapText="1"/>
    </xf>
    <xf numFmtId="0" fontId="2" fillId="0" borderId="3" xfId="1" quotePrefix="1" applyFont="1" applyBorder="1" applyAlignment="1">
      <alignment horizontal="left" wrapText="1"/>
    </xf>
    <xf numFmtId="0" fontId="2" fillId="0" borderId="7" xfId="1" quotePrefix="1" applyFont="1" applyBorder="1" applyAlignment="1">
      <alignment horizontal="left" wrapText="1"/>
    </xf>
    <xf numFmtId="0" fontId="2" fillId="3" borderId="17" xfId="1" applyFont="1" applyFill="1" applyBorder="1" applyAlignment="1">
      <alignment horizontal="center" vertical="center"/>
    </xf>
    <xf numFmtId="0" fontId="2" fillId="3" borderId="17" xfId="1" applyFont="1" applyFill="1" applyBorder="1" applyAlignment="1" applyProtection="1">
      <alignment horizontal="center" vertical="center"/>
      <protection hidden="1"/>
    </xf>
    <xf numFmtId="0" fontId="2" fillId="8" borderId="16" xfId="1" applyFont="1" applyFill="1" applyBorder="1" applyAlignment="1">
      <alignment horizontal="right" vertical="top"/>
    </xf>
    <xf numFmtId="0" fontId="1" fillId="8" borderId="14" xfId="1" applyFill="1" applyBorder="1" applyAlignment="1">
      <alignment horizontal="center" vertical="center"/>
    </xf>
    <xf numFmtId="0" fontId="2" fillId="8" borderId="14" xfId="1" applyFont="1" applyFill="1" applyBorder="1" applyAlignment="1">
      <alignment horizontal="right" vertical="center"/>
    </xf>
    <xf numFmtId="0" fontId="2" fillId="8" borderId="15" xfId="1" applyFont="1" applyFill="1" applyBorder="1" applyAlignment="1">
      <alignment horizontal="center" vertical="center"/>
    </xf>
    <xf numFmtId="0" fontId="2" fillId="8" borderId="14" xfId="1" applyFont="1" applyFill="1" applyBorder="1" applyAlignment="1">
      <alignment horizontal="center" vertical="center"/>
    </xf>
    <xf numFmtId="0" fontId="1" fillId="0" borderId="0" xfId="1" applyAlignment="1">
      <alignment horizontal="left" vertical="top" wrapText="1" indent="1"/>
    </xf>
    <xf numFmtId="0" fontId="8" fillId="5" borderId="0" xfId="1" applyFont="1" applyFill="1" applyAlignment="1">
      <alignment horizontal="left" vertical="center" indent="1"/>
    </xf>
    <xf numFmtId="0" fontId="2" fillId="0" borderId="0" xfId="1" applyFont="1" applyAlignment="1">
      <alignment vertical="center"/>
    </xf>
    <xf numFmtId="0" fontId="1" fillId="5" borderId="2" xfId="1" applyFill="1" applyBorder="1" applyAlignment="1">
      <alignment horizontal="left" vertical="center" indent="1"/>
    </xf>
    <xf numFmtId="0" fontId="3" fillId="5" borderId="2" xfId="1" applyFont="1" applyFill="1" applyBorder="1" applyAlignment="1">
      <alignment horizontal="left" vertical="center"/>
    </xf>
    <xf numFmtId="0" fontId="1" fillId="0" borderId="2" xfId="1" applyBorder="1"/>
    <xf numFmtId="0" fontId="2" fillId="0" borderId="2" xfId="1" quotePrefix="1" applyFont="1" applyBorder="1" applyAlignment="1">
      <alignment horizontal="left" wrapText="1"/>
    </xf>
    <xf numFmtId="0" fontId="2" fillId="0" borderId="0" xfId="1" quotePrefix="1" applyFont="1" applyAlignment="1">
      <alignment horizontal="left" wrapText="1"/>
    </xf>
    <xf numFmtId="2" fontId="1" fillId="3" borderId="0" xfId="1" applyNumberFormat="1" applyFill="1" applyAlignment="1">
      <alignment horizontal="center" vertical="center" wrapText="1"/>
    </xf>
    <xf numFmtId="0" fontId="2" fillId="0" borderId="1" xfId="1" quotePrefix="1" applyFont="1" applyBorder="1" applyAlignment="1">
      <alignment horizontal="center" vertical="center" wrapText="1"/>
    </xf>
    <xf numFmtId="0" fontId="2" fillId="0" borderId="11" xfId="1" quotePrefix="1" applyFont="1" applyBorder="1" applyAlignment="1">
      <alignment horizontal="center" vertical="center" wrapText="1"/>
    </xf>
    <xf numFmtId="0" fontId="2" fillId="8" borderId="8" xfId="1" applyFont="1" applyFill="1" applyBorder="1" applyAlignment="1">
      <alignment horizontal="right" vertical="top"/>
    </xf>
    <xf numFmtId="0" fontId="1" fillId="8" borderId="2" xfId="1" applyFill="1" applyBorder="1" applyAlignment="1">
      <alignment horizontal="center" vertical="center"/>
    </xf>
    <xf numFmtId="0" fontId="2" fillId="8" borderId="2" xfId="1" applyFont="1" applyFill="1" applyBorder="1" applyAlignment="1">
      <alignment horizontal="right" vertical="center"/>
    </xf>
    <xf numFmtId="0" fontId="2" fillId="8" borderId="2" xfId="1" applyFont="1" applyFill="1" applyBorder="1" applyAlignment="1">
      <alignment horizontal="center" vertical="center"/>
    </xf>
    <xf numFmtId="0" fontId="2" fillId="8" borderId="9" xfId="1" applyFont="1" applyFill="1" applyBorder="1" applyAlignment="1">
      <alignment horizontal="center" vertical="center"/>
    </xf>
    <xf numFmtId="0" fontId="2" fillId="3" borderId="18" xfId="1" applyFont="1" applyFill="1" applyBorder="1" applyAlignment="1">
      <alignment horizontal="center" vertical="center"/>
    </xf>
    <xf numFmtId="0" fontId="1" fillId="5" borderId="13" xfId="1" applyFill="1" applyBorder="1" applyAlignment="1">
      <alignment horizontal="center" vertical="top"/>
    </xf>
    <xf numFmtId="0" fontId="1" fillId="5" borderId="19" xfId="1" applyFill="1" applyBorder="1" applyAlignment="1">
      <alignment horizontal="center" vertical="top"/>
    </xf>
    <xf numFmtId="0" fontId="2" fillId="0" borderId="20" xfId="1" quotePrefix="1" applyFont="1" applyBorder="1" applyAlignment="1">
      <alignment horizontal="center" vertical="center" wrapText="1"/>
    </xf>
    <xf numFmtId="0" fontId="2" fillId="0" borderId="13" xfId="1" applyFont="1" applyBorder="1" applyAlignment="1">
      <alignment vertical="center"/>
    </xf>
    <xf numFmtId="0" fontId="8" fillId="5" borderId="0" xfId="1" applyFont="1" applyFill="1" applyAlignment="1">
      <alignment horizontal="left" vertical="top" indent="1"/>
    </xf>
    <xf numFmtId="0" fontId="9" fillId="3" borderId="0" xfId="3" applyFont="1" applyFill="1" applyAlignment="1">
      <alignment horizontal="right"/>
    </xf>
    <xf numFmtId="0" fontId="9" fillId="3" borderId="0" xfId="3" applyFont="1" applyFill="1"/>
    <xf numFmtId="0" fontId="10" fillId="0" borderId="0" xfId="3" applyFont="1" applyAlignment="1">
      <alignment horizontal="left"/>
    </xf>
    <xf numFmtId="0" fontId="9" fillId="0" borderId="0" xfId="3" applyFont="1"/>
    <xf numFmtId="0" fontId="6" fillId="0" borderId="0" xfId="3" applyFont="1" applyAlignment="1">
      <alignment horizontal="right" indent="1"/>
    </xf>
    <xf numFmtId="0" fontId="9" fillId="0" borderId="0" xfId="3" applyFont="1" applyAlignment="1">
      <alignment horizontal="right"/>
    </xf>
    <xf numFmtId="0" fontId="11" fillId="0" borderId="0" xfId="3" applyFont="1" applyAlignment="1">
      <alignment horizontal="center"/>
    </xf>
    <xf numFmtId="0" fontId="9" fillId="0" borderId="0" xfId="3" applyFont="1" applyAlignment="1">
      <alignment horizontal="right" vertical="center"/>
    </xf>
    <xf numFmtId="0" fontId="12" fillId="0" borderId="0" xfId="3" applyFont="1" applyAlignment="1">
      <alignment horizontal="left" vertical="center" indent="2"/>
    </xf>
    <xf numFmtId="0" fontId="9" fillId="0" borderId="0" xfId="3" applyFont="1" applyAlignment="1">
      <alignment horizontal="center" vertical="center"/>
    </xf>
    <xf numFmtId="0" fontId="12" fillId="0" borderId="21" xfId="3" applyFont="1" applyBorder="1" applyAlignment="1">
      <alignment vertical="center"/>
    </xf>
    <xf numFmtId="0" fontId="9" fillId="0" borderId="21" xfId="3" applyFont="1" applyBorder="1" applyAlignment="1">
      <alignment vertical="center"/>
    </xf>
    <xf numFmtId="0" fontId="9" fillId="0" borderId="0" xfId="3" applyFont="1" applyAlignment="1">
      <alignment vertical="center"/>
    </xf>
    <xf numFmtId="0" fontId="9" fillId="3" borderId="0" xfId="3" applyFont="1" applyFill="1" applyAlignment="1">
      <alignment vertical="center"/>
    </xf>
    <xf numFmtId="0" fontId="9" fillId="0" borderId="22" xfId="3" applyFont="1" applyBorder="1" applyAlignment="1">
      <alignment vertical="center"/>
    </xf>
    <xf numFmtId="0" fontId="12" fillId="0" borderId="23" xfId="3" applyFont="1" applyBorder="1" applyAlignment="1">
      <alignment vertical="center"/>
    </xf>
    <xf numFmtId="0" fontId="9" fillId="0" borderId="23" xfId="3" applyFont="1" applyBorder="1" applyAlignment="1">
      <alignment vertical="center"/>
    </xf>
    <xf numFmtId="0" fontId="9" fillId="0" borderId="0" xfId="3" applyFont="1" applyAlignment="1">
      <alignment horizontal="left" vertical="center" indent="1"/>
    </xf>
    <xf numFmtId="0" fontId="9" fillId="0" borderId="16" xfId="3" applyFont="1" applyBorder="1" applyAlignment="1">
      <alignment horizontal="right" vertical="center"/>
    </xf>
    <xf numFmtId="0" fontId="13" fillId="0" borderId="14" xfId="3" applyFont="1" applyBorder="1" applyAlignment="1">
      <alignment vertical="center"/>
    </xf>
    <xf numFmtId="0" fontId="12" fillId="0" borderId="14" xfId="3" applyFont="1" applyBorder="1" applyAlignment="1">
      <alignment horizontal="center" vertical="center"/>
    </xf>
    <xf numFmtId="0" fontId="13" fillId="0" borderId="15" xfId="3" applyFont="1" applyBorder="1" applyAlignment="1">
      <alignment horizontal="center" vertical="center"/>
    </xf>
    <xf numFmtId="0" fontId="12" fillId="0" borderId="10" xfId="3" applyFont="1" applyBorder="1" applyAlignment="1">
      <alignment horizontal="left" vertical="center" wrapText="1" indent="1"/>
    </xf>
    <xf numFmtId="0" fontId="12" fillId="0" borderId="14" xfId="3" applyFont="1" applyBorder="1" applyAlignment="1">
      <alignment horizontal="center" vertical="center" wrapText="1"/>
    </xf>
    <xf numFmtId="0" fontId="9" fillId="3" borderId="0" xfId="3" applyFont="1" applyFill="1" applyAlignment="1">
      <alignment horizontal="center" vertical="center"/>
    </xf>
    <xf numFmtId="164" fontId="12" fillId="0" borderId="1" xfId="3" applyNumberFormat="1" applyFont="1" applyBorder="1" applyAlignment="1">
      <alignment horizontal="center" vertical="center" wrapText="1"/>
    </xf>
    <xf numFmtId="0" fontId="12" fillId="0" borderId="7" xfId="3" applyFont="1" applyBorder="1" applyAlignment="1">
      <alignment horizontal="center" vertical="center" wrapText="1"/>
    </xf>
    <xf numFmtId="0" fontId="12" fillId="0" borderId="14" xfId="3" applyFont="1" applyBorder="1" applyAlignment="1">
      <alignment horizontal="left" indent="1"/>
    </xf>
    <xf numFmtId="0" fontId="15" fillId="0" borderId="10" xfId="3" applyFont="1" applyBorder="1" applyAlignment="1">
      <alignment horizontal="center" vertical="center"/>
    </xf>
    <xf numFmtId="0" fontId="12" fillId="0" borderId="14" xfId="3" applyFont="1" applyBorder="1"/>
    <xf numFmtId="0" fontId="18" fillId="0" borderId="0" xfId="3" applyFont="1" applyAlignment="1">
      <alignment horizontal="right"/>
    </xf>
    <xf numFmtId="0" fontId="18" fillId="3" borderId="0" xfId="3" applyFont="1" applyFill="1"/>
    <xf numFmtId="0" fontId="12" fillId="0" borderId="10" xfId="3" applyFont="1" applyBorder="1" applyAlignment="1">
      <alignment horizontal="left" vertical="center" indent="1"/>
    </xf>
    <xf numFmtId="0" fontId="9" fillId="6" borderId="16" xfId="3" applyFont="1" applyFill="1" applyBorder="1" applyAlignment="1">
      <alignment horizontal="left" vertical="center" indent="1"/>
    </xf>
    <xf numFmtId="0" fontId="12" fillId="6" borderId="14" xfId="3" applyFont="1" applyFill="1" applyBorder="1" applyAlignment="1">
      <alignment horizontal="left" vertical="center" indent="1"/>
    </xf>
    <xf numFmtId="0" fontId="9" fillId="6" borderId="14" xfId="3" applyFont="1" applyFill="1" applyBorder="1" applyAlignment="1">
      <alignment horizontal="left" vertical="center" indent="1"/>
    </xf>
    <xf numFmtId="0" fontId="9" fillId="6" borderId="15" xfId="3" applyFont="1" applyFill="1" applyBorder="1" applyAlignment="1">
      <alignment horizontal="left" vertical="center" indent="1"/>
    </xf>
    <xf numFmtId="0" fontId="15" fillId="6" borderId="15" xfId="3" applyFont="1" applyFill="1" applyBorder="1" applyAlignment="1">
      <alignment horizontal="center" vertical="center"/>
    </xf>
    <xf numFmtId="0" fontId="11" fillId="5" borderId="0" xfId="3" applyFont="1" applyFill="1" applyAlignment="1">
      <alignment horizontal="center"/>
    </xf>
    <xf numFmtId="0" fontId="9" fillId="5" borderId="0" xfId="3" applyFont="1" applyFill="1" applyAlignment="1">
      <alignment horizontal="right" vertical="center"/>
    </xf>
    <xf numFmtId="0" fontId="9" fillId="5" borderId="0" xfId="3" applyFont="1" applyFill="1" applyAlignment="1">
      <alignment horizontal="left" vertical="center" indent="1"/>
    </xf>
    <xf numFmtId="0" fontId="9" fillId="5" borderId="0" xfId="3" applyFont="1" applyFill="1" applyAlignment="1">
      <alignment horizontal="center" vertical="center"/>
    </xf>
    <xf numFmtId="0" fontId="9" fillId="5" borderId="21" xfId="3" applyFont="1" applyFill="1" applyBorder="1" applyAlignment="1">
      <alignment vertical="center"/>
    </xf>
    <xf numFmtId="0" fontId="9" fillId="5" borderId="0" xfId="3" applyFont="1" applyFill="1" applyAlignment="1">
      <alignment vertical="center"/>
    </xf>
    <xf numFmtId="0" fontId="9" fillId="5" borderId="22" xfId="3" quotePrefix="1" applyFont="1" applyFill="1" applyBorder="1" applyAlignment="1">
      <alignment vertical="center"/>
    </xf>
    <xf numFmtId="0" fontId="9" fillId="5" borderId="22" xfId="3" applyFont="1" applyFill="1" applyBorder="1" applyAlignment="1">
      <alignment vertical="center"/>
    </xf>
    <xf numFmtId="0" fontId="9" fillId="5" borderId="23" xfId="3" applyFont="1" applyFill="1" applyBorder="1" applyAlignment="1">
      <alignment vertical="center"/>
    </xf>
    <xf numFmtId="0" fontId="9" fillId="5" borderId="21" xfId="3" quotePrefix="1" applyFont="1" applyFill="1" applyBorder="1" applyAlignment="1">
      <alignment horizontal="left" vertical="center"/>
    </xf>
    <xf numFmtId="0" fontId="9" fillId="5" borderId="23" xfId="3" quotePrefix="1" applyFont="1" applyFill="1" applyBorder="1"/>
    <xf numFmtId="164" fontId="9" fillId="5" borderId="22" xfId="3" quotePrefix="1" applyNumberFormat="1" applyFont="1" applyFill="1" applyBorder="1" applyAlignment="1">
      <alignment horizontal="left" vertical="center"/>
    </xf>
    <xf numFmtId="0" fontId="9" fillId="5" borderId="16" xfId="3" applyFont="1" applyFill="1" applyBorder="1" applyAlignment="1">
      <alignment horizontal="right" vertical="center"/>
    </xf>
    <xf numFmtId="0" fontId="19" fillId="5" borderId="14" xfId="3" applyFont="1" applyFill="1" applyBorder="1" applyAlignment="1">
      <alignment vertical="center"/>
    </xf>
    <xf numFmtId="0" fontId="9" fillId="5" borderId="14" xfId="3" applyFont="1" applyFill="1" applyBorder="1" applyAlignment="1">
      <alignment horizontal="center" vertical="center"/>
    </xf>
    <xf numFmtId="0" fontId="19" fillId="5" borderId="15" xfId="3" applyFont="1" applyFill="1" applyBorder="1" applyAlignment="1">
      <alignment horizontal="center" vertical="center"/>
    </xf>
    <xf numFmtId="0" fontId="9" fillId="5" borderId="10" xfId="3" applyFont="1" applyFill="1" applyBorder="1" applyAlignment="1">
      <alignment horizontal="left" vertical="center" wrapText="1" indent="1"/>
    </xf>
    <xf numFmtId="164" fontId="9" fillId="5" borderId="14" xfId="3" quotePrefix="1" applyNumberFormat="1" applyFont="1" applyFill="1" applyBorder="1" applyAlignment="1">
      <alignment horizontal="center" vertical="center" wrapText="1"/>
    </xf>
    <xf numFmtId="0" fontId="9" fillId="5" borderId="10" xfId="3" applyFont="1" applyFill="1" applyBorder="1" applyAlignment="1">
      <alignment horizontal="center" vertical="center" wrapText="1"/>
    </xf>
    <xf numFmtId="0" fontId="9" fillId="5" borderId="14" xfId="3" applyFont="1" applyFill="1" applyBorder="1" applyAlignment="1">
      <alignment horizontal="center" vertical="center" wrapText="1"/>
    </xf>
    <xf numFmtId="17" fontId="9" fillId="5" borderId="15" xfId="3" quotePrefix="1" applyNumberFormat="1" applyFont="1" applyFill="1" applyBorder="1" applyAlignment="1">
      <alignment horizontal="center" vertical="center" wrapText="1"/>
    </xf>
    <xf numFmtId="0" fontId="9" fillId="5" borderId="15" xfId="3" applyFont="1" applyFill="1" applyBorder="1" applyAlignment="1">
      <alignment horizontal="center" vertical="center" wrapText="1"/>
    </xf>
    <xf numFmtId="0" fontId="9" fillId="3" borderId="0" xfId="3" applyFont="1" applyFill="1" applyAlignment="1">
      <alignment horizontal="left" vertical="center" wrapText="1" indent="1"/>
    </xf>
    <xf numFmtId="164" fontId="9" fillId="3" borderId="0" xfId="3" applyNumberFormat="1" applyFont="1" applyFill="1"/>
    <xf numFmtId="0" fontId="1" fillId="3" borderId="0" xfId="3" applyFill="1"/>
    <xf numFmtId="0" fontId="9" fillId="5" borderId="21" xfId="3" quotePrefix="1" applyFont="1" applyFill="1" applyBorder="1" applyAlignment="1">
      <alignment vertical="center"/>
    </xf>
    <xf numFmtId="0" fontId="14" fillId="3" borderId="10" xfId="3" applyFont="1" applyFill="1" applyBorder="1" applyAlignment="1">
      <alignment horizontal="center" vertical="center" wrapText="1"/>
    </xf>
    <xf numFmtId="0" fontId="6" fillId="0" borderId="1" xfId="1" quotePrefix="1" applyFont="1" applyBorder="1" applyAlignment="1">
      <alignment horizontal="center" vertical="center" wrapText="1"/>
    </xf>
    <xf numFmtId="0" fontId="22" fillId="3" borderId="10" xfId="1" applyFont="1" applyFill="1" applyBorder="1" applyAlignment="1">
      <alignment horizontal="center" vertical="center" wrapText="1"/>
    </xf>
    <xf numFmtId="0" fontId="22" fillId="3" borderId="10" xfId="1" quotePrefix="1" applyFont="1" applyFill="1" applyBorder="1" applyAlignment="1">
      <alignment horizontal="center" vertical="center" wrapText="1"/>
    </xf>
    <xf numFmtId="0" fontId="2" fillId="3" borderId="14" xfId="1" applyFont="1" applyFill="1" applyBorder="1" applyAlignment="1">
      <alignment horizontal="right" vertical="center"/>
    </xf>
    <xf numFmtId="0" fontId="9" fillId="3" borderId="0" xfId="3" applyFont="1" applyFill="1" applyAlignment="1">
      <alignment horizontal="center"/>
    </xf>
    <xf numFmtId="0" fontId="1" fillId="3" borderId="0" xfId="3" applyFill="1" applyAlignment="1">
      <alignment horizontal="center"/>
    </xf>
    <xf numFmtId="0" fontId="9" fillId="5" borderId="0" xfId="3" applyFont="1" applyFill="1"/>
    <xf numFmtId="0" fontId="9" fillId="5" borderId="0" xfId="3" quotePrefix="1" applyFont="1" applyFill="1"/>
    <xf numFmtId="0" fontId="9" fillId="5" borderId="0" xfId="3" applyFont="1" applyFill="1" applyAlignment="1">
      <alignment horizontal="center"/>
    </xf>
    <xf numFmtId="0" fontId="9" fillId="6" borderId="0" xfId="3" applyFont="1" applyFill="1" applyAlignment="1">
      <alignment vertical="center"/>
    </xf>
    <xf numFmtId="0" fontId="14" fillId="6" borderId="0" xfId="3" applyFont="1" applyFill="1" applyAlignment="1">
      <alignment horizontal="left" indent="1"/>
    </xf>
    <xf numFmtId="0" fontId="9" fillId="6" borderId="0" xfId="3" applyFont="1" applyFill="1" applyAlignment="1">
      <alignment horizontal="center" vertical="center"/>
    </xf>
    <xf numFmtId="0" fontId="9" fillId="6" borderId="0" xfId="3" applyFont="1" applyFill="1" applyAlignment="1">
      <alignment horizontal="left" vertical="center" indent="1"/>
    </xf>
    <xf numFmtId="0" fontId="9" fillId="6" borderId="8" xfId="3" applyFont="1" applyFill="1" applyBorder="1" applyAlignment="1">
      <alignment horizontal="left"/>
    </xf>
    <xf numFmtId="0" fontId="9" fillId="6" borderId="2" xfId="3" applyFont="1" applyFill="1" applyBorder="1"/>
    <xf numFmtId="0" fontId="9" fillId="6" borderId="9" xfId="3" applyFont="1" applyFill="1" applyBorder="1"/>
    <xf numFmtId="0" fontId="9" fillId="6" borderId="25" xfId="3" applyFont="1" applyFill="1" applyBorder="1" applyAlignment="1">
      <alignment vertical="center"/>
    </xf>
    <xf numFmtId="0" fontId="9" fillId="6" borderId="24" xfId="3" applyFont="1" applyFill="1" applyBorder="1" applyAlignment="1">
      <alignment horizontal="left" vertical="center" indent="1"/>
    </xf>
    <xf numFmtId="0" fontId="9" fillId="6" borderId="25" xfId="3" applyFont="1" applyFill="1" applyBorder="1" applyAlignment="1">
      <alignment horizontal="center" vertical="center"/>
    </xf>
    <xf numFmtId="0" fontId="9" fillId="6" borderId="0" xfId="3" applyFont="1" applyFill="1" applyAlignment="1">
      <alignment horizontal="left" vertical="center"/>
    </xf>
    <xf numFmtId="0" fontId="1" fillId="6" borderId="4" xfId="3" applyFill="1" applyBorder="1" applyAlignment="1">
      <alignment horizontal="center"/>
    </xf>
    <xf numFmtId="0" fontId="1" fillId="6" borderId="12" xfId="3" applyFill="1" applyBorder="1"/>
    <xf numFmtId="0" fontId="1" fillId="6" borderId="6" xfId="3" applyFill="1" applyBorder="1"/>
    <xf numFmtId="0" fontId="9" fillId="11" borderId="0" xfId="3" applyFont="1" applyFill="1"/>
    <xf numFmtId="0" fontId="9" fillId="5" borderId="0" xfId="3" applyFont="1" applyFill="1" applyAlignment="1">
      <alignment horizontal="right"/>
    </xf>
    <xf numFmtId="0" fontId="11" fillId="5" borderId="0" xfId="3" applyFont="1" applyFill="1"/>
    <xf numFmtId="0" fontId="9" fillId="11" borderId="0" xfId="3" applyFont="1" applyFill="1" applyAlignment="1">
      <alignment vertical="center"/>
    </xf>
    <xf numFmtId="0" fontId="9" fillId="5" borderId="21" xfId="3" applyFont="1" applyFill="1" applyBorder="1" applyAlignment="1">
      <alignment horizontal="center"/>
    </xf>
    <xf numFmtId="164" fontId="9" fillId="5" borderId="21" xfId="3" applyNumberFormat="1" applyFont="1" applyFill="1" applyBorder="1" applyAlignment="1">
      <alignment horizontal="center" vertical="center"/>
    </xf>
    <xf numFmtId="0" fontId="9" fillId="5" borderId="8" xfId="3" applyFont="1" applyFill="1" applyBorder="1" applyAlignment="1">
      <alignment horizontal="right" vertical="center"/>
    </xf>
    <xf numFmtId="0" fontId="9" fillId="5" borderId="2" xfId="3" applyFont="1" applyFill="1" applyBorder="1" applyAlignment="1">
      <alignment horizontal="left" vertical="center" indent="1"/>
    </xf>
    <xf numFmtId="0" fontId="9" fillId="5" borderId="2" xfId="3" applyFont="1" applyFill="1" applyBorder="1" applyAlignment="1">
      <alignment horizontal="center" vertical="center"/>
    </xf>
    <xf numFmtId="0" fontId="9" fillId="5" borderId="2" xfId="3" applyFont="1" applyFill="1" applyBorder="1" applyAlignment="1">
      <alignment vertical="center"/>
    </xf>
    <xf numFmtId="0" fontId="9" fillId="5" borderId="9" xfId="3" applyFont="1" applyFill="1" applyBorder="1" applyAlignment="1">
      <alignment vertical="center"/>
    </xf>
    <xf numFmtId="0" fontId="9" fillId="5" borderId="24" xfId="3" applyFont="1" applyFill="1" applyBorder="1" applyAlignment="1">
      <alignment horizontal="right" vertical="center"/>
    </xf>
    <xf numFmtId="0" fontId="9" fillId="5" borderId="25" xfId="3" applyFont="1" applyFill="1" applyBorder="1" applyAlignment="1">
      <alignment vertical="center"/>
    </xf>
    <xf numFmtId="0" fontId="19" fillId="5" borderId="0" xfId="3" applyFont="1" applyFill="1" applyAlignment="1">
      <alignment horizontal="center" vertical="center"/>
    </xf>
    <xf numFmtId="0" fontId="9" fillId="5" borderId="0" xfId="3" applyFont="1" applyFill="1" applyAlignment="1">
      <alignment horizontal="left" vertical="center" wrapText="1" indent="1"/>
    </xf>
    <xf numFmtId="164" fontId="9" fillId="5" borderId="0" xfId="3" applyNumberFormat="1" applyFont="1" applyFill="1" applyAlignment="1">
      <alignment horizontal="center" vertical="center" wrapText="1"/>
    </xf>
    <xf numFmtId="0" fontId="9" fillId="5" borderId="25" xfId="3" applyFont="1" applyFill="1" applyBorder="1" applyAlignment="1">
      <alignment horizontal="center" vertical="center" wrapText="1"/>
    </xf>
    <xf numFmtId="0" fontId="9" fillId="11" borderId="0" xfId="3" applyFont="1" applyFill="1" applyAlignment="1">
      <alignment horizontal="center" vertical="center"/>
    </xf>
    <xf numFmtId="0" fontId="9" fillId="5" borderId="0" xfId="3" applyFont="1" applyFill="1" applyAlignment="1">
      <alignment horizontal="center" vertical="center" wrapText="1"/>
    </xf>
    <xf numFmtId="0" fontId="9" fillId="5" borderId="25" xfId="3" quotePrefix="1" applyFont="1" applyFill="1" applyBorder="1" applyAlignment="1">
      <alignment horizontal="center" vertical="center" wrapText="1"/>
    </xf>
    <xf numFmtId="164" fontId="9" fillId="5" borderId="25" xfId="3" applyNumberFormat="1" applyFont="1" applyFill="1" applyBorder="1" applyAlignment="1">
      <alignment horizontal="center" vertical="center" wrapText="1"/>
    </xf>
    <xf numFmtId="0" fontId="1" fillId="5" borderId="24" xfId="3" applyFill="1" applyBorder="1"/>
    <xf numFmtId="0" fontId="18" fillId="5" borderId="0" xfId="3" applyFont="1" applyFill="1" applyAlignment="1">
      <alignment horizontal="center"/>
    </xf>
    <xf numFmtId="0" fontId="1" fillId="5" borderId="0" xfId="3" applyFill="1"/>
    <xf numFmtId="0" fontId="1" fillId="5" borderId="25" xfId="3" applyFill="1" applyBorder="1"/>
    <xf numFmtId="0" fontId="1" fillId="11" borderId="0" xfId="3" applyFill="1"/>
    <xf numFmtId="0" fontId="9" fillId="5" borderId="24" xfId="3" applyFont="1" applyFill="1" applyBorder="1"/>
    <xf numFmtId="0" fontId="9" fillId="5" borderId="25" xfId="3" applyFont="1" applyFill="1" applyBorder="1"/>
    <xf numFmtId="0" fontId="9" fillId="5" borderId="12" xfId="3" applyFont="1" applyFill="1" applyBorder="1"/>
    <xf numFmtId="0" fontId="9" fillId="5" borderId="4" xfId="3" applyFont="1" applyFill="1" applyBorder="1"/>
    <xf numFmtId="0" fontId="9" fillId="5" borderId="6" xfId="3" applyFont="1" applyFill="1" applyBorder="1"/>
    <xf numFmtId="0" fontId="23" fillId="12" borderId="0" xfId="6" applyFont="1" applyFill="1"/>
    <xf numFmtId="0" fontId="24" fillId="12" borderId="0" xfId="6" applyFont="1" applyFill="1" applyAlignment="1">
      <alignment horizontal="left" indent="1"/>
    </xf>
    <xf numFmtId="0" fontId="23" fillId="4" borderId="0" xfId="6" applyFont="1" applyFill="1"/>
    <xf numFmtId="0" fontId="26" fillId="0" borderId="0" xfId="6" applyFont="1" applyAlignment="1">
      <alignment horizontal="center"/>
    </xf>
    <xf numFmtId="0" fontId="26" fillId="0" borderId="26" xfId="6" applyFont="1" applyBorder="1" applyAlignment="1">
      <alignment horizontal="center"/>
    </xf>
    <xf numFmtId="0" fontId="26" fillId="0" borderId="27" xfId="6" applyFont="1" applyBorder="1" applyAlignment="1">
      <alignment horizontal="center"/>
    </xf>
    <xf numFmtId="0" fontId="26" fillId="0" borderId="28" xfId="6" applyFont="1" applyBorder="1" applyAlignment="1">
      <alignment horizontal="center"/>
    </xf>
    <xf numFmtId="0" fontId="26" fillId="0" borderId="29" xfId="6" applyFont="1" applyBorder="1" applyAlignment="1">
      <alignment horizontal="center"/>
    </xf>
    <xf numFmtId="0" fontId="26" fillId="0" borderId="30" xfId="6" applyFont="1" applyBorder="1" applyAlignment="1">
      <alignment horizontal="center"/>
    </xf>
    <xf numFmtId="0" fontId="23" fillId="0" borderId="0" xfId="6" applyFont="1" applyAlignment="1">
      <alignment horizontal="center"/>
    </xf>
    <xf numFmtId="0" fontId="30" fillId="0" borderId="29" xfId="6" applyFont="1" applyBorder="1" applyAlignment="1">
      <alignment horizontal="center"/>
    </xf>
    <xf numFmtId="0" fontId="30" fillId="0" borderId="0" xfId="6" applyFont="1" applyAlignment="1">
      <alignment horizontal="center"/>
    </xf>
    <xf numFmtId="0" fontId="30" fillId="0" borderId="30" xfId="6" applyFont="1" applyBorder="1" applyAlignment="1">
      <alignment horizontal="center"/>
    </xf>
    <xf numFmtId="0" fontId="23" fillId="0" borderId="29" xfId="6" applyFont="1" applyBorder="1"/>
    <xf numFmtId="0" fontId="23" fillId="0" borderId="0" xfId="6" applyFont="1"/>
    <xf numFmtId="0" fontId="23" fillId="0" borderId="30" xfId="6" applyFont="1" applyBorder="1"/>
    <xf numFmtId="0" fontId="29" fillId="0" borderId="0" xfId="6" applyFont="1" applyAlignment="1">
      <alignment horizontal="center" vertical="center"/>
    </xf>
    <xf numFmtId="0" fontId="23" fillId="4" borderId="0" xfId="6" applyFont="1" applyFill="1" applyAlignment="1">
      <alignment vertical="center"/>
    </xf>
    <xf numFmtId="0" fontId="30" fillId="0" borderId="29" xfId="6" applyFont="1" applyBorder="1" applyAlignment="1">
      <alignment horizontal="center" vertical="center"/>
    </xf>
    <xf numFmtId="0" fontId="30" fillId="0" borderId="0" xfId="6" applyFont="1" applyAlignment="1">
      <alignment horizontal="center" vertical="center"/>
    </xf>
    <xf numFmtId="0" fontId="30" fillId="0" borderId="30" xfId="6" applyFont="1" applyBorder="1" applyAlignment="1">
      <alignment horizontal="center" vertical="center"/>
    </xf>
    <xf numFmtId="0" fontId="31" fillId="0" borderId="0" xfId="6" applyFont="1" applyAlignment="1">
      <alignment horizontal="center" vertical="top"/>
    </xf>
    <xf numFmtId="0" fontId="23" fillId="0" borderId="30" xfId="6" applyFont="1" applyBorder="1" applyAlignment="1">
      <alignment horizontal="left" indent="1"/>
    </xf>
    <xf numFmtId="0" fontId="23" fillId="0" borderId="0" xfId="6" applyFont="1" applyAlignment="1">
      <alignment horizontal="left" indent="1"/>
    </xf>
    <xf numFmtId="0" fontId="31" fillId="0" borderId="29" xfId="6" applyFont="1" applyBorder="1" applyAlignment="1">
      <alignment horizontal="left" vertical="top"/>
    </xf>
    <xf numFmtId="0" fontId="32" fillId="0" borderId="30" xfId="7" applyFont="1" applyBorder="1" applyAlignment="1">
      <alignment vertical="top"/>
    </xf>
    <xf numFmtId="0" fontId="32" fillId="0" borderId="0" xfId="7" applyFont="1" applyAlignment="1">
      <alignment vertical="top" wrapText="1"/>
    </xf>
    <xf numFmtId="0" fontId="31" fillId="0" borderId="29" xfId="6" applyFont="1" applyBorder="1" applyAlignment="1">
      <alignment horizontal="left" indent="3"/>
    </xf>
    <xf numFmtId="0" fontId="31" fillId="0" borderId="0" xfId="6" applyFont="1" applyAlignment="1">
      <alignment horizontal="center"/>
    </xf>
    <xf numFmtId="0" fontId="32" fillId="0" borderId="0" xfId="7" applyFont="1" applyAlignment="1">
      <alignment vertical="top"/>
    </xf>
    <xf numFmtId="0" fontId="31" fillId="0" borderId="29" xfId="6" applyFont="1" applyBorder="1" applyAlignment="1">
      <alignment horizontal="left" indent="1"/>
    </xf>
    <xf numFmtId="0" fontId="31" fillId="0" borderId="0" xfId="6" applyFont="1"/>
    <xf numFmtId="0" fontId="23" fillId="5" borderId="0" xfId="6" applyFont="1" applyFill="1"/>
    <xf numFmtId="0" fontId="23" fillId="5" borderId="29" xfId="6" applyFont="1" applyFill="1" applyBorder="1"/>
    <xf numFmtId="0" fontId="23" fillId="5" borderId="30" xfId="6" applyFont="1" applyFill="1" applyBorder="1"/>
    <xf numFmtId="0" fontId="23" fillId="5" borderId="31" xfId="6" applyFont="1" applyFill="1" applyBorder="1"/>
    <xf numFmtId="0" fontId="23" fillId="5" borderId="32" xfId="6" applyFont="1" applyFill="1" applyBorder="1"/>
    <xf numFmtId="0" fontId="23" fillId="5" borderId="33" xfId="6" applyFont="1" applyFill="1" applyBorder="1"/>
    <xf numFmtId="0" fontId="26" fillId="5" borderId="0" xfId="6" applyFont="1" applyFill="1" applyAlignment="1">
      <alignment horizontal="center"/>
    </xf>
    <xf numFmtId="0" fontId="0" fillId="13" borderId="0" xfId="0" applyFill="1"/>
    <xf numFmtId="0" fontId="35" fillId="0" borderId="0" xfId="6" applyFont="1" applyAlignment="1">
      <alignment horizontal="left" vertical="top"/>
    </xf>
    <xf numFmtId="0" fontId="35" fillId="0" borderId="0" xfId="6" applyFont="1" applyAlignment="1">
      <alignment vertical="center"/>
    </xf>
    <xf numFmtId="0" fontId="35" fillId="0" borderId="29" xfId="6" applyFont="1" applyBorder="1" applyAlignment="1">
      <alignment horizontal="left" vertical="center" indent="5"/>
    </xf>
    <xf numFmtId="0" fontId="8" fillId="0" borderId="10" xfId="1" quotePrefix="1" applyFont="1" applyBorder="1" applyAlignment="1">
      <alignment horizontal="center" vertical="center" wrapText="1"/>
    </xf>
    <xf numFmtId="0" fontId="37" fillId="0" borderId="7" xfId="1" applyFont="1" applyBorder="1" applyAlignment="1">
      <alignment horizontal="left" vertical="top" wrapText="1" indent="1"/>
    </xf>
    <xf numFmtId="0" fontId="38" fillId="3" borderId="10" xfId="1" applyFont="1" applyFill="1" applyBorder="1" applyAlignment="1">
      <alignment horizontal="center" vertical="center" wrapText="1"/>
    </xf>
    <xf numFmtId="0" fontId="9" fillId="6" borderId="24" xfId="3" quotePrefix="1" applyFont="1" applyFill="1" applyBorder="1" applyAlignment="1">
      <alignment horizontal="left" vertical="center" indent="3"/>
    </xf>
    <xf numFmtId="0" fontId="9" fillId="6" borderId="24" xfId="3" applyFont="1" applyFill="1" applyBorder="1" applyAlignment="1">
      <alignment horizontal="left" vertical="center" indent="3"/>
    </xf>
    <xf numFmtId="0" fontId="9" fillId="6" borderId="24" xfId="3" quotePrefix="1" applyFont="1" applyFill="1" applyBorder="1" applyAlignment="1">
      <alignment horizontal="left" indent="3"/>
    </xf>
    <xf numFmtId="164" fontId="9" fillId="6" borderId="24" xfId="3" quotePrefix="1" applyNumberFormat="1" applyFont="1" applyFill="1" applyBorder="1" applyAlignment="1">
      <alignment horizontal="left" vertical="center" indent="3"/>
    </xf>
    <xf numFmtId="0" fontId="34" fillId="0" borderId="0" xfId="6" applyFont="1" applyAlignment="1">
      <alignment horizontal="left" vertical="center"/>
    </xf>
    <xf numFmtId="0" fontId="35" fillId="0" borderId="0" xfId="6" applyFont="1" applyAlignment="1">
      <alignment horizontal="left" vertical="center"/>
    </xf>
    <xf numFmtId="0" fontId="12" fillId="0" borderId="16" xfId="3" applyFont="1" applyBorder="1" applyAlignment="1">
      <alignment horizontal="left" vertical="center" wrapText="1" indent="1"/>
    </xf>
    <xf numFmtId="0" fontId="12" fillId="0" borderId="15" xfId="3" applyFont="1" applyBorder="1" applyAlignment="1">
      <alignment horizontal="center" vertical="center" wrapText="1"/>
    </xf>
    <xf numFmtId="0" fontId="1" fillId="0" borderId="0" xfId="1" applyAlignment="1">
      <alignment horizontal="right" indent="1"/>
    </xf>
    <xf numFmtId="0" fontId="1" fillId="0" borderId="0" xfId="1" applyAlignment="1">
      <alignment horizontal="left" indent="1"/>
    </xf>
    <xf numFmtId="0" fontId="39" fillId="0" borderId="0" xfId="1" applyFont="1" applyAlignment="1">
      <alignment horizontal="right" indent="1"/>
    </xf>
    <xf numFmtId="0" fontId="39" fillId="6" borderId="0" xfId="1" applyFont="1" applyFill="1" applyAlignment="1">
      <alignment horizontal="center" vertical="center"/>
    </xf>
    <xf numFmtId="0" fontId="39" fillId="0" borderId="0" xfId="1" applyFont="1" applyAlignment="1">
      <alignment horizontal="right" vertical="top" wrapText="1" indent="1"/>
    </xf>
    <xf numFmtId="0" fontId="39" fillId="0" borderId="0" xfId="1" applyFont="1" applyAlignment="1">
      <alignment horizontal="left" vertical="top" wrapText="1" indent="1"/>
    </xf>
    <xf numFmtId="0" fontId="40" fillId="0" borderId="0" xfId="1" applyFont="1" applyAlignment="1">
      <alignment horizontal="right" vertical="top" wrapText="1" indent="1"/>
    </xf>
    <xf numFmtId="0" fontId="40" fillId="0" borderId="0" xfId="1" applyFont="1" applyAlignment="1">
      <alignment horizontal="left" vertical="top" wrapText="1" indent="1"/>
    </xf>
    <xf numFmtId="0" fontId="41" fillId="0" borderId="0" xfId="1" applyFont="1" applyAlignment="1">
      <alignment horizontal="right" indent="1"/>
    </xf>
    <xf numFmtId="0" fontId="41" fillId="0" borderId="0" xfId="1" applyFont="1" applyAlignment="1">
      <alignment horizontal="left" indent="1"/>
    </xf>
    <xf numFmtId="0" fontId="1" fillId="6" borderId="0" xfId="1" applyFill="1" applyAlignment="1">
      <alignment horizontal="center" vertical="center"/>
    </xf>
    <xf numFmtId="0" fontId="1" fillId="0" borderId="0" xfId="1" applyAlignment="1">
      <alignment horizontal="right" vertical="top" wrapText="1" indent="1"/>
    </xf>
    <xf numFmtId="0" fontId="39" fillId="0" borderId="0" xfId="1" applyFont="1" applyAlignment="1">
      <alignment horizontal="center" vertical="center"/>
    </xf>
    <xf numFmtId="0" fontId="9" fillId="5" borderId="22" xfId="3" quotePrefix="1" applyFont="1" applyFill="1" applyBorder="1" applyAlignment="1">
      <alignment horizontal="center" vertical="center"/>
    </xf>
    <xf numFmtId="0" fontId="10" fillId="5" borderId="0" xfId="3" applyFont="1" applyFill="1" applyAlignment="1">
      <alignment horizontal="right"/>
    </xf>
    <xf numFmtId="0" fontId="11" fillId="11" borderId="0" xfId="3" applyFont="1" applyFill="1" applyAlignment="1">
      <alignment horizontal="center"/>
    </xf>
    <xf numFmtId="0" fontId="9" fillId="5" borderId="0" xfId="3" applyFont="1" applyFill="1" applyAlignment="1">
      <alignment horizontal="left" indent="1"/>
    </xf>
    <xf numFmtId="0" fontId="12" fillId="5" borderId="0" xfId="3" applyFont="1" applyFill="1"/>
    <xf numFmtId="0" fontId="14" fillId="12" borderId="10" xfId="3" applyFont="1" applyFill="1" applyBorder="1" applyAlignment="1">
      <alignment horizontal="center" vertical="center" wrapText="1"/>
    </xf>
    <xf numFmtId="0" fontId="14" fillId="12" borderId="15" xfId="3" applyFont="1" applyFill="1" applyBorder="1" applyAlignment="1">
      <alignment horizontal="center" vertical="center" wrapText="1"/>
    </xf>
    <xf numFmtId="0" fontId="9" fillId="11" borderId="0" xfId="3" applyFont="1" applyFill="1" applyAlignment="1">
      <alignment horizontal="center" vertical="center" wrapText="1"/>
    </xf>
    <xf numFmtId="0" fontId="9" fillId="5" borderId="10" xfId="3" applyFont="1" applyFill="1" applyBorder="1" applyAlignment="1">
      <alignment horizontal="center"/>
    </xf>
    <xf numFmtId="0" fontId="9" fillId="5" borderId="15" xfId="3" applyFont="1" applyFill="1" applyBorder="1" applyAlignment="1">
      <alignment horizontal="left" vertical="top" wrapText="1" indent="2"/>
    </xf>
    <xf numFmtId="2" fontId="9" fillId="5" borderId="15" xfId="3" applyNumberFormat="1" applyFont="1" applyFill="1" applyBorder="1" applyAlignment="1">
      <alignment horizontal="center" vertical="top" wrapText="1"/>
    </xf>
    <xf numFmtId="0" fontId="9" fillId="5" borderId="16" xfId="3" applyFont="1" applyFill="1" applyBorder="1" applyAlignment="1">
      <alignment horizontal="center" vertical="center"/>
    </xf>
    <xf numFmtId="0" fontId="9" fillId="5" borderId="14" xfId="3" applyFont="1" applyFill="1" applyBorder="1" applyAlignment="1">
      <alignment horizontal="left" vertical="center" indent="1"/>
    </xf>
    <xf numFmtId="0" fontId="12" fillId="5" borderId="14" xfId="3" applyFont="1" applyFill="1" applyBorder="1" applyAlignment="1">
      <alignment horizontal="center" vertical="center"/>
    </xf>
    <xf numFmtId="2" fontId="9" fillId="5" borderId="10" xfId="3" applyNumberFormat="1" applyFont="1" applyFill="1" applyBorder="1" applyAlignment="1">
      <alignment horizontal="center" vertical="center"/>
    </xf>
    <xf numFmtId="0" fontId="9" fillId="5" borderId="16" xfId="3" applyFont="1" applyFill="1" applyBorder="1" applyAlignment="1">
      <alignment horizontal="left" vertical="center"/>
    </xf>
    <xf numFmtId="0" fontId="12" fillId="5" borderId="14" xfId="3" applyFont="1" applyFill="1" applyBorder="1" applyAlignment="1">
      <alignment horizontal="center" vertical="center" wrapText="1"/>
    </xf>
    <xf numFmtId="0" fontId="9" fillId="5" borderId="15" xfId="3" applyFont="1" applyFill="1" applyBorder="1"/>
    <xf numFmtId="2" fontId="9" fillId="5" borderId="10" xfId="3" applyNumberFormat="1" applyFont="1" applyFill="1" applyBorder="1" applyAlignment="1">
      <alignment horizontal="center" vertical="center" wrapText="1"/>
    </xf>
    <xf numFmtId="0" fontId="12" fillId="11" borderId="0" xfId="3" applyFont="1" applyFill="1" applyAlignment="1">
      <alignment horizontal="left" vertical="top" wrapText="1" indent="2"/>
    </xf>
    <xf numFmtId="0" fontId="9" fillId="5" borderId="0" xfId="3" applyFont="1" applyFill="1" applyAlignment="1">
      <alignment horizontal="left" vertical="center"/>
    </xf>
    <xf numFmtId="0" fontId="12" fillId="5" borderId="0" xfId="3" applyFont="1" applyFill="1" applyAlignment="1">
      <alignment horizontal="center" vertical="center"/>
    </xf>
    <xf numFmtId="0" fontId="9" fillId="11" borderId="0" xfId="3" applyFont="1" applyFill="1" applyAlignment="1">
      <alignment horizontal="left" vertical="center"/>
    </xf>
    <xf numFmtId="0" fontId="9" fillId="5" borderId="10" xfId="3" applyFont="1" applyFill="1" applyBorder="1" applyAlignment="1">
      <alignment horizontal="center" vertical="center"/>
    </xf>
    <xf numFmtId="0" fontId="9" fillId="5" borderId="10" xfId="3" applyFont="1" applyFill="1" applyBorder="1" applyAlignment="1">
      <alignment horizontal="left" vertical="center" indent="1"/>
    </xf>
    <xf numFmtId="2" fontId="9" fillId="5" borderId="16" xfId="3" applyNumberFormat="1" applyFont="1" applyFill="1" applyBorder="1" applyAlignment="1">
      <alignment horizontal="right" vertical="center" indent="1"/>
    </xf>
    <xf numFmtId="9" fontId="9" fillId="5" borderId="10" xfId="3" applyNumberFormat="1" applyFont="1" applyFill="1" applyBorder="1" applyAlignment="1">
      <alignment horizontal="center" vertical="center"/>
    </xf>
    <xf numFmtId="2" fontId="9" fillId="5" borderId="10" xfId="3" applyNumberFormat="1" applyFont="1" applyFill="1" applyBorder="1" applyAlignment="1">
      <alignment horizontal="right" vertical="center" indent="3"/>
    </xf>
    <xf numFmtId="0" fontId="12" fillId="5" borderId="8" xfId="3" applyFont="1" applyFill="1" applyBorder="1" applyAlignment="1" applyProtection="1">
      <alignment horizontal="left" indent="1"/>
      <protection hidden="1"/>
    </xf>
    <xf numFmtId="0" fontId="12" fillId="5" borderId="2" xfId="3" applyFont="1" applyFill="1" applyBorder="1" applyProtection="1">
      <protection hidden="1"/>
    </xf>
    <xf numFmtId="0" fontId="12" fillId="5" borderId="2" xfId="3" applyFont="1" applyFill="1" applyBorder="1" applyAlignment="1" applyProtection="1">
      <alignment horizontal="left"/>
      <protection hidden="1"/>
    </xf>
    <xf numFmtId="2" fontId="12" fillId="5" borderId="1" xfId="3" applyNumberFormat="1" applyFont="1" applyFill="1" applyBorder="1" applyAlignment="1" applyProtection="1">
      <alignment horizontal="center" vertical="center"/>
      <protection hidden="1"/>
    </xf>
    <xf numFmtId="0" fontId="12" fillId="5" borderId="24" xfId="3" applyFont="1" applyFill="1" applyBorder="1" applyAlignment="1" applyProtection="1">
      <alignment horizontal="left" indent="1"/>
      <protection hidden="1"/>
    </xf>
    <xf numFmtId="0" fontId="12" fillId="5" borderId="0" xfId="3" applyFont="1" applyFill="1" applyProtection="1">
      <protection hidden="1"/>
    </xf>
    <xf numFmtId="0" fontId="12" fillId="5" borderId="0" xfId="3" applyFont="1" applyFill="1" applyAlignment="1" applyProtection="1">
      <alignment horizontal="left"/>
      <protection hidden="1"/>
    </xf>
    <xf numFmtId="2" fontId="12" fillId="5" borderId="3" xfId="3" applyNumberFormat="1" applyFont="1" applyFill="1" applyBorder="1" applyAlignment="1" applyProtection="1">
      <alignment horizontal="center" vertical="center"/>
      <protection hidden="1"/>
    </xf>
    <xf numFmtId="0" fontId="12" fillId="5" borderId="4" xfId="3" applyFont="1" applyFill="1" applyBorder="1" applyAlignment="1" applyProtection="1">
      <alignment horizontal="left" vertical="top" indent="1"/>
      <protection hidden="1"/>
    </xf>
    <xf numFmtId="0" fontId="12" fillId="5" borderId="12" xfId="3" applyFont="1" applyFill="1" applyBorder="1" applyAlignment="1" applyProtection="1">
      <alignment horizontal="left" vertical="top" indent="1"/>
      <protection hidden="1"/>
    </xf>
    <xf numFmtId="0" fontId="12" fillId="5" borderId="12" xfId="3" applyFont="1" applyFill="1" applyBorder="1" applyAlignment="1" applyProtection="1">
      <alignment horizontal="center"/>
      <protection hidden="1"/>
    </xf>
    <xf numFmtId="0" fontId="12" fillId="5" borderId="25" xfId="3" applyFont="1" applyFill="1" applyBorder="1" applyAlignment="1" applyProtection="1">
      <alignment horizontal="left"/>
      <protection hidden="1"/>
    </xf>
    <xf numFmtId="0" fontId="9" fillId="3" borderId="10" xfId="3" applyFont="1" applyFill="1" applyBorder="1" applyAlignment="1" applyProtection="1">
      <alignment horizontal="center" vertical="center" wrapText="1"/>
      <protection hidden="1"/>
    </xf>
    <xf numFmtId="0" fontId="9" fillId="3" borderId="10" xfId="3" applyFont="1" applyFill="1" applyBorder="1" applyAlignment="1" applyProtection="1">
      <alignment horizontal="center" vertical="center"/>
      <protection hidden="1"/>
    </xf>
    <xf numFmtId="0" fontId="12" fillId="5" borderId="24" xfId="3" applyFont="1" applyFill="1" applyBorder="1" applyProtection="1">
      <protection hidden="1"/>
    </xf>
    <xf numFmtId="0" fontId="12" fillId="5" borderId="10" xfId="3" applyFont="1" applyFill="1" applyBorder="1" applyAlignment="1" applyProtection="1">
      <alignment horizontal="center"/>
      <protection hidden="1"/>
    </xf>
    <xf numFmtId="0" fontId="9" fillId="5" borderId="14" xfId="3" applyFont="1" applyFill="1" applyBorder="1" applyAlignment="1">
      <alignment horizontal="left" vertical="center"/>
    </xf>
    <xf numFmtId="2" fontId="9" fillId="11" borderId="0" xfId="3" applyNumberFormat="1" applyFont="1" applyFill="1" applyAlignment="1">
      <alignment horizontal="left" vertical="center"/>
    </xf>
    <xf numFmtId="0" fontId="12" fillId="5" borderId="15" xfId="3" applyFont="1" applyFill="1" applyBorder="1" applyAlignment="1" applyProtection="1">
      <alignment horizontal="center"/>
      <protection hidden="1"/>
    </xf>
    <xf numFmtId="9" fontId="12" fillId="5" borderId="16" xfId="3" applyNumberFormat="1" applyFont="1" applyFill="1" applyBorder="1" applyAlignment="1" applyProtection="1">
      <alignment horizontal="center"/>
      <protection hidden="1"/>
    </xf>
    <xf numFmtId="9" fontId="12" fillId="5" borderId="15" xfId="3" applyNumberFormat="1" applyFont="1" applyFill="1" applyBorder="1" applyAlignment="1" applyProtection="1">
      <alignment horizontal="left"/>
      <protection hidden="1"/>
    </xf>
    <xf numFmtId="2" fontId="12" fillId="5" borderId="7" xfId="3" applyNumberFormat="1" applyFont="1" applyFill="1" applyBorder="1" applyAlignment="1" applyProtection="1">
      <alignment horizontal="center" vertical="center"/>
      <protection hidden="1"/>
    </xf>
    <xf numFmtId="0" fontId="9" fillId="5" borderId="16" xfId="3" applyFont="1" applyFill="1" applyBorder="1" applyAlignment="1">
      <alignment horizontal="left" vertical="center" indent="1"/>
    </xf>
    <xf numFmtId="0" fontId="9" fillId="5" borderId="15" xfId="3" applyFont="1" applyFill="1" applyBorder="1" applyAlignment="1">
      <alignment horizontal="left" vertical="center"/>
    </xf>
    <xf numFmtId="0" fontId="12" fillId="5" borderId="15" xfId="3" applyFont="1" applyFill="1" applyBorder="1" applyAlignment="1">
      <alignment horizontal="center" vertical="center"/>
    </xf>
    <xf numFmtId="2" fontId="2" fillId="5" borderId="16" xfId="3" applyNumberFormat="1" applyFont="1" applyFill="1" applyBorder="1" applyAlignment="1">
      <alignment horizontal="right" vertical="center" indent="1"/>
    </xf>
    <xf numFmtId="0" fontId="12" fillId="5" borderId="0" xfId="3" applyFont="1" applyFill="1" applyAlignment="1">
      <alignment horizontal="center"/>
    </xf>
    <xf numFmtId="0" fontId="12" fillId="5" borderId="0" xfId="3" applyFont="1" applyFill="1" applyAlignment="1">
      <alignment horizontal="right" indent="1"/>
    </xf>
    <xf numFmtId="0" fontId="9" fillId="11" borderId="0" xfId="3" applyFont="1" applyFill="1" applyAlignment="1">
      <alignment horizontal="right"/>
    </xf>
    <xf numFmtId="0" fontId="12" fillId="0" borderId="0" xfId="3" applyFont="1"/>
    <xf numFmtId="0" fontId="42" fillId="0" borderId="0" xfId="3" applyFont="1" applyAlignment="1">
      <alignment horizontal="left"/>
    </xf>
    <xf numFmtId="0" fontId="42" fillId="0" borderId="0" xfId="3" applyFont="1"/>
    <xf numFmtId="0" fontId="42" fillId="0" borderId="0" xfId="3" applyFont="1" applyAlignment="1">
      <alignment horizontal="center"/>
    </xf>
    <xf numFmtId="0" fontId="43" fillId="0" borderId="0" xfId="3" applyFont="1"/>
    <xf numFmtId="0" fontId="42" fillId="0" borderId="0" xfId="3" applyFont="1" applyAlignment="1">
      <alignment horizontal="right" indent="2"/>
    </xf>
    <xf numFmtId="0" fontId="43" fillId="0" borderId="0" xfId="3" applyFont="1" applyAlignment="1">
      <alignment horizontal="left"/>
    </xf>
    <xf numFmtId="0" fontId="43" fillId="0" borderId="0" xfId="3" applyFont="1" applyAlignment="1">
      <alignment horizontal="center"/>
    </xf>
    <xf numFmtId="0" fontId="43" fillId="0" borderId="0" xfId="3" applyFont="1" applyAlignment="1">
      <alignment horizontal="right" indent="2"/>
    </xf>
    <xf numFmtId="0" fontId="44" fillId="14" borderId="0" xfId="3" applyFont="1" applyFill="1" applyAlignment="1">
      <alignment horizontal="center"/>
    </xf>
    <xf numFmtId="2" fontId="45" fillId="5" borderId="16" xfId="3" applyNumberFormat="1" applyFont="1" applyFill="1" applyBorder="1" applyAlignment="1">
      <alignment horizontal="left" vertical="center" indent="1"/>
    </xf>
    <xf numFmtId="0" fontId="45" fillId="5" borderId="15" xfId="3" applyFont="1" applyFill="1" applyBorder="1" applyAlignment="1">
      <alignment horizontal="left" vertical="top" wrapText="1" indent="2"/>
    </xf>
    <xf numFmtId="0" fontId="45" fillId="5" borderId="10" xfId="3" applyFont="1" applyFill="1" applyBorder="1" applyAlignment="1">
      <alignment horizontal="left" vertical="top" wrapText="1" indent="2"/>
    </xf>
    <xf numFmtId="0" fontId="2" fillId="5" borderId="0" xfId="3" applyFont="1" applyFill="1" applyAlignment="1">
      <alignment horizontal="center"/>
    </xf>
    <xf numFmtId="0" fontId="1" fillId="5" borderId="0" xfId="3" applyFill="1" applyAlignment="1">
      <alignment horizontal="left"/>
    </xf>
    <xf numFmtId="0" fontId="1" fillId="5" borderId="0" xfId="3" applyFill="1" applyAlignment="1">
      <alignment horizontal="left" indent="1"/>
    </xf>
    <xf numFmtId="0" fontId="1" fillId="3" borderId="8" xfId="3" applyFill="1" applyBorder="1"/>
    <xf numFmtId="0" fontId="1" fillId="3" borderId="1" xfId="3" applyFill="1" applyBorder="1" applyAlignment="1">
      <alignment horizontal="left" indent="1"/>
    </xf>
    <xf numFmtId="0" fontId="1" fillId="3" borderId="16" xfId="3" applyFill="1" applyBorder="1"/>
    <xf numFmtId="0" fontId="1" fillId="3" borderId="14" xfId="3" applyFill="1" applyBorder="1"/>
    <xf numFmtId="0" fontId="48" fillId="3" borderId="14" xfId="3" applyFont="1" applyFill="1" applyBorder="1"/>
    <xf numFmtId="0" fontId="1" fillId="3" borderId="15" xfId="3" applyFill="1" applyBorder="1"/>
    <xf numFmtId="0" fontId="48" fillId="3" borderId="2" xfId="3" applyFont="1" applyFill="1" applyBorder="1" applyAlignment="1">
      <alignment horizontal="left" indent="3"/>
    </xf>
    <xf numFmtId="0" fontId="1" fillId="3" borderId="9" xfId="3" applyFill="1" applyBorder="1"/>
    <xf numFmtId="0" fontId="41" fillId="3" borderId="24" xfId="3" applyFont="1" applyFill="1" applyBorder="1" applyAlignment="1">
      <alignment horizontal="center" vertical="center" wrapText="1"/>
    </xf>
    <xf numFmtId="0" fontId="41" fillId="3" borderId="3" xfId="3" applyFont="1" applyFill="1" applyBorder="1" applyAlignment="1">
      <alignment horizontal="center" vertical="center" wrapText="1"/>
    </xf>
    <xf numFmtId="0" fontId="41" fillId="3" borderId="1" xfId="3" applyFont="1" applyFill="1" applyBorder="1" applyAlignment="1">
      <alignment horizontal="center" vertical="center" wrapText="1"/>
    </xf>
    <xf numFmtId="0" fontId="41" fillId="3" borderId="0" xfId="3" applyFont="1" applyFill="1" applyAlignment="1">
      <alignment horizontal="center" vertical="center" wrapText="1"/>
    </xf>
    <xf numFmtId="0" fontId="41" fillId="11" borderId="0" xfId="3" applyFont="1" applyFill="1" applyAlignment="1">
      <alignment horizontal="center" vertical="center" wrapText="1"/>
    </xf>
    <xf numFmtId="0" fontId="41" fillId="3" borderId="4" xfId="3" applyFont="1" applyFill="1" applyBorder="1" applyAlignment="1">
      <alignment horizontal="center"/>
    </xf>
    <xf numFmtId="0" fontId="41" fillId="3" borderId="7" xfId="3" applyFont="1" applyFill="1" applyBorder="1" applyAlignment="1">
      <alignment horizontal="center"/>
    </xf>
    <xf numFmtId="0" fontId="41" fillId="3" borderId="12" xfId="3" applyFont="1" applyFill="1" applyBorder="1" applyAlignment="1">
      <alignment horizontal="center"/>
    </xf>
    <xf numFmtId="0" fontId="41" fillId="11" borderId="0" xfId="3" applyFont="1" applyFill="1" applyAlignment="1">
      <alignment horizontal="center"/>
    </xf>
    <xf numFmtId="0" fontId="49" fillId="6" borderId="10" xfId="3" quotePrefix="1" applyFont="1" applyFill="1" applyBorder="1" applyAlignment="1">
      <alignment horizontal="center"/>
    </xf>
    <xf numFmtId="0" fontId="49" fillId="11" borderId="0" xfId="3" applyFont="1" applyFill="1"/>
    <xf numFmtId="0" fontId="1" fillId="5" borderId="10" xfId="3" applyFill="1" applyBorder="1" applyAlignment="1">
      <alignment horizontal="center"/>
    </xf>
    <xf numFmtId="0" fontId="1" fillId="5" borderId="10" xfId="3" applyFill="1" applyBorder="1" applyAlignment="1">
      <alignment horizontal="left" indent="1"/>
    </xf>
    <xf numFmtId="0" fontId="41" fillId="5" borderId="10" xfId="3" applyFont="1" applyFill="1" applyBorder="1" applyAlignment="1">
      <alignment horizontal="center"/>
    </xf>
    <xf numFmtId="0" fontId="41" fillId="6" borderId="10" xfId="3" applyFont="1" applyFill="1" applyBorder="1" applyAlignment="1">
      <alignment horizontal="center"/>
    </xf>
    <xf numFmtId="2" fontId="41" fillId="6" borderId="10" xfId="3" applyNumberFormat="1" applyFont="1" applyFill="1" applyBorder="1" applyAlignment="1">
      <alignment horizontal="center"/>
    </xf>
    <xf numFmtId="10" fontId="41" fillId="6" borderId="10" xfId="3" applyNumberFormat="1" applyFont="1" applyFill="1" applyBorder="1" applyAlignment="1">
      <alignment horizontal="center"/>
    </xf>
    <xf numFmtId="17" fontId="1" fillId="5" borderId="10" xfId="3" applyNumberFormat="1" applyFill="1" applyBorder="1" applyAlignment="1">
      <alignment horizontal="left" indent="1"/>
    </xf>
    <xf numFmtId="17" fontId="1" fillId="5" borderId="10" xfId="3" quotePrefix="1" applyNumberFormat="1" applyFill="1" applyBorder="1" applyAlignment="1">
      <alignment horizontal="left" indent="1"/>
    </xf>
    <xf numFmtId="0" fontId="1" fillId="12" borderId="16" xfId="3" applyFill="1" applyBorder="1"/>
    <xf numFmtId="0" fontId="1" fillId="12" borderId="15" xfId="3" applyFill="1" applyBorder="1" applyAlignment="1">
      <alignment horizontal="left" indent="1"/>
    </xf>
    <xf numFmtId="0" fontId="41" fillId="12" borderId="16" xfId="3" applyFont="1" applyFill="1" applyBorder="1" applyAlignment="1">
      <alignment horizontal="center"/>
    </xf>
    <xf numFmtId="0" fontId="41" fillId="12" borderId="10" xfId="3" applyFont="1" applyFill="1" applyBorder="1" applyAlignment="1">
      <alignment horizontal="center"/>
    </xf>
    <xf numFmtId="2" fontId="41" fillId="12" borderId="10" xfId="3" applyNumberFormat="1" applyFont="1" applyFill="1" applyBorder="1" applyAlignment="1">
      <alignment horizontal="center"/>
    </xf>
    <xf numFmtId="2" fontId="41" fillId="12" borderId="15" xfId="3" applyNumberFormat="1" applyFont="1" applyFill="1" applyBorder="1" applyAlignment="1">
      <alignment horizontal="center"/>
    </xf>
    <xf numFmtId="10" fontId="41" fillId="12" borderId="10" xfId="3" applyNumberFormat="1" applyFont="1" applyFill="1" applyBorder="1" applyAlignment="1">
      <alignment horizontal="center"/>
    </xf>
    <xf numFmtId="10" fontId="50" fillId="12" borderId="10" xfId="3" applyNumberFormat="1" applyFont="1" applyFill="1" applyBorder="1"/>
    <xf numFmtId="0" fontId="1" fillId="5" borderId="16" xfId="3" applyFill="1" applyBorder="1"/>
    <xf numFmtId="0" fontId="1" fillId="5" borderId="14" xfId="3" applyFill="1" applyBorder="1" applyAlignment="1">
      <alignment horizontal="left" indent="1"/>
    </xf>
    <xf numFmtId="0" fontId="41" fillId="5" borderId="14" xfId="3" applyFont="1" applyFill="1" applyBorder="1"/>
    <xf numFmtId="10" fontId="51" fillId="5" borderId="10" xfId="3" applyNumberFormat="1" applyFont="1" applyFill="1" applyBorder="1" applyAlignment="1">
      <alignment horizontal="center" vertical="center"/>
    </xf>
    <xf numFmtId="0" fontId="1" fillId="0" borderId="0" xfId="3"/>
    <xf numFmtId="0" fontId="1" fillId="0" borderId="0" xfId="3" applyAlignment="1">
      <alignment horizontal="left" indent="1"/>
    </xf>
    <xf numFmtId="0" fontId="52" fillId="0" borderId="0" xfId="3" applyFont="1"/>
    <xf numFmtId="0" fontId="41" fillId="0" borderId="0" xfId="3" applyFont="1"/>
    <xf numFmtId="0" fontId="52" fillId="0" borderId="0" xfId="3" applyFont="1" applyAlignment="1">
      <alignment horizontal="right"/>
    </xf>
    <xf numFmtId="0" fontId="52" fillId="0" borderId="0" xfId="3" applyFont="1" applyAlignment="1">
      <alignment horizontal="left"/>
    </xf>
    <xf numFmtId="0" fontId="52" fillId="0" borderId="0" xfId="3" applyFont="1" applyAlignment="1">
      <alignment horizontal="center"/>
    </xf>
    <xf numFmtId="0" fontId="53" fillId="0" borderId="0" xfId="3" applyFont="1" applyAlignment="1">
      <alignment horizontal="center"/>
    </xf>
    <xf numFmtId="0" fontId="51" fillId="0" borderId="0" xfId="3" applyFont="1"/>
    <xf numFmtId="0" fontId="54" fillId="0" borderId="0" xfId="3" applyFont="1"/>
    <xf numFmtId="0" fontId="55" fillId="0" borderId="0" xfId="3" applyFont="1" applyAlignment="1">
      <alignment vertical="center"/>
    </xf>
    <xf numFmtId="0" fontId="1" fillId="11" borderId="0" xfId="3" applyFill="1" applyAlignment="1">
      <alignment horizontal="left" indent="1"/>
    </xf>
    <xf numFmtId="0" fontId="1" fillId="15" borderId="0" xfId="3" applyFill="1"/>
    <xf numFmtId="0" fontId="1" fillId="15" borderId="0" xfId="3" applyFill="1" applyAlignment="1">
      <alignment horizontal="center"/>
    </xf>
    <xf numFmtId="0" fontId="1" fillId="2" borderId="0" xfId="3" applyFill="1"/>
    <xf numFmtId="0" fontId="29" fillId="0" borderId="0" xfId="3" applyFont="1" applyAlignment="1" applyProtection="1">
      <alignment horizontal="left" vertical="center"/>
      <protection hidden="1"/>
    </xf>
    <xf numFmtId="0" fontId="29" fillId="0" borderId="0" xfId="3" applyFont="1" applyAlignment="1" applyProtection="1">
      <alignment horizontal="center" vertical="center"/>
      <protection hidden="1"/>
    </xf>
    <xf numFmtId="0" fontId="1" fillId="2" borderId="0" xfId="3" applyFill="1" applyAlignment="1" applyProtection="1">
      <alignment vertical="center"/>
      <protection hidden="1"/>
    </xf>
    <xf numFmtId="0" fontId="1" fillId="0" borderId="0" xfId="3" applyAlignment="1">
      <alignment horizontal="left" vertical="center"/>
    </xf>
    <xf numFmtId="0" fontId="1" fillId="0" borderId="0" xfId="3" applyAlignment="1">
      <alignment horizontal="center" vertical="center"/>
    </xf>
    <xf numFmtId="0" fontId="1" fillId="0" borderId="12" xfId="3" applyBorder="1" applyAlignment="1">
      <alignment horizontal="left" vertical="center"/>
    </xf>
    <xf numFmtId="0" fontId="1" fillId="0" borderId="12" xfId="3" applyBorder="1" applyAlignment="1">
      <alignment horizontal="center" vertical="center"/>
    </xf>
    <xf numFmtId="0" fontId="1" fillId="3" borderId="16" xfId="3" applyFill="1" applyBorder="1" applyAlignment="1" applyProtection="1">
      <alignment horizontal="left" vertical="center" indent="1"/>
      <protection hidden="1"/>
    </xf>
    <xf numFmtId="0" fontId="1" fillId="3" borderId="14" xfId="3" applyFill="1" applyBorder="1" applyAlignment="1" applyProtection="1">
      <alignment horizontal="center" vertical="center"/>
      <protection hidden="1"/>
    </xf>
    <xf numFmtId="0" fontId="1" fillId="3" borderId="15" xfId="3" applyFill="1" applyBorder="1" applyAlignment="1" applyProtection="1">
      <alignment horizontal="center" vertical="center"/>
      <protection hidden="1"/>
    </xf>
    <xf numFmtId="0" fontId="1" fillId="3" borderId="10" xfId="3" applyFill="1" applyBorder="1" applyAlignment="1" applyProtection="1">
      <alignment horizontal="center" vertical="center"/>
      <protection hidden="1"/>
    </xf>
    <xf numFmtId="0" fontId="1" fillId="0" borderId="1" xfId="3" applyBorder="1" applyAlignment="1" applyProtection="1">
      <alignment horizontal="center" vertical="top"/>
      <protection hidden="1"/>
    </xf>
    <xf numFmtId="0" fontId="1" fillId="0" borderId="16" xfId="3" applyBorder="1" applyAlignment="1" applyProtection="1">
      <alignment horizontal="center" vertical="top"/>
      <protection hidden="1"/>
    </xf>
    <xf numFmtId="0" fontId="1" fillId="0" borderId="15" xfId="3" applyBorder="1" applyAlignment="1">
      <alignment horizontal="left" vertical="top" wrapText="1"/>
    </xf>
    <xf numFmtId="0" fontId="1" fillId="0" borderId="3" xfId="3" applyBorder="1" applyAlignment="1" applyProtection="1">
      <alignment horizontal="center" vertical="top"/>
      <protection hidden="1"/>
    </xf>
    <xf numFmtId="0" fontId="1" fillId="0" borderId="3" xfId="3" applyBorder="1" applyAlignment="1" applyProtection="1">
      <alignment horizontal="left" vertical="top" wrapText="1"/>
      <protection hidden="1"/>
    </xf>
    <xf numFmtId="0" fontId="1" fillId="0" borderId="7" xfId="3" applyBorder="1" applyAlignment="1" applyProtection="1">
      <alignment horizontal="center" vertical="top"/>
      <protection hidden="1"/>
    </xf>
    <xf numFmtId="0" fontId="1" fillId="0" borderId="7" xfId="3" applyBorder="1" applyAlignment="1" applyProtection="1">
      <alignment horizontal="left" vertical="top" wrapText="1"/>
      <protection hidden="1"/>
    </xf>
    <xf numFmtId="0" fontId="1" fillId="0" borderId="1" xfId="3" applyBorder="1" applyAlignment="1" applyProtection="1">
      <alignment horizontal="left" vertical="top" wrapText="1" indent="1"/>
      <protection hidden="1"/>
    </xf>
    <xf numFmtId="0" fontId="1" fillId="2" borderId="0" xfId="3" applyFill="1" applyProtection="1">
      <protection hidden="1"/>
    </xf>
    <xf numFmtId="0" fontId="1" fillId="2" borderId="15" xfId="3" applyFill="1" applyBorder="1" applyAlignment="1" applyProtection="1">
      <alignment horizontal="center" vertical="center" wrapText="1"/>
      <protection locked="0"/>
    </xf>
    <xf numFmtId="0" fontId="1" fillId="6" borderId="16" xfId="3" applyFill="1" applyBorder="1" applyAlignment="1" applyProtection="1">
      <alignment horizontal="center"/>
      <protection hidden="1"/>
    </xf>
    <xf numFmtId="0" fontId="1" fillId="6" borderId="14" xfId="3" applyFill="1" applyBorder="1" applyAlignment="1" applyProtection="1">
      <alignment horizontal="center"/>
      <protection hidden="1"/>
    </xf>
    <xf numFmtId="0" fontId="1" fillId="6" borderId="15" xfId="3" applyFill="1" applyBorder="1" applyAlignment="1" applyProtection="1">
      <alignment horizontal="center"/>
      <protection hidden="1"/>
    </xf>
    <xf numFmtId="0" fontId="1" fillId="0" borderId="16" xfId="3" applyBorder="1" applyAlignment="1" applyProtection="1">
      <alignment horizontal="center"/>
      <protection hidden="1"/>
    </xf>
    <xf numFmtId="0" fontId="1" fillId="0" borderId="14" xfId="3" applyBorder="1" applyAlignment="1" applyProtection="1">
      <alignment horizontal="center"/>
      <protection hidden="1"/>
    </xf>
    <xf numFmtId="0" fontId="1" fillId="0" borderId="15" xfId="3" applyBorder="1" applyAlignment="1" applyProtection="1">
      <alignment horizontal="center"/>
      <protection hidden="1"/>
    </xf>
    <xf numFmtId="0" fontId="1" fillId="16" borderId="35" xfId="3" applyFill="1" applyBorder="1" applyAlignment="1" applyProtection="1">
      <alignment horizontal="center"/>
      <protection hidden="1"/>
    </xf>
    <xf numFmtId="0" fontId="1" fillId="16" borderId="36" xfId="3" applyFill="1" applyBorder="1" applyAlignment="1" applyProtection="1">
      <alignment horizontal="center"/>
      <protection hidden="1"/>
    </xf>
    <xf numFmtId="2" fontId="1" fillId="16" borderId="37" xfId="3" applyNumberFormat="1" applyFill="1" applyBorder="1" applyAlignment="1" applyProtection="1">
      <alignment horizontal="center"/>
      <protection hidden="1"/>
    </xf>
    <xf numFmtId="0" fontId="9" fillId="6" borderId="14" xfId="3" applyFont="1" applyFill="1" applyBorder="1" applyAlignment="1">
      <alignment horizontal="center" vertical="center"/>
    </xf>
    <xf numFmtId="0" fontId="9" fillId="5" borderId="38" xfId="3" applyFont="1" applyFill="1" applyBorder="1" applyAlignment="1">
      <alignment horizontal="center" vertical="center"/>
    </xf>
    <xf numFmtId="0" fontId="1" fillId="2" borderId="0" xfId="3" applyFill="1" applyAlignment="1">
      <alignment horizontal="center"/>
    </xf>
    <xf numFmtId="0" fontId="1" fillId="0" borderId="0" xfId="3" applyAlignment="1">
      <alignment horizontal="center"/>
    </xf>
    <xf numFmtId="0" fontId="1" fillId="12" borderId="0" xfId="3" applyFill="1"/>
    <xf numFmtId="0" fontId="1" fillId="12" borderId="0" xfId="3" applyFill="1" applyAlignment="1">
      <alignment horizontal="center"/>
    </xf>
    <xf numFmtId="0" fontId="1" fillId="17" borderId="0" xfId="3" applyFill="1"/>
    <xf numFmtId="0" fontId="1" fillId="17" borderId="0" xfId="3" applyFill="1" applyAlignment="1">
      <alignment horizontal="center"/>
    </xf>
    <xf numFmtId="2" fontId="1" fillId="2" borderId="0" xfId="3" applyNumberFormat="1" applyFill="1" applyAlignment="1" applyProtection="1">
      <alignment vertical="center"/>
      <protection hidden="1"/>
    </xf>
    <xf numFmtId="0" fontId="1" fillId="0" borderId="3" xfId="3" applyBorder="1" applyAlignment="1" applyProtection="1">
      <alignment horizontal="left" vertical="top" wrapText="1" indent="1"/>
      <protection hidden="1"/>
    </xf>
    <xf numFmtId="2" fontId="9" fillId="5" borderId="16" xfId="3" applyNumberFormat="1" applyFont="1" applyFill="1" applyBorder="1" applyAlignment="1">
      <alignment horizontal="right" vertical="center" indent="3"/>
    </xf>
    <xf numFmtId="0" fontId="57" fillId="3" borderId="0" xfId="3" applyFont="1" applyFill="1" applyAlignment="1">
      <alignment horizontal="center"/>
    </xf>
    <xf numFmtId="0" fontId="11" fillId="5" borderId="10" xfId="3" quotePrefix="1" applyFont="1" applyFill="1" applyBorder="1" applyAlignment="1">
      <alignment horizontal="center" vertical="center"/>
    </xf>
    <xf numFmtId="0" fontId="43" fillId="5" borderId="0" xfId="3" applyFont="1" applyFill="1"/>
    <xf numFmtId="0" fontId="43" fillId="5" borderId="0" xfId="3" applyFont="1" applyFill="1" applyAlignment="1">
      <alignment horizontal="right"/>
    </xf>
    <xf numFmtId="0" fontId="43" fillId="5" borderId="0" xfId="3" applyFont="1" applyFill="1" applyAlignment="1">
      <alignment horizontal="center"/>
    </xf>
    <xf numFmtId="0" fontId="43" fillId="5" borderId="0" xfId="3" applyFont="1" applyFill="1" applyAlignment="1">
      <alignment horizontal="right" indent="4"/>
    </xf>
    <xf numFmtId="0" fontId="43" fillId="5" borderId="0" xfId="3" applyFont="1" applyFill="1" applyAlignment="1">
      <alignment horizontal="right" indent="1"/>
    </xf>
    <xf numFmtId="0" fontId="58" fillId="11" borderId="0" xfId="3" applyFont="1" applyFill="1" applyAlignment="1">
      <alignment horizontal="right" vertical="center"/>
    </xf>
    <xf numFmtId="10" fontId="9" fillId="5" borderId="16" xfId="3" applyNumberFormat="1" applyFont="1" applyFill="1" applyBorder="1" applyAlignment="1">
      <alignment horizontal="right" vertical="center" wrapText="1" indent="1"/>
    </xf>
    <xf numFmtId="0" fontId="11" fillId="5" borderId="0" xfId="3" applyFont="1" applyFill="1" applyAlignment="1">
      <alignment horizontal="left" indent="1"/>
    </xf>
    <xf numFmtId="0" fontId="9" fillId="5" borderId="0" xfId="3" quotePrefix="1" applyFont="1" applyFill="1" applyAlignment="1">
      <alignment vertical="center"/>
    </xf>
    <xf numFmtId="164" fontId="9" fillId="5" borderId="34" xfId="3" applyNumberFormat="1" applyFont="1" applyFill="1" applyBorder="1" applyAlignment="1">
      <alignment horizontal="left"/>
    </xf>
    <xf numFmtId="0" fontId="9" fillId="5" borderId="0" xfId="3" quotePrefix="1" applyFont="1" applyFill="1" applyAlignment="1">
      <alignment horizontal="center" vertical="center" wrapText="1"/>
    </xf>
    <xf numFmtId="0" fontId="18" fillId="5" borderId="0" xfId="3" applyFont="1" applyFill="1" applyAlignment="1">
      <alignment horizontal="left"/>
    </xf>
    <xf numFmtId="0" fontId="18" fillId="5" borderId="0" xfId="3" applyFont="1" applyFill="1"/>
    <xf numFmtId="0" fontId="18" fillId="5" borderId="0" xfId="3" applyFont="1" applyFill="1" applyAlignment="1">
      <alignment horizontal="right"/>
    </xf>
    <xf numFmtId="0" fontId="9" fillId="5" borderId="0" xfId="3" applyFont="1" applyFill="1" applyAlignment="1">
      <alignment horizontal="left"/>
    </xf>
    <xf numFmtId="0" fontId="59" fillId="11" borderId="0" xfId="3" applyFont="1" applyFill="1"/>
    <xf numFmtId="0" fontId="59" fillId="5" borderId="0" xfId="3" applyFont="1" applyFill="1"/>
    <xf numFmtId="0" fontId="60" fillId="5" borderId="0" xfId="3" applyFont="1" applyFill="1" applyAlignment="1">
      <alignment horizontal="center"/>
    </xf>
    <xf numFmtId="0" fontId="61" fillId="5" borderId="0" xfId="3" applyFont="1" applyFill="1" applyAlignment="1">
      <alignment horizontal="left" indent="6"/>
    </xf>
    <xf numFmtId="0" fontId="62" fillId="5" borderId="12" xfId="3" applyFont="1" applyFill="1" applyBorder="1" applyAlignment="1">
      <alignment horizontal="center"/>
    </xf>
    <xf numFmtId="0" fontId="62" fillId="5" borderId="12" xfId="3" applyFont="1" applyFill="1" applyBorder="1" applyAlignment="1">
      <alignment horizontal="justify" vertical="top" wrapText="1"/>
    </xf>
    <xf numFmtId="0" fontId="62" fillId="6" borderId="1" xfId="3" applyFont="1" applyFill="1" applyBorder="1" applyAlignment="1">
      <alignment horizontal="center" vertical="center"/>
    </xf>
    <xf numFmtId="0" fontId="62" fillId="6" borderId="8" xfId="3" applyFont="1" applyFill="1" applyBorder="1" applyAlignment="1">
      <alignment horizontal="center" vertical="center"/>
    </xf>
    <xf numFmtId="0" fontId="62" fillId="6" borderId="3" xfId="3" applyFont="1" applyFill="1" applyBorder="1" applyAlignment="1">
      <alignment horizontal="center" vertical="center"/>
    </xf>
    <xf numFmtId="0" fontId="62" fillId="6" borderId="24" xfId="3" applyFont="1" applyFill="1" applyBorder="1" applyAlignment="1">
      <alignment horizontal="center" vertical="center"/>
    </xf>
    <xf numFmtId="0" fontId="62" fillId="6" borderId="10" xfId="3" applyFont="1" applyFill="1" applyBorder="1" applyAlignment="1">
      <alignment horizontal="center" vertical="center" wrapText="1"/>
    </xf>
    <xf numFmtId="0" fontId="62" fillId="6" borderId="7" xfId="3" applyFont="1" applyFill="1" applyBorder="1" applyAlignment="1">
      <alignment horizontal="center" vertical="center"/>
    </xf>
    <xf numFmtId="0" fontId="62" fillId="6" borderId="4" xfId="3" applyFont="1" applyFill="1" applyBorder="1" applyAlignment="1">
      <alignment horizontal="center" vertical="center"/>
    </xf>
    <xf numFmtId="1" fontId="62" fillId="6" borderId="10" xfId="3" applyNumberFormat="1" applyFont="1" applyFill="1" applyBorder="1" applyAlignment="1">
      <alignment horizontal="center" wrapText="1"/>
    </xf>
    <xf numFmtId="0" fontId="62" fillId="5" borderId="1" xfId="3" quotePrefix="1" applyFont="1" applyFill="1" applyBorder="1" applyAlignment="1">
      <alignment horizontal="center" vertical="center"/>
    </xf>
    <xf numFmtId="0" fontId="62" fillId="5" borderId="16" xfId="3" quotePrefix="1" applyFont="1" applyFill="1" applyBorder="1" applyAlignment="1">
      <alignment horizontal="center" vertical="top"/>
    </xf>
    <xf numFmtId="0" fontId="63" fillId="0" borderId="15" xfId="3" applyFont="1" applyBorder="1" applyAlignment="1">
      <alignment horizontal="left" vertical="top" wrapText="1"/>
    </xf>
    <xf numFmtId="0" fontId="64" fillId="5" borderId="10" xfId="3" applyFont="1" applyFill="1" applyBorder="1" applyAlignment="1">
      <alignment horizontal="center" vertical="center" wrapText="1"/>
    </xf>
    <xf numFmtId="0" fontId="62" fillId="5" borderId="3" xfId="3" quotePrefix="1" applyFont="1" applyFill="1" applyBorder="1" applyAlignment="1">
      <alignment horizontal="center" vertical="center"/>
    </xf>
    <xf numFmtId="0" fontId="59" fillId="5" borderId="3" xfId="3" applyFont="1" applyFill="1" applyBorder="1"/>
    <xf numFmtId="0" fontId="62" fillId="5" borderId="8" xfId="3" quotePrefix="1" applyFont="1" applyFill="1" applyBorder="1" applyAlignment="1">
      <alignment horizontal="center" vertical="top"/>
    </xf>
    <xf numFmtId="0" fontId="62" fillId="5" borderId="9" xfId="3" applyFont="1" applyFill="1" applyBorder="1" applyAlignment="1">
      <alignment horizontal="left" vertical="top" wrapText="1"/>
    </xf>
    <xf numFmtId="0" fontId="64" fillId="5" borderId="1" xfId="3" applyFont="1" applyFill="1" applyBorder="1" applyAlignment="1">
      <alignment horizontal="center" vertical="center" wrapText="1"/>
    </xf>
    <xf numFmtId="0" fontId="59" fillId="5" borderId="16" xfId="3" applyFont="1" applyFill="1" applyBorder="1"/>
    <xf numFmtId="0" fontId="59" fillId="5" borderId="14" xfId="3" applyFont="1" applyFill="1" applyBorder="1"/>
    <xf numFmtId="0" fontId="59" fillId="5" borderId="15" xfId="3" applyFont="1" applyFill="1" applyBorder="1" applyAlignment="1">
      <alignment vertical="center" wrapText="1"/>
    </xf>
    <xf numFmtId="0" fontId="59" fillId="5" borderId="10" xfId="3" applyFont="1" applyFill="1" applyBorder="1"/>
    <xf numFmtId="0" fontId="65" fillId="5" borderId="0" xfId="3" applyFont="1" applyFill="1"/>
    <xf numFmtId="0" fontId="62" fillId="5" borderId="16" xfId="3" applyFont="1" applyFill="1" applyBorder="1" applyAlignment="1">
      <alignment horizontal="center" vertical="center"/>
    </xf>
    <xf numFmtId="0" fontId="64" fillId="5" borderId="7" xfId="3" applyFont="1" applyFill="1" applyBorder="1" applyAlignment="1">
      <alignment horizontal="center" vertical="center" wrapText="1"/>
    </xf>
    <xf numFmtId="0" fontId="62" fillId="5" borderId="1" xfId="3" quotePrefix="1" applyFont="1" applyFill="1" applyBorder="1" applyAlignment="1">
      <alignment horizontal="left" vertical="top" indent="1"/>
    </xf>
    <xf numFmtId="0" fontId="62" fillId="5" borderId="3" xfId="3" quotePrefix="1" applyFont="1" applyFill="1" applyBorder="1" applyAlignment="1">
      <alignment horizontal="left" vertical="top" indent="1"/>
    </xf>
    <xf numFmtId="0" fontId="59" fillId="5" borderId="3" xfId="3" applyFont="1" applyFill="1" applyBorder="1" applyAlignment="1">
      <alignment horizontal="left" vertical="top" indent="1"/>
    </xf>
    <xf numFmtId="0" fontId="59" fillId="5" borderId="15" xfId="3" applyFont="1" applyFill="1" applyBorder="1"/>
    <xf numFmtId="0" fontId="12" fillId="0" borderId="16" xfId="3" applyFont="1" applyBorder="1" applyAlignment="1">
      <alignment horizontal="left" vertical="center" indent="1"/>
    </xf>
    <xf numFmtId="0" fontId="12" fillId="0" borderId="14" xfId="3" applyFont="1" applyBorder="1" applyAlignment="1">
      <alignment vertical="center" wrapText="1"/>
    </xf>
    <xf numFmtId="0" fontId="12" fillId="0" borderId="15" xfId="3" applyFont="1" applyBorder="1" applyAlignment="1">
      <alignment vertical="center" wrapText="1"/>
    </xf>
    <xf numFmtId="1" fontId="16" fillId="0" borderId="10" xfId="3" applyNumberFormat="1" applyFont="1" applyBorder="1" applyAlignment="1">
      <alignment horizontal="center" vertical="center" wrapText="1"/>
    </xf>
    <xf numFmtId="2" fontId="16" fillId="0" borderId="10" xfId="3" applyNumberFormat="1" applyFont="1" applyBorder="1" applyAlignment="1">
      <alignment horizontal="center" vertical="center" wrapText="1"/>
    </xf>
    <xf numFmtId="0" fontId="52" fillId="0" borderId="0" xfId="3" applyFont="1" applyAlignment="1">
      <alignment horizontal="center" vertical="center"/>
    </xf>
    <xf numFmtId="164" fontId="52" fillId="0" borderId="0" xfId="3" applyNumberFormat="1" applyFont="1" applyAlignment="1">
      <alignment horizontal="left"/>
    </xf>
    <xf numFmtId="164" fontId="43" fillId="5" borderId="34" xfId="3" applyNumberFormat="1" applyFont="1" applyFill="1" applyBorder="1" applyAlignment="1">
      <alignment horizontal="left" indent="1"/>
    </xf>
    <xf numFmtId="0" fontId="45" fillId="5" borderId="10" xfId="3" applyFont="1" applyFill="1" applyBorder="1" applyAlignment="1">
      <alignment horizontal="center"/>
    </xf>
    <xf numFmtId="0" fontId="45" fillId="5" borderId="16" xfId="3" applyFont="1" applyFill="1" applyBorder="1" applyAlignment="1">
      <alignment horizontal="center" vertical="center"/>
    </xf>
    <xf numFmtId="0" fontId="42" fillId="5" borderId="0" xfId="3" applyFont="1" applyFill="1" applyAlignment="1">
      <alignment horizontal="center"/>
    </xf>
    <xf numFmtId="0" fontId="42" fillId="5" borderId="0" xfId="3" applyFont="1" applyFill="1"/>
    <xf numFmtId="0" fontId="0" fillId="11" borderId="0" xfId="0" applyFill="1"/>
    <xf numFmtId="0" fontId="0" fillId="0" borderId="0" xfId="0" applyAlignment="1">
      <alignment horizontal="left" indent="1"/>
    </xf>
    <xf numFmtId="0" fontId="0" fillId="3" borderId="10" xfId="0" applyFill="1" applyBorder="1" applyAlignment="1">
      <alignment horizontal="center"/>
    </xf>
    <xf numFmtId="0" fontId="0" fillId="0" borderId="10" xfId="0" applyBorder="1" applyAlignment="1">
      <alignment horizontal="center" vertical="center" wrapText="1"/>
    </xf>
    <xf numFmtId="0" fontId="0" fillId="0" borderId="10" xfId="0" applyBorder="1" applyAlignment="1">
      <alignment horizontal="left" vertical="center" wrapText="1" indent="1"/>
    </xf>
    <xf numFmtId="0" fontId="0" fillId="0" borderId="10" xfId="0" applyBorder="1" applyAlignment="1">
      <alignment horizontal="left" vertical="top" wrapText="1" indent="1"/>
    </xf>
    <xf numFmtId="0" fontId="10" fillId="5" borderId="0" xfId="3" applyFont="1" applyFill="1" applyAlignment="1">
      <alignment horizontal="center" vertical="center"/>
    </xf>
    <xf numFmtId="164" fontId="18" fillId="5" borderId="0" xfId="3" applyNumberFormat="1" applyFont="1" applyFill="1" applyAlignment="1">
      <alignment horizontal="center"/>
    </xf>
    <xf numFmtId="0" fontId="63" fillId="5" borderId="0" xfId="1" applyFont="1" applyFill="1" applyAlignment="1">
      <alignment horizontal="left" vertical="center"/>
    </xf>
    <xf numFmtId="0" fontId="9" fillId="5" borderId="0" xfId="3" quotePrefix="1" applyFont="1" applyFill="1" applyAlignment="1">
      <alignment horizontal="left" vertical="center" indent="1"/>
    </xf>
    <xf numFmtId="0" fontId="25" fillId="11" borderId="0" xfId="2" applyFont="1" applyFill="1" applyAlignment="1">
      <alignment horizontal="center" vertical="center" wrapText="1"/>
    </xf>
    <xf numFmtId="0" fontId="25" fillId="7" borderId="0" xfId="6" applyFont="1" applyFill="1" applyAlignment="1">
      <alignment horizontal="center" vertical="center" wrapText="1"/>
    </xf>
    <xf numFmtId="0" fontId="1" fillId="0" borderId="12" xfId="1" applyBorder="1"/>
    <xf numFmtId="2" fontId="2" fillId="0" borderId="10" xfId="1" applyNumberFormat="1" applyFont="1" applyBorder="1" applyAlignment="1">
      <alignment horizontal="center"/>
    </xf>
    <xf numFmtId="0" fontId="1" fillId="0" borderId="15" xfId="1" applyBorder="1"/>
    <xf numFmtId="0" fontId="8" fillId="0" borderId="0" xfId="1" quotePrefix="1" applyFont="1" applyAlignment="1">
      <alignment horizontal="center" vertical="center" wrapText="1"/>
    </xf>
    <xf numFmtId="0" fontId="12" fillId="5" borderId="10" xfId="3" applyFont="1" applyFill="1" applyBorder="1" applyAlignment="1">
      <alignment horizontal="center" vertical="center"/>
    </xf>
    <xf numFmtId="0" fontId="17" fillId="0" borderId="0" xfId="3" applyFont="1" applyAlignment="1">
      <alignment horizontal="left" vertical="center" wrapText="1" indent="1"/>
    </xf>
    <xf numFmtId="0" fontId="66" fillId="6" borderId="10" xfId="0" applyFont="1" applyFill="1" applyBorder="1" applyAlignment="1">
      <alignment horizontal="center" vertical="center" wrapText="1"/>
    </xf>
    <xf numFmtId="0" fontId="66" fillId="5" borderId="10" xfId="0" applyFont="1" applyFill="1" applyBorder="1" applyAlignment="1">
      <alignment horizontal="center" vertical="center" wrapText="1"/>
    </xf>
    <xf numFmtId="0" fontId="10" fillId="18" borderId="41" xfId="3" applyFont="1" applyFill="1" applyBorder="1" applyAlignment="1">
      <alignment horizontal="center" vertical="center"/>
    </xf>
    <xf numFmtId="0" fontId="10" fillId="18" borderId="42" xfId="3" applyFont="1" applyFill="1" applyBorder="1" applyAlignment="1">
      <alignment horizontal="center" vertical="center"/>
    </xf>
    <xf numFmtId="0" fontId="9" fillId="5" borderId="7" xfId="3" applyFont="1" applyFill="1" applyBorder="1" applyAlignment="1">
      <alignment horizontal="left" vertical="center" indent="1"/>
    </xf>
    <xf numFmtId="0" fontId="9" fillId="5" borderId="7" xfId="3" applyFont="1" applyFill="1" applyBorder="1" applyAlignment="1">
      <alignment horizontal="center" vertical="center"/>
    </xf>
    <xf numFmtId="0" fontId="9" fillId="5" borderId="1" xfId="3" applyFont="1" applyFill="1" applyBorder="1" applyAlignment="1">
      <alignment vertical="center"/>
    </xf>
    <xf numFmtId="0" fontId="9" fillId="5" borderId="7" xfId="3" applyFont="1" applyFill="1" applyBorder="1" applyAlignment="1">
      <alignment vertical="center"/>
    </xf>
    <xf numFmtId="0" fontId="22" fillId="3" borderId="14" xfId="1" applyFont="1" applyFill="1" applyBorder="1" applyAlignment="1">
      <alignment horizontal="center" vertical="center" wrapText="1"/>
    </xf>
    <xf numFmtId="0" fontId="2" fillId="8" borderId="14" xfId="1" applyFont="1" applyFill="1" applyBorder="1" applyAlignment="1">
      <alignment horizontal="right" vertical="top"/>
    </xf>
    <xf numFmtId="0" fontId="69" fillId="5" borderId="16" xfId="0" applyFont="1" applyFill="1" applyBorder="1" applyAlignment="1">
      <alignment horizontal="center" vertical="top"/>
    </xf>
    <xf numFmtId="0" fontId="1" fillId="5" borderId="14" xfId="1" applyFill="1" applyBorder="1" applyAlignment="1">
      <alignment horizontal="left" vertical="top"/>
    </xf>
    <xf numFmtId="0" fontId="3" fillId="5" borderId="14" xfId="1" applyFont="1" applyFill="1" applyBorder="1" applyAlignment="1">
      <alignment horizontal="left" vertical="top"/>
    </xf>
    <xf numFmtId="0" fontId="1" fillId="0" borderId="15" xfId="1" applyBorder="1" applyAlignment="1">
      <alignment vertical="top"/>
    </xf>
    <xf numFmtId="0" fontId="1" fillId="5" borderId="3" xfId="1" applyFill="1" applyBorder="1" applyAlignment="1">
      <alignment horizontal="center" vertical="center"/>
    </xf>
    <xf numFmtId="0" fontId="1" fillId="0" borderId="14" xfId="1" applyBorder="1" applyAlignment="1">
      <alignment vertical="top"/>
    </xf>
    <xf numFmtId="0" fontId="38" fillId="3" borderId="14" xfId="1" applyFont="1" applyFill="1" applyBorder="1" applyAlignment="1">
      <alignment horizontal="center" vertical="center" wrapText="1"/>
    </xf>
    <xf numFmtId="0" fontId="2" fillId="8" borderId="2" xfId="1" applyFont="1" applyFill="1" applyBorder="1" applyAlignment="1">
      <alignment horizontal="right" vertical="top"/>
    </xf>
    <xf numFmtId="0" fontId="5" fillId="5" borderId="16" xfId="0" applyFont="1" applyFill="1" applyBorder="1" applyAlignment="1">
      <alignment horizontal="center" vertical="top"/>
    </xf>
    <xf numFmtId="0" fontId="1" fillId="5" borderId="15" xfId="1" applyFill="1" applyBorder="1" applyAlignment="1">
      <alignment vertical="top"/>
    </xf>
    <xf numFmtId="0" fontId="2" fillId="5" borderId="0" xfId="1" applyFont="1" applyFill="1" applyAlignment="1">
      <alignment horizontal="center" vertical="center" textRotation="90" wrapText="1"/>
    </xf>
    <xf numFmtId="0" fontId="2" fillId="5" borderId="7" xfId="1" applyFont="1" applyFill="1" applyBorder="1" applyAlignment="1">
      <alignment horizontal="center" vertical="center" textRotation="90" wrapText="1"/>
    </xf>
    <xf numFmtId="0" fontId="69" fillId="5" borderId="16" xfId="0" applyFont="1" applyFill="1" applyBorder="1" applyAlignment="1">
      <alignment horizontal="center" vertical="top" wrapText="1"/>
    </xf>
    <xf numFmtId="0" fontId="71" fillId="0" borderId="10" xfId="1" quotePrefix="1" applyFont="1" applyBorder="1" applyAlignment="1">
      <alignment horizontal="center" vertical="center" wrapText="1"/>
    </xf>
    <xf numFmtId="0" fontId="72" fillId="0" borderId="1" xfId="1" quotePrefix="1" applyFont="1" applyBorder="1" applyAlignment="1">
      <alignment horizontal="center" vertical="center" wrapText="1"/>
    </xf>
    <xf numFmtId="0" fontId="14" fillId="6" borderId="14" xfId="3" applyFont="1" applyFill="1" applyBorder="1" applyAlignment="1">
      <alignment horizontal="left" vertical="center" indent="1"/>
    </xf>
    <xf numFmtId="0" fontId="14" fillId="3" borderId="10" xfId="3" applyFont="1" applyFill="1" applyBorder="1" applyAlignment="1">
      <alignment horizontal="center" vertical="center"/>
    </xf>
    <xf numFmtId="0" fontId="14" fillId="3" borderId="16" xfId="3" applyFont="1" applyFill="1" applyBorder="1" applyAlignment="1">
      <alignment horizontal="left" vertical="center"/>
    </xf>
    <xf numFmtId="0" fontId="14" fillId="3" borderId="14" xfId="3" applyFont="1" applyFill="1" applyBorder="1" applyAlignment="1">
      <alignment horizontal="left" vertical="center"/>
    </xf>
    <xf numFmtId="0" fontId="14" fillId="3" borderId="14" xfId="3" applyFont="1" applyFill="1" applyBorder="1" applyAlignment="1">
      <alignment horizontal="center" vertical="center"/>
    </xf>
    <xf numFmtId="164" fontId="9" fillId="0" borderId="0" xfId="3" applyNumberFormat="1" applyFont="1"/>
    <xf numFmtId="0" fontId="9" fillId="0" borderId="0" xfId="3" applyFont="1" applyAlignment="1">
      <alignment horizontal="center"/>
    </xf>
    <xf numFmtId="0" fontId="9" fillId="0" borderId="0" xfId="3" applyFont="1" applyAlignment="1">
      <alignment horizontal="right" indent="3"/>
    </xf>
    <xf numFmtId="0" fontId="9" fillId="0" borderId="0" xfId="3" applyFont="1" applyAlignment="1">
      <alignment horizontal="right" indent="1"/>
    </xf>
    <xf numFmtId="0" fontId="9" fillId="0" borderId="14" xfId="3" applyFont="1" applyBorder="1" applyAlignment="1">
      <alignment horizontal="right" vertical="center"/>
    </xf>
    <xf numFmtId="0" fontId="14" fillId="3" borderId="16" xfId="3" applyFont="1" applyFill="1" applyBorder="1" applyAlignment="1">
      <alignment horizontal="center" vertical="center"/>
    </xf>
    <xf numFmtId="0" fontId="12" fillId="0" borderId="14" xfId="3" applyFont="1" applyBorder="1" applyAlignment="1">
      <alignment horizontal="left" vertical="center" indent="1"/>
    </xf>
    <xf numFmtId="0" fontId="12" fillId="0" borderId="16" xfId="3" applyFont="1" applyBorder="1" applyAlignment="1">
      <alignment horizontal="left" vertical="top" indent="1"/>
    </xf>
    <xf numFmtId="0" fontId="9" fillId="6" borderId="14" xfId="3" applyFont="1" applyFill="1" applyBorder="1" applyAlignment="1">
      <alignment horizontal="left" vertical="top" indent="1"/>
    </xf>
    <xf numFmtId="0" fontId="12" fillId="6" borderId="14" xfId="3" applyFont="1" applyFill="1" applyBorder="1" applyAlignment="1">
      <alignment horizontal="left" vertical="top" indent="1"/>
    </xf>
    <xf numFmtId="0" fontId="10" fillId="18" borderId="39" xfId="3" applyFont="1" applyFill="1" applyBorder="1" applyAlignment="1">
      <alignment horizontal="center" vertical="center"/>
    </xf>
    <xf numFmtId="0" fontId="10" fillId="18" borderId="40" xfId="3" applyFont="1" applyFill="1" applyBorder="1" applyAlignment="1">
      <alignment horizontal="center" vertical="center"/>
    </xf>
    <xf numFmtId="0" fontId="9" fillId="5" borderId="15" xfId="3" applyFont="1" applyFill="1" applyBorder="1" applyAlignment="1">
      <alignment horizontal="center" vertical="center"/>
    </xf>
    <xf numFmtId="0" fontId="9" fillId="0" borderId="10" xfId="1" quotePrefix="1" applyFont="1" applyBorder="1" applyAlignment="1">
      <alignment horizontal="center" vertical="center" wrapText="1"/>
    </xf>
    <xf numFmtId="2" fontId="9" fillId="5" borderId="7" xfId="3" applyNumberFormat="1" applyFont="1" applyFill="1" applyBorder="1" applyAlignment="1">
      <alignment horizontal="center" vertical="center"/>
    </xf>
    <xf numFmtId="2" fontId="9" fillId="5" borderId="7" xfId="3" quotePrefix="1" applyNumberFormat="1" applyFont="1" applyFill="1" applyBorder="1" applyAlignment="1">
      <alignment horizontal="center"/>
    </xf>
    <xf numFmtId="2" fontId="9" fillId="5" borderId="10" xfId="3" quotePrefix="1" applyNumberFormat="1" applyFont="1" applyFill="1" applyBorder="1" applyAlignment="1">
      <alignment horizontal="center"/>
    </xf>
    <xf numFmtId="0" fontId="9" fillId="0" borderId="3" xfId="1" quotePrefix="1" applyFont="1" applyBorder="1" applyAlignment="1">
      <alignment horizontal="center" vertical="center" wrapText="1"/>
    </xf>
    <xf numFmtId="0" fontId="30" fillId="0" borderId="29" xfId="6" applyFont="1" applyBorder="1" applyAlignment="1">
      <alignment horizontal="center" vertical="center"/>
    </xf>
    <xf numFmtId="0" fontId="30" fillId="0" borderId="0" xfId="6" applyFont="1" applyAlignment="1">
      <alignment horizontal="center" vertical="center"/>
    </xf>
    <xf numFmtId="0" fontId="30" fillId="0" borderId="30" xfId="6" applyFont="1" applyBorder="1" applyAlignment="1">
      <alignment horizontal="center" vertical="center"/>
    </xf>
    <xf numFmtId="0" fontId="35" fillId="0" borderId="0" xfId="6" applyFont="1" applyAlignment="1">
      <alignment horizontal="left" vertical="top" wrapText="1"/>
    </xf>
    <xf numFmtId="0" fontId="36" fillId="0" borderId="0" xfId="0" applyFont="1" applyAlignment="1">
      <alignment vertical="top" wrapText="1"/>
    </xf>
    <xf numFmtId="0" fontId="33" fillId="0" borderId="29" xfId="6" applyFont="1" applyBorder="1" applyAlignment="1">
      <alignment horizontal="center" wrapText="1"/>
    </xf>
    <xf numFmtId="0" fontId="33" fillId="0" borderId="0" xfId="6" applyFont="1" applyAlignment="1">
      <alignment horizontal="center" wrapText="1"/>
    </xf>
    <xf numFmtId="0" fontId="33" fillId="0" borderId="30" xfId="6" applyFont="1" applyBorder="1" applyAlignment="1">
      <alignment horizontal="center" wrapText="1"/>
    </xf>
    <xf numFmtId="0" fontId="33" fillId="0" borderId="29" xfId="6" applyFont="1" applyBorder="1" applyAlignment="1">
      <alignment horizontal="center"/>
    </xf>
    <xf numFmtId="0" fontId="33" fillId="0" borderId="0" xfId="6" applyFont="1" applyAlignment="1">
      <alignment horizontal="center"/>
    </xf>
    <xf numFmtId="0" fontId="33" fillId="0" borderId="30" xfId="6" applyFont="1" applyBorder="1" applyAlignment="1">
      <alignment horizontal="center"/>
    </xf>
    <xf numFmtId="0" fontId="26" fillId="0" borderId="0" xfId="6" applyFont="1" applyAlignment="1">
      <alignment horizontal="center"/>
    </xf>
    <xf numFmtId="0" fontId="27" fillId="0" borderId="29" xfId="6" applyFont="1" applyBorder="1" applyAlignment="1">
      <alignment horizontal="center"/>
    </xf>
    <xf numFmtId="0" fontId="27" fillId="0" borderId="0" xfId="6" applyFont="1" applyAlignment="1">
      <alignment horizontal="center"/>
    </xf>
    <xf numFmtId="0" fontId="27" fillId="0" borderId="30" xfId="6" applyFont="1" applyBorder="1" applyAlignment="1">
      <alignment horizontal="center"/>
    </xf>
    <xf numFmtId="0" fontId="28" fillId="0" borderId="29" xfId="6" applyFont="1" applyBorder="1" applyAlignment="1">
      <alignment horizontal="center"/>
    </xf>
    <xf numFmtId="0" fontId="28" fillId="0" borderId="0" xfId="6" applyFont="1" applyAlignment="1">
      <alignment horizontal="center"/>
    </xf>
    <xf numFmtId="0" fontId="28" fillId="0" borderId="30" xfId="6" applyFont="1" applyBorder="1" applyAlignment="1">
      <alignment horizontal="center"/>
    </xf>
    <xf numFmtId="0" fontId="29" fillId="0" borderId="29" xfId="6" applyFont="1" applyBorder="1" applyAlignment="1">
      <alignment horizontal="center"/>
    </xf>
    <xf numFmtId="0" fontId="29" fillId="0" borderId="0" xfId="6" applyFont="1" applyAlignment="1">
      <alignment horizontal="center"/>
    </xf>
    <xf numFmtId="0" fontId="29" fillId="0" borderId="30" xfId="6" applyFont="1" applyBorder="1" applyAlignment="1">
      <alignment horizontal="center"/>
    </xf>
    <xf numFmtId="0" fontId="29" fillId="0" borderId="29" xfId="6" applyFont="1" applyBorder="1" applyAlignment="1">
      <alignment horizontal="center" vertical="center"/>
    </xf>
    <xf numFmtId="0" fontId="29" fillId="0" borderId="0" xfId="6" applyFont="1" applyAlignment="1">
      <alignment horizontal="center" vertical="center"/>
    </xf>
    <xf numFmtId="0" fontId="29" fillId="0" borderId="30" xfId="6" applyFont="1" applyBorder="1" applyAlignment="1">
      <alignment horizontal="center" vertical="center"/>
    </xf>
    <xf numFmtId="0" fontId="11" fillId="5" borderId="0" xfId="3" applyFont="1" applyFill="1" applyAlignment="1">
      <alignment horizontal="center"/>
    </xf>
    <xf numFmtId="0" fontId="9" fillId="5" borderId="0" xfId="3" applyFont="1" applyFill="1" applyAlignment="1">
      <alignment horizontal="center" vertical="top"/>
    </xf>
    <xf numFmtId="0" fontId="9" fillId="5" borderId="0" xfId="3" quotePrefix="1" applyFont="1" applyFill="1" applyAlignment="1">
      <alignment horizontal="left" vertical="top" wrapText="1"/>
    </xf>
    <xf numFmtId="0" fontId="68" fillId="0" borderId="0" xfId="0" applyFont="1" applyAlignment="1">
      <alignment horizontal="left" vertical="top" wrapText="1"/>
    </xf>
    <xf numFmtId="0" fontId="11" fillId="5" borderId="0" xfId="3" applyFont="1" applyFill="1" applyAlignment="1">
      <alignment horizontal="left" indent="1"/>
    </xf>
    <xf numFmtId="0" fontId="2" fillId="3" borderId="43" xfId="1" applyFont="1" applyFill="1" applyBorder="1" applyAlignment="1">
      <alignment horizontal="center" vertical="center"/>
    </xf>
    <xf numFmtId="0" fontId="2" fillId="3" borderId="44" xfId="1" applyFont="1" applyFill="1" applyBorder="1" applyAlignment="1">
      <alignment horizontal="center" vertical="center"/>
    </xf>
    <xf numFmtId="0" fontId="2" fillId="5" borderId="45" xfId="1" applyFont="1" applyFill="1" applyBorder="1" applyAlignment="1">
      <alignment horizontal="center" vertical="center" textRotation="90" wrapText="1"/>
    </xf>
    <xf numFmtId="0" fontId="70" fillId="0" borderId="4" xfId="0" applyFont="1" applyBorder="1" applyAlignment="1">
      <alignment horizontal="center" vertical="center" textRotation="90" wrapText="1"/>
    </xf>
    <xf numFmtId="0" fontId="8" fillId="5" borderId="12" xfId="1" applyFont="1" applyFill="1" applyBorder="1" applyAlignment="1">
      <alignment horizontal="left" vertical="top" wrapText="1" indent="1"/>
    </xf>
    <xf numFmtId="0" fontId="0" fillId="0" borderId="12" xfId="0" applyBorder="1" applyAlignment="1">
      <alignment horizontal="left" vertical="top" wrapText="1" indent="1"/>
    </xf>
    <xf numFmtId="0" fontId="1" fillId="5" borderId="14" xfId="1" applyFill="1"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8" fillId="5" borderId="12" xfId="1" applyFont="1" applyFill="1" applyBorder="1" applyAlignment="1">
      <alignment horizontal="left" vertical="top" wrapText="1"/>
    </xf>
    <xf numFmtId="0" fontId="0" fillId="0" borderId="12" xfId="0" applyBorder="1" applyAlignment="1">
      <alignment vertical="top" wrapText="1"/>
    </xf>
    <xf numFmtId="0" fontId="0" fillId="0" borderId="14" xfId="0" applyBorder="1" applyAlignment="1">
      <alignment vertical="top" wrapText="1"/>
    </xf>
    <xf numFmtId="0" fontId="0" fillId="0" borderId="15" xfId="0" applyBorder="1" applyAlignment="1">
      <alignment vertical="top" wrapText="1"/>
    </xf>
    <xf numFmtId="0" fontId="0" fillId="5" borderId="14" xfId="0" applyFill="1" applyBorder="1" applyAlignment="1">
      <alignment horizontal="left" vertical="top" wrapText="1"/>
    </xf>
    <xf numFmtId="0" fontId="0" fillId="5" borderId="15" xfId="0" applyFill="1" applyBorder="1" applyAlignment="1">
      <alignment horizontal="left" vertical="top" wrapText="1"/>
    </xf>
    <xf numFmtId="0" fontId="1" fillId="5" borderId="14" xfId="1" applyFill="1" applyBorder="1" applyAlignment="1">
      <alignment vertical="top" wrapText="1"/>
    </xf>
    <xf numFmtId="0" fontId="11" fillId="0" borderId="0" xfId="3" applyFont="1" applyAlignment="1">
      <alignment horizontal="center"/>
    </xf>
    <xf numFmtId="0" fontId="14" fillId="0" borderId="16" xfId="3" applyFont="1" applyBorder="1" applyAlignment="1">
      <alignment horizontal="center" vertical="center" wrapText="1"/>
    </xf>
    <xf numFmtId="0" fontId="14" fillId="0" borderId="14" xfId="3" applyFont="1" applyBorder="1" applyAlignment="1">
      <alignment horizontal="center" vertical="center" wrapText="1"/>
    </xf>
    <xf numFmtId="0" fontId="14" fillId="0" borderId="14" xfId="3" applyFont="1" applyBorder="1" applyAlignment="1">
      <alignment horizontal="right" vertical="center" wrapText="1"/>
    </xf>
    <xf numFmtId="0" fontId="14" fillId="0" borderId="15" xfId="3" applyFont="1" applyBorder="1" applyAlignment="1">
      <alignment horizontal="right" vertical="center" wrapText="1"/>
    </xf>
    <xf numFmtId="0" fontId="12" fillId="0" borderId="16" xfId="3" applyFont="1" applyBorder="1" applyAlignment="1">
      <alignment horizontal="left" vertical="top" wrapText="1" indent="1"/>
    </xf>
    <xf numFmtId="0" fontId="0" fillId="0" borderId="14" xfId="0" applyBorder="1" applyAlignment="1">
      <alignment horizontal="left" vertical="top" wrapText="1" indent="1"/>
    </xf>
    <xf numFmtId="0" fontId="0" fillId="0" borderId="15" xfId="0" applyBorder="1" applyAlignment="1">
      <alignment horizontal="left" vertical="top" wrapText="1" indent="1"/>
    </xf>
    <xf numFmtId="0" fontId="17" fillId="0" borderId="0" xfId="3" applyFont="1" applyAlignment="1">
      <alignment horizontal="left" vertical="center" wrapText="1" indent="1"/>
    </xf>
    <xf numFmtId="0" fontId="12" fillId="0" borderId="16" xfId="3" applyFont="1" applyBorder="1" applyAlignment="1">
      <alignment horizontal="left" vertical="center" wrapText="1" indent="1"/>
    </xf>
    <xf numFmtId="0" fontId="12" fillId="0" borderId="14" xfId="3" applyFont="1" applyBorder="1" applyAlignment="1">
      <alignment horizontal="left" vertical="center" wrapText="1" indent="1"/>
    </xf>
    <xf numFmtId="0" fontId="67" fillId="0" borderId="14" xfId="0" applyFont="1" applyBorder="1" applyAlignment="1">
      <alignment horizontal="left" wrapText="1" indent="1"/>
    </xf>
    <xf numFmtId="0" fontId="67" fillId="0" borderId="15" xfId="0" applyFont="1" applyBorder="1" applyAlignment="1">
      <alignment horizontal="left" wrapText="1" indent="1"/>
    </xf>
    <xf numFmtId="0" fontId="14" fillId="12" borderId="16" xfId="3" applyFont="1" applyFill="1" applyBorder="1" applyAlignment="1">
      <alignment horizontal="center" vertical="center" wrapText="1"/>
    </xf>
    <xf numFmtId="0" fontId="14" fillId="12" borderId="15" xfId="3" applyFont="1" applyFill="1" applyBorder="1" applyAlignment="1">
      <alignment horizontal="center" vertical="center" wrapText="1"/>
    </xf>
    <xf numFmtId="0" fontId="42" fillId="5" borderId="0" xfId="3" applyFont="1" applyFill="1" applyAlignment="1">
      <alignment horizontal="right" indent="1"/>
    </xf>
    <xf numFmtId="0" fontId="9" fillId="5" borderId="0" xfId="3" applyFont="1" applyFill="1" applyAlignment="1">
      <alignment horizontal="right" indent="1"/>
    </xf>
    <xf numFmtId="0" fontId="12" fillId="5" borderId="0" xfId="3" applyFont="1" applyFill="1" applyAlignment="1">
      <alignment horizontal="center"/>
    </xf>
    <xf numFmtId="0" fontId="47" fillId="5" borderId="0" xfId="3" applyFont="1" applyFill="1" applyAlignment="1">
      <alignment horizontal="center"/>
    </xf>
    <xf numFmtId="0" fontId="46" fillId="5" borderId="0" xfId="3" applyFont="1" applyFill="1" applyAlignment="1">
      <alignment horizontal="center"/>
    </xf>
    <xf numFmtId="2" fontId="41" fillId="6" borderId="16" xfId="3" applyNumberFormat="1" applyFont="1" applyFill="1" applyBorder="1" applyAlignment="1" applyProtection="1">
      <alignment horizontal="center"/>
      <protection hidden="1"/>
    </xf>
    <xf numFmtId="2" fontId="41" fillId="6" borderId="14" xfId="3" applyNumberFormat="1" applyFont="1" applyFill="1" applyBorder="1" applyAlignment="1" applyProtection="1">
      <alignment horizontal="center"/>
      <protection hidden="1"/>
    </xf>
    <xf numFmtId="2" fontId="41" fillId="6" borderId="15" xfId="3" applyNumberFormat="1" applyFont="1" applyFill="1" applyBorder="1" applyAlignment="1" applyProtection="1">
      <alignment horizontal="center"/>
      <protection hidden="1"/>
    </xf>
    <xf numFmtId="2" fontId="41" fillId="0" borderId="16" xfId="3" applyNumberFormat="1" applyFont="1" applyBorder="1" applyAlignment="1" applyProtection="1">
      <alignment horizontal="center"/>
      <protection hidden="1"/>
    </xf>
    <xf numFmtId="2" fontId="41" fillId="0" borderId="14" xfId="3" applyNumberFormat="1" applyFont="1" applyBorder="1" applyAlignment="1" applyProtection="1">
      <alignment horizontal="center"/>
      <protection hidden="1"/>
    </xf>
    <xf numFmtId="2" fontId="41" fillId="0" borderId="15" xfId="3" applyNumberFormat="1" applyFont="1" applyBorder="1" applyAlignment="1" applyProtection="1">
      <alignment horizontal="center"/>
      <protection hidden="1"/>
    </xf>
    <xf numFmtId="0" fontId="1" fillId="0" borderId="10" xfId="3" applyBorder="1" applyAlignment="1" applyProtection="1">
      <alignment horizontal="left" indent="3"/>
      <protection hidden="1"/>
    </xf>
    <xf numFmtId="0" fontId="1" fillId="0" borderId="1" xfId="3" applyBorder="1" applyAlignment="1" applyProtection="1">
      <alignment horizontal="left" vertical="top" wrapText="1" indent="1"/>
      <protection hidden="1"/>
    </xf>
    <xf numFmtId="0" fontId="1" fillId="0" borderId="3" xfId="3" applyBorder="1" applyAlignment="1">
      <alignment horizontal="left" vertical="top" wrapText="1"/>
    </xf>
    <xf numFmtId="0" fontId="1" fillId="0" borderId="1" xfId="3" applyBorder="1" applyAlignment="1" applyProtection="1">
      <alignment horizontal="left" vertical="top" wrapText="1"/>
      <protection hidden="1"/>
    </xf>
    <xf numFmtId="0" fontId="29" fillId="0" borderId="0" xfId="3" applyFont="1" applyAlignment="1" applyProtection="1">
      <alignment horizontal="center" vertical="center"/>
      <protection hidden="1"/>
    </xf>
    <xf numFmtId="2" fontId="1" fillId="0" borderId="12" xfId="3" applyNumberFormat="1" applyBorder="1" applyAlignment="1">
      <alignment horizontal="center" vertical="center"/>
    </xf>
    <xf numFmtId="0" fontId="1" fillId="3" borderId="1" xfId="3" applyFill="1" applyBorder="1" applyAlignment="1" applyProtection="1">
      <alignment horizontal="center" vertical="center"/>
      <protection hidden="1"/>
    </xf>
    <xf numFmtId="0" fontId="1" fillId="3" borderId="7" xfId="3" applyFill="1" applyBorder="1" applyAlignment="1" applyProtection="1">
      <alignment horizontal="center" vertical="center"/>
      <protection hidden="1"/>
    </xf>
    <xf numFmtId="0" fontId="1" fillId="3" borderId="8" xfId="3" applyFill="1" applyBorder="1" applyAlignment="1" applyProtection="1">
      <alignment horizontal="center" vertical="center"/>
      <protection hidden="1"/>
    </xf>
    <xf numFmtId="0" fontId="1" fillId="3" borderId="9" xfId="3" applyFill="1" applyBorder="1" applyAlignment="1" applyProtection="1">
      <alignment horizontal="center" vertical="center"/>
      <protection hidden="1"/>
    </xf>
    <xf numFmtId="0" fontId="1" fillId="3" borderId="4" xfId="3" applyFill="1" applyBorder="1" applyAlignment="1" applyProtection="1">
      <alignment horizontal="center" vertical="center"/>
      <protection hidden="1"/>
    </xf>
    <xf numFmtId="0" fontId="1" fillId="3" borderId="6" xfId="3" applyFill="1" applyBorder="1" applyAlignment="1" applyProtection="1">
      <alignment horizontal="center" vertical="center"/>
      <protection hidden="1"/>
    </xf>
    <xf numFmtId="0" fontId="1" fillId="5" borderId="3" xfId="3" quotePrefix="1" applyFill="1" applyBorder="1" applyAlignment="1">
      <alignment horizontal="left" vertical="top" wrapText="1" indent="1"/>
    </xf>
    <xf numFmtId="0" fontId="1" fillId="0" borderId="3" xfId="3" applyBorder="1" applyAlignment="1">
      <alignment horizontal="left" vertical="top" wrapText="1" indent="1"/>
    </xf>
    <xf numFmtId="0" fontId="1" fillId="5" borderId="1" xfId="3" quotePrefix="1" applyFill="1" applyBorder="1" applyAlignment="1">
      <alignment horizontal="left" vertical="top" wrapText="1" indent="1"/>
    </xf>
    <xf numFmtId="0" fontId="56" fillId="5" borderId="3" xfId="3" applyFont="1" applyFill="1" applyBorder="1" applyAlignment="1">
      <alignment horizontal="left" vertical="top" wrapText="1" indent="1"/>
    </xf>
    <xf numFmtId="0" fontId="1" fillId="0" borderId="3" xfId="3" quotePrefix="1" applyBorder="1" applyAlignment="1" applyProtection="1">
      <alignment horizontal="left" vertical="top" wrapText="1" indent="1"/>
      <protection hidden="1"/>
    </xf>
    <xf numFmtId="0" fontId="1" fillId="5" borderId="16" xfId="1" applyFill="1" applyBorder="1" applyAlignment="1">
      <alignment horizontal="left" vertical="top" wrapText="1" indent="1"/>
    </xf>
    <xf numFmtId="0" fontId="64" fillId="5" borderId="0" xfId="1" applyFont="1" applyFill="1" applyAlignment="1">
      <alignment horizontal="center" vertical="top" wrapText="1"/>
    </xf>
    <xf numFmtId="0" fontId="62" fillId="5" borderId="1" xfId="3" quotePrefix="1" applyFont="1" applyFill="1" applyBorder="1" applyAlignment="1">
      <alignment horizontal="left" vertical="top" wrapText="1" indent="1"/>
    </xf>
    <xf numFmtId="0" fontId="59" fillId="5" borderId="3" xfId="3" applyFont="1" applyFill="1" applyBorder="1" applyAlignment="1">
      <alignment horizontal="left" vertical="top" wrapText="1" indent="1"/>
    </xf>
    <xf numFmtId="0" fontId="60" fillId="5" borderId="0" xfId="3" applyFont="1" applyFill="1" applyAlignment="1">
      <alignment horizontal="center"/>
    </xf>
    <xf numFmtId="0" fontId="62" fillId="6" borderId="1" xfId="3" applyFont="1" applyFill="1" applyBorder="1" applyAlignment="1">
      <alignment horizontal="center" vertical="center"/>
    </xf>
    <xf numFmtId="0" fontId="62" fillId="6" borderId="3" xfId="3" applyFont="1" applyFill="1" applyBorder="1" applyAlignment="1">
      <alignment horizontal="center" vertical="center"/>
    </xf>
    <xf numFmtId="0" fontId="62" fillId="6" borderId="7" xfId="3" applyFont="1" applyFill="1" applyBorder="1" applyAlignment="1">
      <alignment horizontal="center" vertical="center"/>
    </xf>
    <xf numFmtId="0" fontId="62" fillId="6" borderId="9" xfId="3" applyFont="1" applyFill="1" applyBorder="1" applyAlignment="1">
      <alignment horizontal="center" vertical="center" wrapText="1"/>
    </xf>
    <xf numFmtId="0" fontId="62" fillId="6" borderId="25" xfId="3" applyFont="1" applyFill="1" applyBorder="1" applyAlignment="1">
      <alignment horizontal="center" vertical="center" wrapText="1"/>
    </xf>
    <xf numFmtId="0" fontId="62" fillId="6" borderId="6" xfId="3" applyFont="1" applyFill="1" applyBorder="1" applyAlignment="1">
      <alignment horizontal="center" vertical="center" wrapText="1"/>
    </xf>
    <xf numFmtId="0" fontId="62" fillId="6" borderId="10" xfId="3" applyFont="1" applyFill="1" applyBorder="1" applyAlignment="1">
      <alignment horizontal="center" vertical="top" wrapText="1"/>
    </xf>
    <xf numFmtId="0" fontId="62" fillId="5" borderId="3" xfId="3" quotePrefix="1" applyFont="1" applyFill="1" applyBorder="1" applyAlignment="1">
      <alignment horizontal="left" vertical="top" wrapText="1" indent="1"/>
    </xf>
    <xf numFmtId="0" fontId="62" fillId="5" borderId="10" xfId="3" quotePrefix="1" applyFont="1" applyFill="1" applyBorder="1" applyAlignment="1">
      <alignment horizontal="left" vertical="top" wrapText="1" indent="1"/>
    </xf>
    <xf numFmtId="0" fontId="1" fillId="5" borderId="1" xfId="3" applyFill="1" applyBorder="1" applyAlignment="1">
      <alignment horizontal="left" indent="1"/>
    </xf>
    <xf numFmtId="164" fontId="9" fillId="5" borderId="1" xfId="3" quotePrefix="1" applyNumberFormat="1" applyFont="1" applyFill="1" applyBorder="1" applyAlignment="1">
      <alignment horizontal="center" wrapText="1"/>
    </xf>
    <xf numFmtId="164" fontId="9" fillId="5" borderId="7" xfId="3" applyNumberFormat="1" applyFont="1" applyFill="1" applyBorder="1" applyAlignment="1">
      <alignment horizontal="center" wrapText="1"/>
    </xf>
    <xf numFmtId="0" fontId="9" fillId="6" borderId="0" xfId="3" applyFont="1" applyFill="1" applyAlignment="1">
      <alignment horizontal="left" vertical="top" wrapText="1"/>
    </xf>
    <xf numFmtId="0" fontId="0" fillId="0" borderId="0" xfId="0" applyAlignment="1">
      <alignment vertical="top" wrapText="1"/>
    </xf>
  </cellXfs>
  <cellStyles count="8">
    <cellStyle name="Hyperlink" xfId="2" builtinId="8"/>
    <cellStyle name="Normal" xfId="0" builtinId="0"/>
    <cellStyle name="Normal 2 10 2" xfId="3" xr:uid="{00000000-0005-0000-0000-000002000000}"/>
    <cellStyle name="Normal 2 2" xfId="7" xr:uid="{00000000-0005-0000-0000-000003000000}"/>
    <cellStyle name="Normal_01 DUPAK-PP-118-1996-GEMBONG" xfId="6" xr:uid="{00000000-0005-0000-0000-000004000000}"/>
    <cellStyle name="Normal_MZTER-OLAH-SD-SMP-SMA-SMK" xfId="1" xr:uid="{00000000-0005-0000-0000-000005000000}"/>
    <cellStyle name="Style 1" xfId="4" xr:uid="{00000000-0005-0000-0000-000006000000}"/>
    <cellStyle name="Style 2" xfId="5" xr:uid="{00000000-0005-0000-0000-000007000000}"/>
  </cellStyles>
  <dxfs count="66">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0"/>
      </font>
    </dxf>
    <dxf>
      <font>
        <color theme="0"/>
      </font>
    </dxf>
    <dxf>
      <fill>
        <patternFill>
          <bgColor rgb="FFFFFF99"/>
        </patternFill>
      </fill>
    </dxf>
    <dxf>
      <font>
        <color theme="0"/>
      </font>
    </dxf>
    <dxf>
      <font>
        <color theme="0"/>
      </font>
    </dxf>
    <dxf>
      <font>
        <color theme="0"/>
      </font>
    </dxf>
    <dxf>
      <fill>
        <patternFill>
          <bgColor rgb="FFFFFF99"/>
        </patternFill>
      </fill>
    </dxf>
    <dxf>
      <font>
        <color theme="0"/>
      </font>
    </dxf>
    <dxf>
      <font>
        <color theme="0"/>
      </font>
    </dxf>
    <dxf>
      <fill>
        <patternFill>
          <bgColor rgb="FFFFFF99"/>
        </patternFill>
      </fill>
    </dxf>
    <dxf>
      <font>
        <color theme="0"/>
      </font>
    </dxf>
    <dxf>
      <font>
        <color theme="0"/>
      </font>
    </dxf>
    <dxf>
      <fill>
        <patternFill>
          <bgColor rgb="FFFFFF99"/>
        </patternFill>
      </fill>
    </dxf>
    <dxf>
      <font>
        <color theme="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A9DA74"/>
      <color rgb="FF80000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hyperlink" Target="#'MODEL-KSGR'!A1"/><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MODEL-KSGR'!A1"/></Relationships>
</file>

<file path=xl/drawings/_rels/drawing11.xml.rels><?xml version="1.0" encoding="UTF-8" standalone="yes"?>
<Relationships xmlns="http://schemas.openxmlformats.org/package/2006/relationships"><Relationship Id="rId1" Type="http://schemas.openxmlformats.org/officeDocument/2006/relationships/hyperlink" Target="#'MODEL-KSGR'!A1"/></Relationships>
</file>

<file path=xl/drawings/_rels/drawing12.xml.rels><?xml version="1.0" encoding="UTF-8" standalone="yes"?>
<Relationships xmlns="http://schemas.openxmlformats.org/package/2006/relationships"><Relationship Id="rId1" Type="http://schemas.openxmlformats.org/officeDocument/2006/relationships/hyperlink" Target="#'MODEL-KSGR'!A1"/></Relationships>
</file>

<file path=xl/drawings/_rels/drawing13.xml.rels><?xml version="1.0" encoding="UTF-8" standalone="yes"?>
<Relationships xmlns="http://schemas.openxmlformats.org/package/2006/relationships"><Relationship Id="rId1" Type="http://schemas.openxmlformats.org/officeDocument/2006/relationships/hyperlink" Target="#'MODEL-KSGR'!A1"/></Relationships>
</file>

<file path=xl/drawings/_rels/drawing14.xml.rels><?xml version="1.0" encoding="UTF-8" standalone="yes"?>
<Relationships xmlns="http://schemas.openxmlformats.org/package/2006/relationships"><Relationship Id="rId1" Type="http://schemas.openxmlformats.org/officeDocument/2006/relationships/hyperlink" Target="#'MODEL-KSGR'!A1"/></Relationships>
</file>

<file path=xl/drawings/_rels/drawing15.xml.rels><?xml version="1.0" encoding="UTF-8" standalone="yes"?>
<Relationships xmlns="http://schemas.openxmlformats.org/package/2006/relationships"><Relationship Id="rId1" Type="http://schemas.openxmlformats.org/officeDocument/2006/relationships/hyperlink" Target="#'MODEL-KSGR'!A1"/></Relationships>
</file>

<file path=xl/drawings/_rels/drawing16.xml.rels><?xml version="1.0" encoding="UTF-8" standalone="yes"?>
<Relationships xmlns="http://schemas.openxmlformats.org/package/2006/relationships"><Relationship Id="rId1" Type="http://schemas.openxmlformats.org/officeDocument/2006/relationships/hyperlink" Target="#'MODEL-KSGR'!A1"/></Relationships>
</file>

<file path=xl/drawings/_rels/drawing17.xml.rels><?xml version="1.0" encoding="UTF-8" standalone="yes"?>
<Relationships xmlns="http://schemas.openxmlformats.org/package/2006/relationships"><Relationship Id="rId1" Type="http://schemas.openxmlformats.org/officeDocument/2006/relationships/hyperlink" Target="#'01-LAPORN-KS'!A1"/></Relationships>
</file>

<file path=xl/drawings/_rels/drawing18.xml.rels><?xml version="1.0" encoding="UTF-8" standalone="yes"?>
<Relationships xmlns="http://schemas.openxmlformats.org/package/2006/relationships"><Relationship Id="rId1" Type="http://schemas.openxmlformats.org/officeDocument/2006/relationships/hyperlink" Target="#'MODEL-KSGR'!A1"/></Relationships>
</file>

<file path=xl/drawings/_rels/drawing19.xml.rels><?xml version="1.0" encoding="UTF-8" standalone="yes"?>
<Relationships xmlns="http://schemas.openxmlformats.org/package/2006/relationships"><Relationship Id="rId8" Type="http://schemas.openxmlformats.org/officeDocument/2006/relationships/hyperlink" Target="#'04-RKAP-KPS'!A1"/><Relationship Id="rId13" Type="http://schemas.openxmlformats.org/officeDocument/2006/relationships/hyperlink" Target="#'INDEX-HDIR'!A1"/><Relationship Id="rId18" Type="http://schemas.openxmlformats.org/officeDocument/2006/relationships/hyperlink" Target="#'06-RKAP-PKKS'!A1"/><Relationship Id="rId3" Type="http://schemas.openxmlformats.org/officeDocument/2006/relationships/hyperlink" Target="#'00-DATA-KS'!A1"/><Relationship Id="rId7" Type="http://schemas.openxmlformats.org/officeDocument/2006/relationships/hyperlink" Target="#'KS-KOMP (4)'!A1"/><Relationship Id="rId12" Type="http://schemas.openxmlformats.org/officeDocument/2006/relationships/hyperlink" Target="#WALI!A1"/><Relationship Id="rId17" Type="http://schemas.openxmlformats.org/officeDocument/2006/relationships/hyperlink" Target="#'01-LAPORN-KS'!A1"/><Relationship Id="rId2" Type="http://schemas.openxmlformats.org/officeDocument/2006/relationships/image" Target="../media/image4.jpg"/><Relationship Id="rId16" Type="http://schemas.openxmlformats.org/officeDocument/2006/relationships/hyperlink" Target="#'02-IDNTY-KS'!A1"/><Relationship Id="rId20" Type="http://schemas.openxmlformats.org/officeDocument/2006/relationships/image" Target="../media/image5.png"/><Relationship Id="rId1" Type="http://schemas.openxmlformats.org/officeDocument/2006/relationships/image" Target="../media/image3.jpg"/><Relationship Id="rId6" Type="http://schemas.openxmlformats.org/officeDocument/2006/relationships/hyperlink" Target="#'KS-KOMP (3)'!A1"/><Relationship Id="rId11" Type="http://schemas.openxmlformats.org/officeDocument/2006/relationships/hyperlink" Target="#MURID!A1"/><Relationship Id="rId5" Type="http://schemas.openxmlformats.org/officeDocument/2006/relationships/hyperlink" Target="#'KS-KOMP (2)'!A1"/><Relationship Id="rId15" Type="http://schemas.openxmlformats.org/officeDocument/2006/relationships/hyperlink" Target="#'COVR-KS'!A1"/><Relationship Id="rId10" Type="http://schemas.openxmlformats.org/officeDocument/2006/relationships/hyperlink" Target="#SJAWAT!A1"/><Relationship Id="rId19" Type="http://schemas.openxmlformats.org/officeDocument/2006/relationships/hyperlink" Target="#'FORM-INST'!A1"/><Relationship Id="rId4" Type="http://schemas.openxmlformats.org/officeDocument/2006/relationships/hyperlink" Target="#'KS-KOMP-1'!A1"/><Relationship Id="rId9" Type="http://schemas.openxmlformats.org/officeDocument/2006/relationships/hyperlink" Target="#'FORM-PNIL360-KS'!A1"/><Relationship Id="rId14" Type="http://schemas.openxmlformats.org/officeDocument/2006/relationships/hyperlink" Target="#'DU-DI'!A1"/></Relationships>
</file>

<file path=xl/drawings/_rels/drawing2.xml.rels><?xml version="1.0" encoding="UTF-8" standalone="yes"?>
<Relationships xmlns="http://schemas.openxmlformats.org/package/2006/relationships"><Relationship Id="rId2" Type="http://schemas.openxmlformats.org/officeDocument/2006/relationships/hyperlink" Target="#'RUBRIK-CAPAIAN'!A1"/><Relationship Id="rId1" Type="http://schemas.openxmlformats.org/officeDocument/2006/relationships/hyperlink" Target="#'MODEL-KSGR'!A1"/></Relationships>
</file>

<file path=xl/drawings/_rels/drawing3.xml.rels><?xml version="1.0" encoding="UTF-8" standalone="yes"?>
<Relationships xmlns="http://schemas.openxmlformats.org/package/2006/relationships"><Relationship Id="rId1" Type="http://schemas.openxmlformats.org/officeDocument/2006/relationships/hyperlink" Target="#'MODEL-KSGR'!A1"/></Relationships>
</file>

<file path=xl/drawings/_rels/drawing4.xml.rels><?xml version="1.0" encoding="UTF-8" standalone="yes"?>
<Relationships xmlns="http://schemas.openxmlformats.org/package/2006/relationships"><Relationship Id="rId3" Type="http://schemas.openxmlformats.org/officeDocument/2006/relationships/hyperlink" Target="#'KS-KOMP (2)'!A1"/><Relationship Id="rId2" Type="http://schemas.openxmlformats.org/officeDocument/2006/relationships/hyperlink" Target="#'KS-KOMP-1'!A1"/><Relationship Id="rId1" Type="http://schemas.openxmlformats.org/officeDocument/2006/relationships/hyperlink" Target="#'MODEL-KSGR'!A1"/><Relationship Id="rId6" Type="http://schemas.openxmlformats.org/officeDocument/2006/relationships/hyperlink" Target="#'KS-KOMP (4)'!A1"/><Relationship Id="rId5" Type="http://schemas.openxmlformats.org/officeDocument/2006/relationships/hyperlink" Target="#'04-RKAP-KPS'!A1"/><Relationship Id="rId4" Type="http://schemas.openxmlformats.org/officeDocument/2006/relationships/hyperlink" Target="#'KS-KOMP (3)'!A1"/></Relationships>
</file>

<file path=xl/drawings/_rels/drawing5.xml.rels><?xml version="1.0" encoding="UTF-8" standalone="yes"?>
<Relationships xmlns="http://schemas.openxmlformats.org/package/2006/relationships"><Relationship Id="rId3" Type="http://schemas.openxmlformats.org/officeDocument/2006/relationships/hyperlink" Target="#'KS-KOMP (2)'!A1"/><Relationship Id="rId2" Type="http://schemas.openxmlformats.org/officeDocument/2006/relationships/hyperlink" Target="#'KS-KOMP-1'!A1"/><Relationship Id="rId1" Type="http://schemas.openxmlformats.org/officeDocument/2006/relationships/hyperlink" Target="#'MODEL-KSGR'!A1"/><Relationship Id="rId6" Type="http://schemas.openxmlformats.org/officeDocument/2006/relationships/hyperlink" Target="#'KS-KOMP (4)'!A1"/><Relationship Id="rId5" Type="http://schemas.openxmlformats.org/officeDocument/2006/relationships/hyperlink" Target="#'04-RKAP-KPS'!A1"/><Relationship Id="rId4" Type="http://schemas.openxmlformats.org/officeDocument/2006/relationships/hyperlink" Target="#'KS-KOMP (3)'!A1"/></Relationships>
</file>

<file path=xl/drawings/_rels/drawing6.xml.rels><?xml version="1.0" encoding="UTF-8" standalone="yes"?>
<Relationships xmlns="http://schemas.openxmlformats.org/package/2006/relationships"><Relationship Id="rId3" Type="http://schemas.openxmlformats.org/officeDocument/2006/relationships/hyperlink" Target="#'KS-KOMP (2)'!A1"/><Relationship Id="rId2" Type="http://schemas.openxmlformats.org/officeDocument/2006/relationships/hyperlink" Target="#'KS-KOMP-1'!A1"/><Relationship Id="rId1" Type="http://schemas.openxmlformats.org/officeDocument/2006/relationships/hyperlink" Target="#'MODEL-KSGR'!A1"/><Relationship Id="rId6" Type="http://schemas.openxmlformats.org/officeDocument/2006/relationships/hyperlink" Target="#'KS-KOMP (4)'!A1"/><Relationship Id="rId5" Type="http://schemas.openxmlformats.org/officeDocument/2006/relationships/hyperlink" Target="#'04-RKAP-KPS'!A1"/><Relationship Id="rId4" Type="http://schemas.openxmlformats.org/officeDocument/2006/relationships/hyperlink" Target="#'KS-KOMP (3)'!A1"/></Relationships>
</file>

<file path=xl/drawings/_rels/drawing7.xml.rels><?xml version="1.0" encoding="UTF-8" standalone="yes"?>
<Relationships xmlns="http://schemas.openxmlformats.org/package/2006/relationships"><Relationship Id="rId3" Type="http://schemas.openxmlformats.org/officeDocument/2006/relationships/hyperlink" Target="#'KS-KOMP (2)'!A1"/><Relationship Id="rId2" Type="http://schemas.openxmlformats.org/officeDocument/2006/relationships/hyperlink" Target="#'KS-KOMP-1'!A1"/><Relationship Id="rId1" Type="http://schemas.openxmlformats.org/officeDocument/2006/relationships/hyperlink" Target="#'MODEL-KSGR'!A1"/><Relationship Id="rId6" Type="http://schemas.openxmlformats.org/officeDocument/2006/relationships/hyperlink" Target="#'KS-KOMP (4)'!A1"/><Relationship Id="rId5" Type="http://schemas.openxmlformats.org/officeDocument/2006/relationships/hyperlink" Target="#'04-RKAP-KPS'!A1"/><Relationship Id="rId4" Type="http://schemas.openxmlformats.org/officeDocument/2006/relationships/hyperlink" Target="#'KS-KOMP (3)'!A1"/></Relationships>
</file>

<file path=xl/drawings/_rels/drawing8.xml.rels><?xml version="1.0" encoding="UTF-8" standalone="yes"?>
<Relationships xmlns="http://schemas.openxmlformats.org/package/2006/relationships"><Relationship Id="rId3" Type="http://schemas.openxmlformats.org/officeDocument/2006/relationships/hyperlink" Target="#'KS-KOMP-1'!A1"/><Relationship Id="rId7" Type="http://schemas.openxmlformats.org/officeDocument/2006/relationships/hyperlink" Target="#'KS-KOMP (4)'!A1"/><Relationship Id="rId2" Type="http://schemas.openxmlformats.org/officeDocument/2006/relationships/hyperlink" Target="#'MODEL-KSGR'!A1"/><Relationship Id="rId1" Type="http://schemas.openxmlformats.org/officeDocument/2006/relationships/hyperlink" Target="#'00-DATA-KS'!A1"/><Relationship Id="rId6" Type="http://schemas.openxmlformats.org/officeDocument/2006/relationships/hyperlink" Target="#'04-RKAP-KPS'!A1"/><Relationship Id="rId5" Type="http://schemas.openxmlformats.org/officeDocument/2006/relationships/hyperlink" Target="#'KS-KOMP (3)'!A1"/><Relationship Id="rId4" Type="http://schemas.openxmlformats.org/officeDocument/2006/relationships/hyperlink" Target="#'KS-KOMP (2)'!A1"/></Relationships>
</file>

<file path=xl/drawings/_rels/drawing9.xml.rels><?xml version="1.0" encoding="UTF-8" standalone="yes"?>
<Relationships xmlns="http://schemas.openxmlformats.org/package/2006/relationships"><Relationship Id="rId1" Type="http://schemas.openxmlformats.org/officeDocument/2006/relationships/hyperlink" Target="#'MODEL-KSGR'!A1"/></Relationships>
</file>

<file path=xl/drawings/drawing1.xml><?xml version="1.0" encoding="utf-8"?>
<xdr:wsDr xmlns:xdr="http://schemas.openxmlformats.org/drawingml/2006/spreadsheetDrawing" xmlns:a="http://schemas.openxmlformats.org/drawingml/2006/main">
  <xdr:twoCellAnchor editAs="oneCell">
    <xdr:from>
      <xdr:col>0</xdr:col>
      <xdr:colOff>21166</xdr:colOff>
      <xdr:row>0</xdr:row>
      <xdr:rowOff>1</xdr:rowOff>
    </xdr:from>
    <xdr:to>
      <xdr:col>0</xdr:col>
      <xdr:colOff>412749</xdr:colOff>
      <xdr:row>1</xdr:row>
      <xdr:rowOff>9638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6" y="1"/>
          <a:ext cx="391583" cy="371587"/>
        </a:xfrm>
        <a:prstGeom prst="rect">
          <a:avLst/>
        </a:prstGeom>
      </xdr:spPr>
    </xdr:pic>
    <xdr:clientData/>
  </xdr:twoCellAnchor>
  <xdr:twoCellAnchor editAs="oneCell">
    <xdr:from>
      <xdr:col>4</xdr:col>
      <xdr:colOff>209550</xdr:colOff>
      <xdr:row>5</xdr:row>
      <xdr:rowOff>103908</xdr:rowOff>
    </xdr:from>
    <xdr:to>
      <xdr:col>5</xdr:col>
      <xdr:colOff>1162050</xdr:colOff>
      <xdr:row>12</xdr:row>
      <xdr:rowOff>28574</xdr:rowOff>
    </xdr:to>
    <xdr:pic>
      <xdr:nvPicPr>
        <xdr:cNvPr id="4" name="Picture 10" descr="tutwuri">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l="7692" t="4893" r="11313" b="39755"/>
        <a:stretch>
          <a:fillRect/>
        </a:stretch>
      </xdr:blipFill>
      <xdr:spPr bwMode="auto">
        <a:xfrm>
          <a:off x="2943225" y="1170708"/>
          <a:ext cx="1295400" cy="132484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22406</xdr:colOff>
      <xdr:row>0</xdr:row>
      <xdr:rowOff>22412</xdr:rowOff>
    </xdr:from>
    <xdr:to>
      <xdr:col>14</xdr:col>
      <xdr:colOff>72134</xdr:colOff>
      <xdr:row>0</xdr:row>
      <xdr:rowOff>320068</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000-000007000000}"/>
            </a:ext>
          </a:extLst>
        </xdr:cNvPr>
        <xdr:cNvSpPr txBox="1"/>
      </xdr:nvSpPr>
      <xdr:spPr bwMode="auto">
        <a:xfrm>
          <a:off x="8045818" y="22412"/>
          <a:ext cx="654845" cy="297656"/>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156034</xdr:colOff>
      <xdr:row>1</xdr:row>
      <xdr:rowOff>108976</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900-000007000000}"/>
            </a:ext>
          </a:extLst>
        </xdr:cNvPr>
        <xdr:cNvSpPr txBox="1"/>
      </xdr:nvSpPr>
      <xdr:spPr bwMode="auto">
        <a:xfrm>
          <a:off x="360947" y="0"/>
          <a:ext cx="607219" cy="26939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0</xdr:row>
      <xdr:rowOff>83344</xdr:rowOff>
    </xdr:from>
    <xdr:to>
      <xdr:col>2</xdr:col>
      <xdr:colOff>238126</xdr:colOff>
      <xdr:row>0</xdr:row>
      <xdr:rowOff>392906</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A00-000004000000}"/>
            </a:ext>
          </a:extLst>
        </xdr:cNvPr>
        <xdr:cNvSpPr txBox="1"/>
      </xdr:nvSpPr>
      <xdr:spPr bwMode="auto">
        <a:xfrm>
          <a:off x="631032" y="83344"/>
          <a:ext cx="607219" cy="30956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71436</xdr:rowOff>
    </xdr:from>
    <xdr:to>
      <xdr:col>2</xdr:col>
      <xdr:colOff>238125</xdr:colOff>
      <xdr:row>0</xdr:row>
      <xdr:rowOff>380998</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B00-000007000000}"/>
            </a:ext>
          </a:extLst>
        </xdr:cNvPr>
        <xdr:cNvSpPr txBox="1"/>
      </xdr:nvSpPr>
      <xdr:spPr bwMode="auto">
        <a:xfrm>
          <a:off x="631031" y="71436"/>
          <a:ext cx="607219" cy="30956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71436</xdr:rowOff>
    </xdr:from>
    <xdr:to>
      <xdr:col>2</xdr:col>
      <xdr:colOff>238125</xdr:colOff>
      <xdr:row>0</xdr:row>
      <xdr:rowOff>380998</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C00-000007000000}"/>
            </a:ext>
          </a:extLst>
        </xdr:cNvPr>
        <xdr:cNvSpPr txBox="1"/>
      </xdr:nvSpPr>
      <xdr:spPr bwMode="auto">
        <a:xfrm>
          <a:off x="631031" y="71436"/>
          <a:ext cx="607219" cy="30956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59530</xdr:rowOff>
    </xdr:from>
    <xdr:to>
      <xdr:col>2</xdr:col>
      <xdr:colOff>238125</xdr:colOff>
      <xdr:row>0</xdr:row>
      <xdr:rowOff>369092</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D00-000007000000}"/>
            </a:ext>
          </a:extLst>
        </xdr:cNvPr>
        <xdr:cNvSpPr txBox="1"/>
      </xdr:nvSpPr>
      <xdr:spPr bwMode="auto">
        <a:xfrm>
          <a:off x="631031" y="59530"/>
          <a:ext cx="607219" cy="30956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400">
              <a:solidFill>
                <a:schemeClr val="bg1"/>
              </a:solidFill>
              <a:latin typeface="Bernard MT Condensed" panose="02050806060905020404" pitchFamily="18" charset="0"/>
            </a:rPr>
            <a:t>MENU</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104775</xdr:colOff>
      <xdr:row>0</xdr:row>
      <xdr:rowOff>260639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xdr:nvSpPr>
      <xdr:spPr bwMode="auto">
        <a:xfrm>
          <a:off x="352425" y="0"/>
          <a:ext cx="523875"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11906</xdr:rowOff>
    </xdr:from>
    <xdr:to>
      <xdr:col>2</xdr:col>
      <xdr:colOff>243680</xdr:colOff>
      <xdr:row>0</xdr:row>
      <xdr:rowOff>380998</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xdr:nvSpPr>
      <xdr:spPr>
        <a:xfrm>
          <a:off x="547688" y="11906"/>
          <a:ext cx="743742" cy="369092"/>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800">
              <a:solidFill>
                <a:schemeClr val="bg1"/>
              </a:solidFill>
              <a:latin typeface="Bernard MT Condensed" panose="02050806060905020404" pitchFamily="18" charset="0"/>
            </a:rPr>
            <a:t>MENU</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49695</xdr:colOff>
      <xdr:row>0</xdr:row>
      <xdr:rowOff>16564</xdr:rowOff>
    </xdr:from>
    <xdr:to>
      <xdr:col>2</xdr:col>
      <xdr:colOff>207065</xdr:colOff>
      <xdr:row>0</xdr:row>
      <xdr:rowOff>248477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xdr:nvSpPr>
      <xdr:spPr>
        <a:xfrm>
          <a:off x="364434" y="16564"/>
          <a:ext cx="770283" cy="231913"/>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LAPORAN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95247</xdr:colOff>
      <xdr:row>16</xdr:row>
      <xdr:rowOff>138544</xdr:rowOff>
    </xdr:from>
    <xdr:to>
      <xdr:col>14</xdr:col>
      <xdr:colOff>363679</xdr:colOff>
      <xdr:row>25</xdr:row>
      <xdr:rowOff>17318</xdr:rowOff>
    </xdr:to>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5481202" y="2952749"/>
          <a:ext cx="3151909" cy="1688524"/>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9</xdr:col>
      <xdr:colOff>69271</xdr:colOff>
      <xdr:row>4</xdr:row>
      <xdr:rowOff>8660</xdr:rowOff>
    </xdr:from>
    <xdr:to>
      <xdr:col>14</xdr:col>
      <xdr:colOff>337703</xdr:colOff>
      <xdr:row>16</xdr:row>
      <xdr:rowOff>17318</xdr:rowOff>
    </xdr:to>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5455226" y="684069"/>
          <a:ext cx="3151909" cy="2147454"/>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8</xdr:col>
      <xdr:colOff>155863</xdr:colOff>
      <xdr:row>8</xdr:row>
      <xdr:rowOff>103909</xdr:rowOff>
    </xdr:from>
    <xdr:to>
      <xdr:col>9</xdr:col>
      <xdr:colOff>147204</xdr:colOff>
      <xdr:row>11</xdr:row>
      <xdr:rowOff>95250</xdr:rowOff>
    </xdr:to>
    <xdr:sp macro="" textlink="">
      <xdr:nvSpPr>
        <xdr:cNvPr id="6" name="Down Arrow 5">
          <a:extLst>
            <a:ext uri="{FF2B5EF4-FFF2-40B4-BE49-F238E27FC236}">
              <a16:creationId xmlns:a16="http://schemas.microsoft.com/office/drawing/2014/main" id="{00000000-0008-0000-1100-000006000000}"/>
            </a:ext>
          </a:extLst>
        </xdr:cNvPr>
        <xdr:cNvSpPr/>
      </xdr:nvSpPr>
      <xdr:spPr>
        <a:xfrm rot="5400000">
          <a:off x="5152159" y="1541318"/>
          <a:ext cx="484909" cy="27709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11</xdr:col>
      <xdr:colOff>580158</xdr:colOff>
      <xdr:row>4</xdr:row>
      <xdr:rowOff>8660</xdr:rowOff>
    </xdr:from>
    <xdr:to>
      <xdr:col>11</xdr:col>
      <xdr:colOff>606134</xdr:colOff>
      <xdr:row>16</xdr:row>
      <xdr:rowOff>138544</xdr:rowOff>
    </xdr:to>
    <xdr:cxnSp macro="">
      <xdr:nvCxnSpPr>
        <xdr:cNvPr id="8" name="Elbow Connector 7">
          <a:extLst>
            <a:ext uri="{FF2B5EF4-FFF2-40B4-BE49-F238E27FC236}">
              <a16:creationId xmlns:a16="http://schemas.microsoft.com/office/drawing/2014/main" id="{00000000-0008-0000-1100-000008000000}"/>
            </a:ext>
          </a:extLst>
        </xdr:cNvPr>
        <xdr:cNvCxnSpPr>
          <a:stCxn id="5" idx="0"/>
          <a:endCxn id="18" idx="0"/>
        </xdr:cNvCxnSpPr>
      </xdr:nvCxnSpPr>
      <xdr:spPr>
        <a:xfrm rot="16200000" flipH="1">
          <a:off x="5909829" y="1805421"/>
          <a:ext cx="2268680" cy="25976"/>
        </a:xfrm>
        <a:prstGeom prst="bentConnector5">
          <a:avLst>
            <a:gd name="adj1" fmla="val -10076"/>
            <a:gd name="adj2" fmla="val 6947009"/>
            <a:gd name="adj3" fmla="val 97328"/>
          </a:avLst>
        </a:prstGeom>
        <a:ln w="28575">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103908</xdr:colOff>
      <xdr:row>21</xdr:row>
      <xdr:rowOff>0</xdr:rowOff>
    </xdr:from>
    <xdr:to>
      <xdr:col>9</xdr:col>
      <xdr:colOff>95249</xdr:colOff>
      <xdr:row>23</xdr:row>
      <xdr:rowOff>155864</xdr:rowOff>
    </xdr:to>
    <xdr:sp macro="" textlink="">
      <xdr:nvSpPr>
        <xdr:cNvPr id="10" name="Down Arrow 9">
          <a:extLst>
            <a:ext uri="{FF2B5EF4-FFF2-40B4-BE49-F238E27FC236}">
              <a16:creationId xmlns:a16="http://schemas.microsoft.com/office/drawing/2014/main" id="{00000000-0008-0000-1100-00000A000000}"/>
            </a:ext>
          </a:extLst>
        </xdr:cNvPr>
        <xdr:cNvSpPr/>
      </xdr:nvSpPr>
      <xdr:spPr>
        <a:xfrm rot="5400000">
          <a:off x="5100204" y="3905250"/>
          <a:ext cx="484909" cy="27709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103908</xdr:colOff>
      <xdr:row>33</xdr:row>
      <xdr:rowOff>0</xdr:rowOff>
    </xdr:from>
    <xdr:to>
      <xdr:col>14</xdr:col>
      <xdr:colOff>372340</xdr:colOff>
      <xdr:row>43</xdr:row>
      <xdr:rowOff>51954</xdr:rowOff>
    </xdr:to>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5489863" y="6269182"/>
          <a:ext cx="3151909" cy="1853045"/>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9</xdr:col>
      <xdr:colOff>51954</xdr:colOff>
      <xdr:row>41</xdr:row>
      <xdr:rowOff>1</xdr:rowOff>
    </xdr:from>
    <xdr:to>
      <xdr:col>9</xdr:col>
      <xdr:colOff>329045</xdr:colOff>
      <xdr:row>43</xdr:row>
      <xdr:rowOff>1</xdr:rowOff>
    </xdr:to>
    <xdr:sp macro="" textlink="">
      <xdr:nvSpPr>
        <xdr:cNvPr id="13" name="Down Arrow 12">
          <a:extLst>
            <a:ext uri="{FF2B5EF4-FFF2-40B4-BE49-F238E27FC236}">
              <a16:creationId xmlns:a16="http://schemas.microsoft.com/office/drawing/2014/main" id="{00000000-0008-0000-1100-00000D000000}"/>
            </a:ext>
          </a:extLst>
        </xdr:cNvPr>
        <xdr:cNvSpPr/>
      </xdr:nvSpPr>
      <xdr:spPr>
        <a:xfrm rot="5400000">
          <a:off x="5334000" y="7689274"/>
          <a:ext cx="484909" cy="277091"/>
        </a:xfrm>
        <a:prstGeom prst="downArrow">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91787</xdr:colOff>
      <xdr:row>25</xdr:row>
      <xdr:rowOff>91787</xdr:rowOff>
    </xdr:from>
    <xdr:to>
      <xdr:col>14</xdr:col>
      <xdr:colOff>360219</xdr:colOff>
      <xdr:row>32</xdr:row>
      <xdr:rowOff>43297</xdr:rowOff>
    </xdr:to>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5477742" y="4715742"/>
          <a:ext cx="3151909" cy="1432214"/>
        </a:xfrm>
        <a:prstGeom prst="rect">
          <a:avLst/>
        </a:prstGeom>
        <a:noFill/>
        <a:ln w="28575" cmpd="sng">
          <a:solidFill>
            <a:srgbClr val="8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D" sz="1100" b="1">
            <a:latin typeface="+mj-lt"/>
          </a:endParaRPr>
        </a:p>
      </xdr:txBody>
    </xdr:sp>
    <xdr:clientData/>
  </xdr:twoCellAnchor>
  <xdr:twoCellAnchor>
    <xdr:from>
      <xdr:col>9</xdr:col>
      <xdr:colOff>3</xdr:colOff>
      <xdr:row>1</xdr:row>
      <xdr:rowOff>2</xdr:rowOff>
    </xdr:from>
    <xdr:to>
      <xdr:col>10</xdr:col>
      <xdr:colOff>38028</xdr:colOff>
      <xdr:row>2</xdr:row>
      <xdr:rowOff>70517</xdr:rowOff>
    </xdr:to>
    <xdr:sp macro="" textlink="">
      <xdr:nvSpPr>
        <xdr:cNvPr id="14" name="TextBox 13">
          <a:hlinkClick xmlns:r="http://schemas.openxmlformats.org/officeDocument/2006/relationships" r:id="rId1"/>
          <a:extLst>
            <a:ext uri="{FF2B5EF4-FFF2-40B4-BE49-F238E27FC236}">
              <a16:creationId xmlns:a16="http://schemas.microsoft.com/office/drawing/2014/main" id="{00000000-0008-0000-1100-00000E000000}"/>
            </a:ext>
          </a:extLst>
        </xdr:cNvPr>
        <xdr:cNvSpPr txBox="1"/>
      </xdr:nvSpPr>
      <xdr:spPr bwMode="auto">
        <a:xfrm>
          <a:off x="5383699" y="182219"/>
          <a:ext cx="493568" cy="252733"/>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clientData/>
  </xdr:twoCellAnchor>
  <xdr:twoCellAnchor>
    <xdr:from>
      <xdr:col>8</xdr:col>
      <xdr:colOff>155863</xdr:colOff>
      <xdr:row>8</xdr:row>
      <xdr:rowOff>103909</xdr:rowOff>
    </xdr:from>
    <xdr:to>
      <xdr:col>9</xdr:col>
      <xdr:colOff>147204</xdr:colOff>
      <xdr:row>11</xdr:row>
      <xdr:rowOff>95250</xdr:rowOff>
    </xdr:to>
    <xdr:sp macro="" textlink="">
      <xdr:nvSpPr>
        <xdr:cNvPr id="15" name="Down Arrow 14">
          <a:extLst>
            <a:ext uri="{FF2B5EF4-FFF2-40B4-BE49-F238E27FC236}">
              <a16:creationId xmlns:a16="http://schemas.microsoft.com/office/drawing/2014/main" id="{00000000-0008-0000-1100-00000F000000}"/>
            </a:ext>
          </a:extLst>
        </xdr:cNvPr>
        <xdr:cNvSpPr/>
      </xdr:nvSpPr>
      <xdr:spPr>
        <a:xfrm rot="5400000">
          <a:off x="5151726" y="1518371"/>
          <a:ext cx="477116" cy="277091"/>
        </a:xfrm>
        <a:prstGeom prst="downArrow">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571500</xdr:colOff>
      <xdr:row>23</xdr:row>
      <xdr:rowOff>28575</xdr:rowOff>
    </xdr:to>
    <xdr:pic>
      <xdr:nvPicPr>
        <xdr:cNvPr id="15" name="Picture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430125" cy="4410075"/>
        </a:xfrm>
        <a:prstGeom prst="rect">
          <a:avLst/>
        </a:prstGeom>
      </xdr:spPr>
    </xdr:pic>
    <xdr:clientData/>
  </xdr:twoCellAnchor>
  <xdr:twoCellAnchor editAs="oneCell">
    <xdr:from>
      <xdr:col>12</xdr:col>
      <xdr:colOff>190500</xdr:colOff>
      <xdr:row>0</xdr:row>
      <xdr:rowOff>114300</xdr:rowOff>
    </xdr:from>
    <xdr:to>
      <xdr:col>20</xdr:col>
      <xdr:colOff>470442</xdr:colOff>
      <xdr:row>22</xdr:row>
      <xdr:rowOff>152400</xdr:rowOff>
    </xdr:to>
    <xdr:pic>
      <xdr:nvPicPr>
        <xdr:cNvPr id="14" name="Picture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72325" y="114300"/>
          <a:ext cx="5156742" cy="4229100"/>
        </a:xfrm>
        <a:prstGeom prst="rect">
          <a:avLst/>
        </a:prstGeom>
      </xdr:spPr>
    </xdr:pic>
    <xdr:clientData/>
  </xdr:twoCellAnchor>
  <xdr:twoCellAnchor>
    <xdr:from>
      <xdr:col>7</xdr:col>
      <xdr:colOff>238125</xdr:colOff>
      <xdr:row>2</xdr:row>
      <xdr:rowOff>161924</xdr:rowOff>
    </xdr:from>
    <xdr:to>
      <xdr:col>12</xdr:col>
      <xdr:colOff>276225</xdr:colOff>
      <xdr:row>5</xdr:row>
      <xdr:rowOff>190499</xdr:rowOff>
    </xdr:to>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4171950" y="542924"/>
          <a:ext cx="3086100" cy="600075"/>
        </a:xfrm>
        <a:prstGeom prst="rect">
          <a:avLst/>
        </a:prstGeom>
        <a:solidFill>
          <a:schemeClr val="accent2">
            <a:lumMod val="20000"/>
            <a:lumOff val="80000"/>
          </a:schemeClr>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600" b="0" i="0" u="none" strike="noStrike" baseline="0">
              <a:solidFill>
                <a:schemeClr val="dk1"/>
              </a:solidFill>
              <a:latin typeface="Bernard MT Condensed" panose="02050806060905020404" pitchFamily="18" charset="0"/>
              <a:ea typeface="+mn-ea"/>
              <a:cs typeface="+mn-cs"/>
            </a:rPr>
            <a:t>MODEL KOMPETENSI KEPALA SEKOLAH</a:t>
          </a:r>
        </a:p>
        <a:p>
          <a:r>
            <a:rPr lang="en-ID" sz="1600" b="0" i="0" u="none" strike="noStrike" baseline="0">
              <a:solidFill>
                <a:schemeClr val="dk1"/>
              </a:solidFill>
              <a:latin typeface="Bernard MT Condensed" panose="02050806060905020404" pitchFamily="18" charset="0"/>
              <a:ea typeface="+mn-ea"/>
              <a:cs typeface="+mn-cs"/>
            </a:rPr>
            <a:t>NOMOR : 6565/2020 </a:t>
          </a:r>
          <a:endParaRPr lang="en-ID" sz="1600">
            <a:latin typeface="Bernard MT Condensed" panose="02050806060905020404" pitchFamily="18" charset="0"/>
          </a:endParaRPr>
        </a:p>
      </xdr:txBody>
    </xdr:sp>
    <xdr:clientData/>
  </xdr:twoCellAnchor>
  <xdr:twoCellAnchor>
    <xdr:from>
      <xdr:col>1</xdr:col>
      <xdr:colOff>95250</xdr:colOff>
      <xdr:row>2</xdr:row>
      <xdr:rowOff>28575</xdr:rowOff>
    </xdr:from>
    <xdr:to>
      <xdr:col>6</xdr:col>
      <xdr:colOff>504825</xdr:colOff>
      <xdr:row>20</xdr:row>
      <xdr:rowOff>183928</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387007" y="388980"/>
          <a:ext cx="3627480" cy="3399002"/>
          <a:chOff x="371475" y="104775"/>
          <a:chExt cx="3457575" cy="3584353"/>
        </a:xfrm>
      </xdr:grpSpPr>
      <xdr:sp macro="" textlink="">
        <xdr:nvSpPr>
          <xdr:cNvPr id="10" name="Google Shape;170;p13">
            <a:extLst>
              <a:ext uri="{FF2B5EF4-FFF2-40B4-BE49-F238E27FC236}">
                <a16:creationId xmlns:a16="http://schemas.microsoft.com/office/drawing/2014/main" id="{00000000-0008-0000-1200-00000A000000}"/>
              </a:ext>
            </a:extLst>
          </xdr:cNvPr>
          <xdr:cNvSpPr/>
        </xdr:nvSpPr>
        <xdr:spPr>
          <a:xfrm>
            <a:off x="419100" y="104775"/>
            <a:ext cx="3400425" cy="819150"/>
          </a:xfrm>
          <a:prstGeom prst="rect">
            <a:avLst/>
          </a:prstGeom>
          <a:solidFill>
            <a:schemeClr val="accent1">
              <a:lumMod val="50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600" b="1" i="0" u="none" strike="noStrike" cap="none" baseline="0">
                <a:solidFill>
                  <a:schemeClr val="lt1"/>
                </a:solidFill>
                <a:latin typeface="Rockwell" panose="02060603020205020403" pitchFamily="18" charset="0"/>
                <a:ea typeface="Candara"/>
                <a:cs typeface="Candara"/>
                <a:sym typeface="Candara"/>
              </a:rPr>
              <a:t>MODEL PENGEMBANGAN KOMPETENSI KEPEMIMPINAN (KS) </a:t>
            </a:r>
            <a:endParaRPr sz="1600" b="1" i="0" u="none" strike="noStrike" cap="none">
              <a:solidFill>
                <a:schemeClr val="lt1"/>
              </a:solidFill>
              <a:latin typeface="Rockwell" panose="02060603020205020403" pitchFamily="18" charset="0"/>
              <a:ea typeface="Candara"/>
              <a:cs typeface="Candara"/>
              <a:sym typeface="Candara"/>
            </a:endParaRPr>
          </a:p>
        </xdr:txBody>
      </xdr:sp>
      <xdr:grpSp>
        <xdr:nvGrpSpPr>
          <xdr:cNvPr id="20" name="Group 19">
            <a:extLst>
              <a:ext uri="{FF2B5EF4-FFF2-40B4-BE49-F238E27FC236}">
                <a16:creationId xmlns:a16="http://schemas.microsoft.com/office/drawing/2014/main" id="{00000000-0008-0000-1200-000014000000}"/>
              </a:ext>
            </a:extLst>
          </xdr:cNvPr>
          <xdr:cNvGrpSpPr/>
        </xdr:nvGrpSpPr>
        <xdr:grpSpPr>
          <a:xfrm>
            <a:off x="371475" y="1165875"/>
            <a:ext cx="3457575" cy="2523253"/>
            <a:chOff x="542925" y="642000"/>
            <a:chExt cx="3457575" cy="2523253"/>
          </a:xfrm>
        </xdr:grpSpPr>
        <xdr:sp macro="" textlink="">
          <xdr:nvSpPr>
            <xdr:cNvPr id="3" name="Google Shape;170;p13">
              <a:hlinkClick xmlns:r="http://schemas.openxmlformats.org/officeDocument/2006/relationships" r:id="rId3"/>
              <a:extLst>
                <a:ext uri="{FF2B5EF4-FFF2-40B4-BE49-F238E27FC236}">
                  <a16:creationId xmlns:a16="http://schemas.microsoft.com/office/drawing/2014/main" id="{00000000-0008-0000-1200-000003000000}"/>
                </a:ext>
              </a:extLst>
            </xdr:cNvPr>
            <xdr:cNvSpPr/>
          </xdr:nvSpPr>
          <xdr:spPr>
            <a:xfrm>
              <a:off x="2409825" y="2628381"/>
              <a:ext cx="1581150" cy="526828"/>
            </a:xfrm>
            <a:prstGeom prst="rect">
              <a:avLst/>
            </a:prstGeom>
            <a:solidFill>
              <a:schemeClr val="accent2">
                <a:lumMod val="75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200" b="1" i="0" u="none" strike="noStrike" cap="none">
                  <a:solidFill>
                    <a:schemeClr val="lt1"/>
                  </a:solidFill>
                  <a:latin typeface="Rockwell" panose="02060603020205020403" pitchFamily="18" charset="0"/>
                  <a:ea typeface="Candara"/>
                  <a:cs typeface="Candara"/>
                  <a:sym typeface="Candara"/>
                </a:rPr>
                <a:t>PENGISIAN DATA KEPSEK </a:t>
              </a:r>
              <a:endParaRPr sz="1200" b="1" i="0" u="none" strike="noStrike" cap="none">
                <a:solidFill>
                  <a:schemeClr val="lt1"/>
                </a:solidFill>
                <a:latin typeface="Rockwell" panose="02060603020205020403" pitchFamily="18" charset="0"/>
                <a:ea typeface="Candara"/>
                <a:cs typeface="Candara"/>
                <a:sym typeface="Candara"/>
              </a:endParaRPr>
            </a:p>
          </xdr:txBody>
        </xdr:sp>
        <xdr:sp macro="" textlink="">
          <xdr:nvSpPr>
            <xdr:cNvPr id="4" name="Google Shape;170;p13">
              <a:hlinkClick xmlns:r="http://schemas.openxmlformats.org/officeDocument/2006/relationships" r:id="rId4"/>
              <a:extLst>
                <a:ext uri="{FF2B5EF4-FFF2-40B4-BE49-F238E27FC236}">
                  <a16:creationId xmlns:a16="http://schemas.microsoft.com/office/drawing/2014/main" id="{00000000-0008-0000-1200-000004000000}"/>
                </a:ext>
              </a:extLst>
            </xdr:cNvPr>
            <xdr:cNvSpPr/>
          </xdr:nvSpPr>
          <xdr:spPr>
            <a:xfrm>
              <a:off x="2381250" y="1635787"/>
              <a:ext cx="1619250" cy="697837"/>
            </a:xfrm>
            <a:prstGeom prst="rect">
              <a:avLst/>
            </a:prstGeom>
            <a:solidFill>
              <a:schemeClr val="accent1">
                <a:lumMod val="50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050" b="1" i="0" u="none" strike="noStrike" cap="none">
                  <a:solidFill>
                    <a:schemeClr val="lt1"/>
                  </a:solidFill>
                  <a:latin typeface="Rockwell" panose="02060603020205020403" pitchFamily="18" charset="0"/>
                  <a:ea typeface="Candara"/>
                  <a:cs typeface="Candara"/>
                  <a:sym typeface="Candara"/>
                </a:rPr>
                <a:t>1) PENGEMBANGAN DIRI </a:t>
              </a:r>
              <a:endParaRPr sz="1050" b="1" i="0" u="none" strike="noStrike" cap="none">
                <a:solidFill>
                  <a:schemeClr val="lt1"/>
                </a:solidFill>
                <a:latin typeface="Rockwell" panose="02060603020205020403" pitchFamily="18" charset="0"/>
                <a:ea typeface="Candara"/>
                <a:cs typeface="Candara"/>
                <a:sym typeface="Candara"/>
              </a:endParaRPr>
            </a:p>
          </xdr:txBody>
        </xdr:sp>
        <xdr:sp macro="" textlink="">
          <xdr:nvSpPr>
            <xdr:cNvPr id="5" name="Google Shape;170;p13">
              <a:hlinkClick xmlns:r="http://schemas.openxmlformats.org/officeDocument/2006/relationships" r:id="rId5"/>
              <a:extLst>
                <a:ext uri="{FF2B5EF4-FFF2-40B4-BE49-F238E27FC236}">
                  <a16:creationId xmlns:a16="http://schemas.microsoft.com/office/drawing/2014/main" id="{00000000-0008-0000-1200-000005000000}"/>
                </a:ext>
              </a:extLst>
            </xdr:cNvPr>
            <xdr:cNvSpPr/>
          </xdr:nvSpPr>
          <xdr:spPr>
            <a:xfrm>
              <a:off x="2371725" y="647700"/>
              <a:ext cx="1628775" cy="711226"/>
            </a:xfrm>
            <a:prstGeom prst="rect">
              <a:avLst/>
            </a:prstGeom>
            <a:solidFill>
              <a:schemeClr val="accent6">
                <a:lumMod val="75000"/>
              </a:schemeClr>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100" b="1" i="0" u="none" strike="noStrike" cap="none">
                  <a:solidFill>
                    <a:schemeClr val="lt1"/>
                  </a:solidFill>
                  <a:latin typeface="Rockwell" panose="02060603020205020403" pitchFamily="18" charset="0"/>
                  <a:ea typeface="Candara"/>
                  <a:cs typeface="Candara"/>
                  <a:sym typeface="Candara"/>
                </a:rPr>
                <a:t>2) KEPEMIMPINAN</a:t>
              </a:r>
              <a:r>
                <a:rPr lang="en-US" sz="1100" b="1" i="0" u="none" strike="noStrike" cap="none" baseline="0">
                  <a:solidFill>
                    <a:schemeClr val="lt1"/>
                  </a:solidFill>
                  <a:latin typeface="Rockwell" panose="02060603020205020403" pitchFamily="18" charset="0"/>
                  <a:ea typeface="Candara"/>
                  <a:cs typeface="Candara"/>
                  <a:sym typeface="Candara"/>
                </a:rPr>
                <a:t> PEMBELAJARAN</a:t>
              </a:r>
              <a:endParaRPr sz="1100" b="1" i="0" u="none" strike="noStrike" cap="none">
                <a:solidFill>
                  <a:schemeClr val="lt1"/>
                </a:solidFill>
                <a:latin typeface="Rockwell" panose="02060603020205020403" pitchFamily="18" charset="0"/>
                <a:ea typeface="Candara"/>
                <a:cs typeface="Candara"/>
                <a:sym typeface="Candara"/>
              </a:endParaRPr>
            </a:p>
          </xdr:txBody>
        </xdr:sp>
        <xdr:sp macro="" textlink="">
          <xdr:nvSpPr>
            <xdr:cNvPr id="6" name="Google Shape;170;p13">
              <a:hlinkClick xmlns:r="http://schemas.openxmlformats.org/officeDocument/2006/relationships" r:id="rId6"/>
              <a:extLst>
                <a:ext uri="{FF2B5EF4-FFF2-40B4-BE49-F238E27FC236}">
                  <a16:creationId xmlns:a16="http://schemas.microsoft.com/office/drawing/2014/main" id="{00000000-0008-0000-1200-000006000000}"/>
                </a:ext>
              </a:extLst>
            </xdr:cNvPr>
            <xdr:cNvSpPr/>
          </xdr:nvSpPr>
          <xdr:spPr>
            <a:xfrm>
              <a:off x="571500" y="642000"/>
              <a:ext cx="1495425" cy="729599"/>
            </a:xfrm>
            <a:prstGeom prst="rect">
              <a:avLst/>
            </a:prstGeom>
            <a:solidFill>
              <a:srgbClr val="FFC000"/>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050" b="1" i="0" u="none" strike="noStrike" cap="none">
                  <a:solidFill>
                    <a:sysClr val="windowText" lastClr="000000"/>
                  </a:solidFill>
                  <a:latin typeface="Rockwell" panose="02060603020205020403" pitchFamily="18" charset="0"/>
                  <a:ea typeface="Candara"/>
                  <a:cs typeface="Candara"/>
                  <a:sym typeface="Candara"/>
                </a:rPr>
                <a:t>3) KEPEMIMPINAN MANAJEMEN</a:t>
              </a:r>
              <a:endParaRPr sz="1050" b="1" i="0" u="none" strike="noStrike" cap="none">
                <a:solidFill>
                  <a:sysClr val="windowText" lastClr="000000"/>
                </a:solidFill>
                <a:latin typeface="Rockwell" panose="02060603020205020403" pitchFamily="18" charset="0"/>
                <a:ea typeface="Candara"/>
                <a:cs typeface="Candara"/>
                <a:sym typeface="Candara"/>
              </a:endParaRPr>
            </a:p>
          </xdr:txBody>
        </xdr:sp>
        <xdr:sp macro="" textlink="">
          <xdr:nvSpPr>
            <xdr:cNvPr id="17" name="Google Shape;170;p13">
              <a:hlinkClick xmlns:r="http://schemas.openxmlformats.org/officeDocument/2006/relationships" r:id="rId7"/>
              <a:extLst>
                <a:ext uri="{FF2B5EF4-FFF2-40B4-BE49-F238E27FC236}">
                  <a16:creationId xmlns:a16="http://schemas.microsoft.com/office/drawing/2014/main" id="{00000000-0008-0000-1200-000011000000}"/>
                </a:ext>
              </a:extLst>
            </xdr:cNvPr>
            <xdr:cNvSpPr/>
          </xdr:nvSpPr>
          <xdr:spPr>
            <a:xfrm>
              <a:off x="552450" y="1647825"/>
              <a:ext cx="1562100" cy="685800"/>
            </a:xfrm>
            <a:prstGeom prst="rect">
              <a:avLst/>
            </a:prstGeom>
            <a:solidFill>
              <a:srgbClr val="C00000"/>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100" b="1" i="0" u="none" strike="noStrike" cap="none">
                  <a:solidFill>
                    <a:schemeClr val="lt1"/>
                  </a:solidFill>
                  <a:latin typeface="Rockwell" panose="02060603020205020403" pitchFamily="18" charset="0"/>
                  <a:ea typeface="Candara"/>
                  <a:cs typeface="Candara"/>
                  <a:sym typeface="Candara"/>
                </a:rPr>
                <a:t>4) KEPEMIMPINAN PENGEMBANGAN</a:t>
              </a:r>
              <a:endParaRPr sz="1100" b="1" i="0" u="none" strike="noStrike" cap="none">
                <a:solidFill>
                  <a:schemeClr val="lt1"/>
                </a:solidFill>
                <a:latin typeface="Rockwell" panose="02060603020205020403" pitchFamily="18" charset="0"/>
                <a:ea typeface="Candara"/>
                <a:cs typeface="Candara"/>
                <a:sym typeface="Candara"/>
              </a:endParaRPr>
            </a:p>
          </xdr:txBody>
        </xdr:sp>
        <xdr:sp macro="" textlink="">
          <xdr:nvSpPr>
            <xdr:cNvPr id="16" name="Google Shape;170;p13">
              <a:hlinkClick xmlns:r="http://schemas.openxmlformats.org/officeDocument/2006/relationships" r:id="rId8"/>
              <a:extLst>
                <a:ext uri="{FF2B5EF4-FFF2-40B4-BE49-F238E27FC236}">
                  <a16:creationId xmlns:a16="http://schemas.microsoft.com/office/drawing/2014/main" id="{00000000-0008-0000-1200-000010000000}"/>
                </a:ext>
              </a:extLst>
            </xdr:cNvPr>
            <xdr:cNvSpPr/>
          </xdr:nvSpPr>
          <xdr:spPr>
            <a:xfrm>
              <a:off x="542925" y="2638425"/>
              <a:ext cx="1571625" cy="526828"/>
            </a:xfrm>
            <a:prstGeom prst="rect">
              <a:avLst/>
            </a:prstGeom>
            <a:solidFill>
              <a:schemeClr val="tx1"/>
            </a:solidFill>
            <a:ln w="25400" cap="flat" cmpd="sng">
              <a:noFill/>
              <a:prstDash val="solid"/>
              <a:round/>
              <a:headEnd type="none" w="sm" len="sm"/>
              <a:tailEnd type="none" w="sm" len="sm"/>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Clr>
                  <a:srgbClr val="000000"/>
                </a:buClr>
                <a:buSzPts val="2000"/>
                <a:buFont typeface="Arial"/>
                <a:buNone/>
              </a:pPr>
              <a:r>
                <a:rPr lang="en-US" sz="1200" b="1" i="0" u="none" strike="noStrike" cap="none">
                  <a:solidFill>
                    <a:schemeClr val="lt1"/>
                  </a:solidFill>
                  <a:latin typeface="Rockwell" panose="02060603020205020403" pitchFamily="18" charset="0"/>
                  <a:ea typeface="Candara"/>
                  <a:cs typeface="Candara"/>
                  <a:sym typeface="Candara"/>
                </a:rPr>
                <a:t>RKA</a:t>
              </a:r>
              <a:r>
                <a:rPr lang="en-US" sz="1200" b="1" i="0" u="none" strike="noStrike" cap="none" baseline="0">
                  <a:solidFill>
                    <a:schemeClr val="lt1"/>
                  </a:solidFill>
                  <a:latin typeface="Rockwell" panose="02060603020205020403" pitchFamily="18" charset="0"/>
                  <a:ea typeface="Candara"/>
                  <a:cs typeface="Candara"/>
                  <a:sym typeface="Candara"/>
                </a:rPr>
                <a:t>P </a:t>
              </a:r>
              <a:r>
                <a:rPr lang="en-US" sz="1200" b="1" i="0" u="none" strike="noStrike" cap="none">
                  <a:solidFill>
                    <a:schemeClr val="lt1"/>
                  </a:solidFill>
                  <a:latin typeface="Rockwell" panose="02060603020205020403" pitchFamily="18" charset="0"/>
                  <a:ea typeface="Candara"/>
                  <a:cs typeface="Candara"/>
                  <a:sym typeface="Candara"/>
                </a:rPr>
                <a:t>NILAI KOMPETENSI</a:t>
              </a:r>
              <a:endParaRPr sz="1200" b="1" i="0" u="none" strike="noStrike" cap="none">
                <a:solidFill>
                  <a:schemeClr val="lt1"/>
                </a:solidFill>
                <a:latin typeface="Rockwell" panose="02060603020205020403" pitchFamily="18" charset="0"/>
                <a:ea typeface="Candara"/>
                <a:cs typeface="Candara"/>
                <a:sym typeface="Candara"/>
              </a:endParaRPr>
            </a:p>
          </xdr:txBody>
        </xdr:sp>
      </xdr:grpSp>
      <xdr:grpSp>
        <xdr:nvGrpSpPr>
          <xdr:cNvPr id="18" name="Group 17">
            <a:extLst>
              <a:ext uri="{FF2B5EF4-FFF2-40B4-BE49-F238E27FC236}">
                <a16:creationId xmlns:a16="http://schemas.microsoft.com/office/drawing/2014/main" id="{00000000-0008-0000-1200-000012000000}"/>
              </a:ext>
            </a:extLst>
          </xdr:cNvPr>
          <xdr:cNvGrpSpPr/>
        </xdr:nvGrpSpPr>
        <xdr:grpSpPr>
          <a:xfrm>
            <a:off x="819151" y="1247775"/>
            <a:ext cx="2476500" cy="1981200"/>
            <a:chOff x="914400" y="609600"/>
            <a:chExt cx="2600325" cy="2083324"/>
          </a:xfrm>
        </xdr:grpSpPr>
        <xdr:grpSp>
          <xdr:nvGrpSpPr>
            <xdr:cNvPr id="78" name="Group 77">
              <a:extLst>
                <a:ext uri="{FF2B5EF4-FFF2-40B4-BE49-F238E27FC236}">
                  <a16:creationId xmlns:a16="http://schemas.microsoft.com/office/drawing/2014/main" id="{00000000-0008-0000-1200-00004E000000}"/>
                </a:ext>
              </a:extLst>
            </xdr:cNvPr>
            <xdr:cNvGrpSpPr/>
          </xdr:nvGrpSpPr>
          <xdr:grpSpPr>
            <a:xfrm>
              <a:off x="914400" y="609600"/>
              <a:ext cx="2591276" cy="2083324"/>
              <a:chOff x="4200525" y="619125"/>
              <a:chExt cx="2591276" cy="2083324"/>
            </a:xfrm>
          </xdr:grpSpPr>
          <xdr:sp macro="" textlink="">
            <xdr:nvSpPr>
              <xdr:cNvPr id="79" name="Right Arrow 78">
                <a:extLst>
                  <a:ext uri="{FF2B5EF4-FFF2-40B4-BE49-F238E27FC236}">
                    <a16:creationId xmlns:a16="http://schemas.microsoft.com/office/drawing/2014/main" id="{00000000-0008-0000-1200-00004F000000}"/>
                  </a:ext>
                </a:extLst>
              </xdr:cNvPr>
              <xdr:cNvSpPr/>
            </xdr:nvSpPr>
            <xdr:spPr>
              <a:xfrm rot="16200000">
                <a:off x="6182201" y="2092849"/>
                <a:ext cx="561975" cy="657225"/>
              </a:xfrm>
              <a:prstGeom prst="rightArrow">
                <a:avLst/>
              </a:prstGeom>
              <a:solidFill>
                <a:schemeClr val="tx1">
                  <a:lumMod val="65000"/>
                  <a:lumOff val="3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sp macro="" textlink="">
            <xdr:nvSpPr>
              <xdr:cNvPr id="81" name="Right Arrow 80">
                <a:extLst>
                  <a:ext uri="{FF2B5EF4-FFF2-40B4-BE49-F238E27FC236}">
                    <a16:creationId xmlns:a16="http://schemas.microsoft.com/office/drawing/2014/main" id="{00000000-0008-0000-1200-000051000000}"/>
                  </a:ext>
                </a:extLst>
              </xdr:cNvPr>
              <xdr:cNvSpPr/>
            </xdr:nvSpPr>
            <xdr:spPr>
              <a:xfrm rot="10800000">
                <a:off x="5181600" y="619125"/>
                <a:ext cx="561975" cy="657225"/>
              </a:xfrm>
              <a:prstGeom prst="rightArrow">
                <a:avLst/>
              </a:prstGeom>
              <a:solidFill>
                <a:schemeClr val="tx1">
                  <a:lumMod val="65000"/>
                  <a:lumOff val="3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sp macro="" textlink="">
            <xdr:nvSpPr>
              <xdr:cNvPr id="82" name="Right Arrow 81">
                <a:extLst>
                  <a:ext uri="{FF2B5EF4-FFF2-40B4-BE49-F238E27FC236}">
                    <a16:creationId xmlns:a16="http://schemas.microsoft.com/office/drawing/2014/main" id="{00000000-0008-0000-1200-000052000000}"/>
                  </a:ext>
                </a:extLst>
              </xdr:cNvPr>
              <xdr:cNvSpPr/>
            </xdr:nvSpPr>
            <xdr:spPr>
              <a:xfrm rot="5400000">
                <a:off x="4248150" y="1090760"/>
                <a:ext cx="561975" cy="657225"/>
              </a:xfrm>
              <a:prstGeom prst="rightArrow">
                <a:avLst/>
              </a:prstGeom>
              <a:solidFill>
                <a:schemeClr val="tx1">
                  <a:lumMod val="65000"/>
                  <a:lumOff val="3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sp macro="" textlink="">
            <xdr:nvSpPr>
              <xdr:cNvPr id="83" name="Right Arrow 82">
                <a:extLst>
                  <a:ext uri="{FF2B5EF4-FFF2-40B4-BE49-F238E27FC236}">
                    <a16:creationId xmlns:a16="http://schemas.microsoft.com/office/drawing/2014/main" id="{00000000-0008-0000-1200-000053000000}"/>
                  </a:ext>
                </a:extLst>
              </xdr:cNvPr>
              <xdr:cNvSpPr/>
            </xdr:nvSpPr>
            <xdr:spPr>
              <a:xfrm rot="5400000">
                <a:off x="4277202" y="2083324"/>
                <a:ext cx="561975" cy="657225"/>
              </a:xfrm>
              <a:prstGeom prst="rightArrow">
                <a:avLst/>
              </a:prstGeom>
              <a:solidFill>
                <a:schemeClr val="tx1">
                  <a:lumMod val="65000"/>
                  <a:lumOff val="3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grpSp>
        <xdr:sp macro="" textlink="">
          <xdr:nvSpPr>
            <xdr:cNvPr id="52" name="Right Arrow 51">
              <a:extLst>
                <a:ext uri="{FF2B5EF4-FFF2-40B4-BE49-F238E27FC236}">
                  <a16:creationId xmlns:a16="http://schemas.microsoft.com/office/drawing/2014/main" id="{00000000-0008-0000-1200-000034000000}"/>
                </a:ext>
              </a:extLst>
            </xdr:cNvPr>
            <xdr:cNvSpPr/>
          </xdr:nvSpPr>
          <xdr:spPr>
            <a:xfrm rot="16200000">
              <a:off x="2905125" y="1081235"/>
              <a:ext cx="561975" cy="657225"/>
            </a:xfrm>
            <a:prstGeom prst="rightArrow">
              <a:avLst/>
            </a:prstGeom>
            <a:solidFill>
              <a:schemeClr val="tx1">
                <a:lumMod val="65000"/>
                <a:lumOff val="3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grpSp>
    </xdr:grpSp>
    <xdr:clientData/>
  </xdr:twoCellAnchor>
  <xdr:twoCellAnchor>
    <xdr:from>
      <xdr:col>7</xdr:col>
      <xdr:colOff>112917</xdr:colOff>
      <xdr:row>7</xdr:row>
      <xdr:rowOff>103339</xdr:rowOff>
    </xdr:from>
    <xdr:to>
      <xdr:col>12</xdr:col>
      <xdr:colOff>438156</xdr:colOff>
      <xdr:row>20</xdr:row>
      <xdr:rowOff>142874</xdr:rowOff>
    </xdr:to>
    <xdr:grpSp>
      <xdr:nvGrpSpPr>
        <xdr:cNvPr id="13" name="Group 12">
          <a:extLst>
            <a:ext uri="{FF2B5EF4-FFF2-40B4-BE49-F238E27FC236}">
              <a16:creationId xmlns:a16="http://schemas.microsoft.com/office/drawing/2014/main" id="{00000000-0008-0000-1200-00000D000000}"/>
            </a:ext>
          </a:extLst>
        </xdr:cNvPr>
        <xdr:cNvGrpSpPr/>
      </xdr:nvGrpSpPr>
      <xdr:grpSpPr>
        <a:xfrm>
          <a:off x="4266160" y="1364758"/>
          <a:ext cx="3543145" cy="2382170"/>
          <a:chOff x="7762875" y="1488849"/>
          <a:chExt cx="2952750" cy="2256441"/>
        </a:xfrm>
      </xdr:grpSpPr>
      <xdr:grpSp>
        <xdr:nvGrpSpPr>
          <xdr:cNvPr id="57" name="Group 56">
            <a:extLst>
              <a:ext uri="{FF2B5EF4-FFF2-40B4-BE49-F238E27FC236}">
                <a16:creationId xmlns:a16="http://schemas.microsoft.com/office/drawing/2014/main" id="{00000000-0008-0000-1200-000039000000}"/>
              </a:ext>
            </a:extLst>
          </xdr:cNvPr>
          <xdr:cNvGrpSpPr/>
        </xdr:nvGrpSpPr>
        <xdr:grpSpPr>
          <a:xfrm>
            <a:off x="7762875" y="1488849"/>
            <a:ext cx="2952750" cy="1887305"/>
            <a:chOff x="7848600" y="974499"/>
            <a:chExt cx="2952750" cy="1887305"/>
          </a:xfrm>
        </xdr:grpSpPr>
        <xdr:grpSp>
          <xdr:nvGrpSpPr>
            <xdr:cNvPr id="36" name="Group 35">
              <a:extLst>
                <a:ext uri="{FF2B5EF4-FFF2-40B4-BE49-F238E27FC236}">
                  <a16:creationId xmlns:a16="http://schemas.microsoft.com/office/drawing/2014/main" id="{00000000-0008-0000-1200-000024000000}"/>
                </a:ext>
              </a:extLst>
            </xdr:cNvPr>
            <xdr:cNvGrpSpPr/>
          </xdr:nvGrpSpPr>
          <xdr:grpSpPr>
            <a:xfrm>
              <a:off x="8220075" y="974499"/>
              <a:ext cx="1371900" cy="1880582"/>
              <a:chOff x="7143750" y="1365024"/>
              <a:chExt cx="1371900" cy="1880582"/>
            </a:xfrm>
          </xdr:grpSpPr>
          <xdr:sp macro="" textlink="">
            <xdr:nvSpPr>
              <xdr:cNvPr id="37" name="TextBox 36">
                <a:extLst>
                  <a:ext uri="{FF2B5EF4-FFF2-40B4-BE49-F238E27FC236}">
                    <a16:creationId xmlns:a16="http://schemas.microsoft.com/office/drawing/2014/main" id="{00000000-0008-0000-1200-000025000000}"/>
                  </a:ext>
                </a:extLst>
              </xdr:cNvPr>
              <xdr:cNvSpPr txBox="1"/>
            </xdr:nvSpPr>
            <xdr:spPr bwMode="auto">
              <a:xfrm>
                <a:off x="7143750" y="1365024"/>
                <a:ext cx="1371900" cy="718837"/>
              </a:xfrm>
              <a:prstGeom prst="rect">
                <a:avLst/>
              </a:prstGeom>
              <a:solidFill>
                <a:schemeClr val="accent5">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endParaRPr lang="en-ID" sz="1200">
                  <a:latin typeface="Bernard MT Condensed" panose="02050806060905020404" pitchFamily="18" charset="0"/>
                </a:endParaRPr>
              </a:p>
              <a:p>
                <a:pPr algn="ctr"/>
                <a:r>
                  <a:rPr lang="en-ID" sz="1200">
                    <a:latin typeface="Bernard MT Condensed" panose="02050806060905020404" pitchFamily="18" charset="0"/>
                  </a:rPr>
                  <a:t>PENILAIAN 360 DAN DAFTAR HADIR</a:t>
                </a:r>
              </a:p>
            </xdr:txBody>
          </xdr:sp>
          <xdr:sp macro="" textlink="">
            <xdr:nvSpPr>
              <xdr:cNvPr id="40" name="TextBox 39">
                <a:hlinkClick xmlns:r="http://schemas.openxmlformats.org/officeDocument/2006/relationships" r:id="rId9"/>
                <a:extLst>
                  <a:ext uri="{FF2B5EF4-FFF2-40B4-BE49-F238E27FC236}">
                    <a16:creationId xmlns:a16="http://schemas.microsoft.com/office/drawing/2014/main" id="{00000000-0008-0000-1200-000028000000}"/>
                  </a:ext>
                </a:extLst>
              </xdr:cNvPr>
              <xdr:cNvSpPr txBox="1"/>
            </xdr:nvSpPr>
            <xdr:spPr bwMode="auto">
              <a:xfrm>
                <a:off x="7157946" y="1997912"/>
                <a:ext cx="1357404" cy="948716"/>
              </a:xfrm>
              <a:prstGeom prst="rect">
                <a:avLst/>
              </a:prstGeom>
              <a:solidFill>
                <a:schemeClr val="accent6">
                  <a:lumMod val="20000"/>
                  <a:lumOff val="80000"/>
                </a:schemeClr>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ID" sz="1100">
                  <a:latin typeface="Bernard MT Condensed" panose="02050806060905020404" pitchFamily="18" charset="0"/>
                </a:endParaRPr>
              </a:p>
              <a:p>
                <a:pPr algn="ctr"/>
                <a:r>
                  <a:rPr lang="en-ID" sz="1100">
                    <a:latin typeface="Bernard MT Condensed" panose="02050806060905020404" pitchFamily="18" charset="0"/>
                  </a:rPr>
                  <a:t>FORM SEJAWAT/GURU</a:t>
                </a:r>
              </a:p>
              <a:p>
                <a:pPr marL="0" marR="0" indent="0" algn="ctr" defTabSz="914400" eaLnBrk="1" fontAlgn="auto" latinLnBrk="0" hangingPunct="1">
                  <a:lnSpc>
                    <a:spcPct val="100000"/>
                  </a:lnSpc>
                  <a:spcBef>
                    <a:spcPts val="0"/>
                  </a:spcBef>
                  <a:spcAft>
                    <a:spcPts val="0"/>
                  </a:spcAft>
                  <a:buClrTx/>
                  <a:buSzTx/>
                  <a:buFontTx/>
                  <a:buNone/>
                  <a:tabLst/>
                  <a:defRPr/>
                </a:pPr>
                <a:r>
                  <a:rPr lang="en-ID" sz="1100">
                    <a:solidFill>
                      <a:schemeClr val="dk1"/>
                    </a:solidFill>
                    <a:effectLst/>
                    <a:latin typeface="Bernard MT Condensed" panose="02050806060905020404" pitchFamily="18" charset="0"/>
                    <a:ea typeface="+mn-ea"/>
                    <a:cs typeface="+mn-cs"/>
                  </a:rPr>
                  <a:t>FORM</a:t>
                </a:r>
                <a:r>
                  <a:rPr lang="en-ID" sz="1100" baseline="0">
                    <a:solidFill>
                      <a:schemeClr val="dk1"/>
                    </a:solidFill>
                    <a:effectLst/>
                    <a:latin typeface="Bernard MT Condensed" panose="02050806060905020404" pitchFamily="18" charset="0"/>
                    <a:ea typeface="+mn-ea"/>
                    <a:cs typeface="+mn-cs"/>
                  </a:rPr>
                  <a:t> </a:t>
                </a:r>
                <a:r>
                  <a:rPr lang="en-ID" sz="1100">
                    <a:solidFill>
                      <a:schemeClr val="dk1"/>
                    </a:solidFill>
                    <a:effectLst/>
                    <a:latin typeface="Bernard MT Condensed" panose="02050806060905020404" pitchFamily="18" charset="0"/>
                    <a:ea typeface="+mn-ea"/>
                    <a:cs typeface="+mn-cs"/>
                  </a:rPr>
                  <a:t>PNILAIAN SISWA</a:t>
                </a:r>
              </a:p>
              <a:p>
                <a:pPr marL="0" marR="0" indent="0" algn="ctr" defTabSz="914400" eaLnBrk="1" fontAlgn="auto" latinLnBrk="0" hangingPunct="1">
                  <a:lnSpc>
                    <a:spcPct val="100000"/>
                  </a:lnSpc>
                  <a:spcBef>
                    <a:spcPts val="0"/>
                  </a:spcBef>
                  <a:spcAft>
                    <a:spcPts val="0"/>
                  </a:spcAft>
                  <a:buClrTx/>
                  <a:buSzTx/>
                  <a:buFontTx/>
                  <a:buNone/>
                  <a:tabLst/>
                  <a:defRPr/>
                </a:pPr>
                <a:r>
                  <a:rPr lang="en-ID" sz="1100">
                    <a:solidFill>
                      <a:schemeClr val="dk1"/>
                    </a:solidFill>
                    <a:effectLst/>
                    <a:latin typeface="Bernard MT Condensed" panose="02050806060905020404" pitchFamily="18" charset="0"/>
                    <a:ea typeface="+mn-ea"/>
                    <a:cs typeface="+mn-cs"/>
                  </a:rPr>
                  <a:t>FORM PNILAIAN ORTU</a:t>
                </a:r>
              </a:p>
              <a:p>
                <a:pPr marL="0" marR="0" indent="0" algn="ctr" defTabSz="914400" eaLnBrk="1" fontAlgn="auto" latinLnBrk="0" hangingPunct="1">
                  <a:lnSpc>
                    <a:spcPct val="100000"/>
                  </a:lnSpc>
                  <a:spcBef>
                    <a:spcPts val="0"/>
                  </a:spcBef>
                  <a:spcAft>
                    <a:spcPts val="0"/>
                  </a:spcAft>
                  <a:buClrTx/>
                  <a:buSzTx/>
                  <a:buFontTx/>
                  <a:buNone/>
                  <a:tabLst/>
                  <a:defRPr/>
                </a:pPr>
                <a:r>
                  <a:rPr lang="en-ID" sz="1100">
                    <a:solidFill>
                      <a:schemeClr val="dk1"/>
                    </a:solidFill>
                    <a:effectLst/>
                    <a:latin typeface="Bernard MT Condensed" panose="02050806060905020404" pitchFamily="18" charset="0"/>
                    <a:ea typeface="+mn-ea"/>
                    <a:cs typeface="+mn-cs"/>
                  </a:rPr>
                  <a:t>FORM PNILAIAN DU-DI</a:t>
                </a:r>
                <a:endParaRPr lang="en-ID">
                  <a:effectLst/>
                  <a:latin typeface="Bernard MT Condensed" panose="02050806060905020404" pitchFamily="18" charset="0"/>
                </a:endParaRPr>
              </a:p>
              <a:p>
                <a:pPr marL="0" marR="0" indent="0" algn="ctr" defTabSz="914400" eaLnBrk="1" fontAlgn="auto" latinLnBrk="0" hangingPunct="1">
                  <a:lnSpc>
                    <a:spcPct val="100000"/>
                  </a:lnSpc>
                  <a:spcBef>
                    <a:spcPts val="0"/>
                  </a:spcBef>
                  <a:spcAft>
                    <a:spcPts val="0"/>
                  </a:spcAft>
                  <a:buClrTx/>
                  <a:buSzTx/>
                  <a:buFontTx/>
                  <a:buNone/>
                  <a:tabLst/>
                  <a:defRPr/>
                </a:pPr>
                <a:endParaRPr lang="en-ID">
                  <a:effectLst/>
                  <a:latin typeface="Bernard MT Condensed" panose="02050806060905020404" pitchFamily="18" charset="0"/>
                </a:endParaRPr>
              </a:p>
              <a:p>
                <a:pPr marL="0" marR="0" indent="0" algn="ctr" defTabSz="914400" eaLnBrk="1" fontAlgn="auto" latinLnBrk="0" hangingPunct="1">
                  <a:lnSpc>
                    <a:spcPct val="100000"/>
                  </a:lnSpc>
                  <a:spcBef>
                    <a:spcPts val="0"/>
                  </a:spcBef>
                  <a:spcAft>
                    <a:spcPts val="0"/>
                  </a:spcAft>
                  <a:buClrTx/>
                  <a:buSzTx/>
                  <a:buFontTx/>
                  <a:buNone/>
                  <a:tabLst/>
                  <a:defRPr/>
                </a:pPr>
                <a:endParaRPr lang="en-ID">
                  <a:effectLst/>
                  <a:latin typeface="Bernard MT Condensed" panose="02050806060905020404" pitchFamily="18" charset="0"/>
                </a:endParaRPr>
              </a:p>
              <a:p>
                <a:pPr algn="ctr"/>
                <a:endParaRPr lang="en-ID" sz="1100">
                  <a:latin typeface="Bernard MT Condensed" panose="02050806060905020404" pitchFamily="18" charset="0"/>
                </a:endParaRPr>
              </a:p>
            </xdr:txBody>
          </xdr:sp>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7166968" y="2945185"/>
                <a:ext cx="1348207" cy="300421"/>
              </a:xfrm>
              <a:prstGeom prst="rect">
                <a:avLst/>
              </a:prstGeom>
              <a:solidFill>
                <a:schemeClr val="accent4">
                  <a:lumMod val="20000"/>
                  <a:lumOff val="80000"/>
                </a:schemeClr>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latin typeface="Bernard MT Condensed" panose="02050806060905020404" pitchFamily="18" charset="0"/>
                  </a:rPr>
                  <a:t>INDEKS</a:t>
                </a:r>
                <a:r>
                  <a:rPr lang="en-ID" sz="1100" baseline="0">
                    <a:latin typeface="Bernard MT Condensed" panose="02050806060905020404" pitchFamily="18" charset="0"/>
                  </a:rPr>
                  <a:t> HADIR</a:t>
                </a:r>
                <a:endParaRPr lang="en-ID" sz="1100">
                  <a:latin typeface="Bernard MT Condensed" panose="02050806060905020404" pitchFamily="18" charset="0"/>
                </a:endParaRPr>
              </a:p>
            </xdr:txBody>
          </xdr:sp>
        </xdr:grpSp>
        <xdr:grpSp>
          <xdr:nvGrpSpPr>
            <xdr:cNvPr id="56" name="Group 55">
              <a:extLst>
                <a:ext uri="{FF2B5EF4-FFF2-40B4-BE49-F238E27FC236}">
                  <a16:creationId xmlns:a16="http://schemas.microsoft.com/office/drawing/2014/main" id="{00000000-0008-0000-1200-000038000000}"/>
                </a:ext>
              </a:extLst>
            </xdr:cNvPr>
            <xdr:cNvGrpSpPr/>
          </xdr:nvGrpSpPr>
          <xdr:grpSpPr>
            <a:xfrm>
              <a:off x="7848600" y="975787"/>
              <a:ext cx="2952750" cy="1886017"/>
              <a:chOff x="7848600" y="975787"/>
              <a:chExt cx="2952750" cy="1886017"/>
            </a:xfrm>
          </xdr:grpSpPr>
          <xdr:grpSp>
            <xdr:nvGrpSpPr>
              <xdr:cNvPr id="8" name="Group 7">
                <a:extLst>
                  <a:ext uri="{FF2B5EF4-FFF2-40B4-BE49-F238E27FC236}">
                    <a16:creationId xmlns:a16="http://schemas.microsoft.com/office/drawing/2014/main" id="{00000000-0008-0000-1200-000008000000}"/>
                  </a:ext>
                </a:extLst>
              </xdr:cNvPr>
              <xdr:cNvGrpSpPr/>
            </xdr:nvGrpSpPr>
            <xdr:grpSpPr>
              <a:xfrm>
                <a:off x="7848600" y="975787"/>
                <a:ext cx="2219329" cy="1886017"/>
                <a:chOff x="7848600" y="975787"/>
                <a:chExt cx="2219329" cy="1886017"/>
              </a:xfrm>
            </xdr:grpSpPr>
            <xdr:sp macro="" textlink="">
              <xdr:nvSpPr>
                <xdr:cNvPr id="29" name="TextBox 28">
                  <a:hlinkClick xmlns:r="http://schemas.openxmlformats.org/officeDocument/2006/relationships" r:id="rId10"/>
                  <a:extLst>
                    <a:ext uri="{FF2B5EF4-FFF2-40B4-BE49-F238E27FC236}">
                      <a16:creationId xmlns:a16="http://schemas.microsoft.com/office/drawing/2014/main" id="{00000000-0008-0000-1200-00001D000000}"/>
                    </a:ext>
                  </a:extLst>
                </xdr:cNvPr>
                <xdr:cNvSpPr txBox="1"/>
              </xdr:nvSpPr>
              <xdr:spPr>
                <a:xfrm>
                  <a:off x="7848600" y="975787"/>
                  <a:ext cx="326384" cy="328083"/>
                </a:xfrm>
                <a:prstGeom prst="rect">
                  <a:avLst/>
                </a:prstGeom>
                <a:solidFill>
                  <a:schemeClr val="accent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0" name="TextBox 29">
                  <a:hlinkClick xmlns:r="http://schemas.openxmlformats.org/officeDocument/2006/relationships" r:id="rId11"/>
                  <a:extLst>
                    <a:ext uri="{FF2B5EF4-FFF2-40B4-BE49-F238E27FC236}">
                      <a16:creationId xmlns:a16="http://schemas.microsoft.com/office/drawing/2014/main" id="{00000000-0008-0000-1200-00001E000000}"/>
                    </a:ext>
                  </a:extLst>
                </xdr:cNvPr>
                <xdr:cNvSpPr txBox="1"/>
              </xdr:nvSpPr>
              <xdr:spPr>
                <a:xfrm>
                  <a:off x="7848600" y="1365327"/>
                  <a:ext cx="334467" cy="328083"/>
                </a:xfrm>
                <a:prstGeom prst="rect">
                  <a:avLst/>
                </a:prstGeom>
                <a:solidFill>
                  <a:schemeClr val="accent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1" name="TextBox 30">
                  <a:hlinkClick xmlns:r="http://schemas.openxmlformats.org/officeDocument/2006/relationships" r:id="rId12"/>
                  <a:extLst>
                    <a:ext uri="{FF2B5EF4-FFF2-40B4-BE49-F238E27FC236}">
                      <a16:creationId xmlns:a16="http://schemas.microsoft.com/office/drawing/2014/main" id="{00000000-0008-0000-1200-00001F000000}"/>
                    </a:ext>
                  </a:extLst>
                </xdr:cNvPr>
                <xdr:cNvSpPr txBox="1"/>
              </xdr:nvSpPr>
              <xdr:spPr>
                <a:xfrm>
                  <a:off x="7848601" y="1749728"/>
                  <a:ext cx="334463" cy="328083"/>
                </a:xfrm>
                <a:prstGeom prst="rect">
                  <a:avLst/>
                </a:prstGeom>
                <a:solidFill>
                  <a:schemeClr val="accent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olidFill>
                        <a:schemeClr val="bg1"/>
                      </a:solidFill>
                      <a:sym typeface="Wingdings" panose="05000000000000000000" pitchFamily="2" charset="2"/>
                    </a:rPr>
                    <a:t></a:t>
                  </a:r>
                  <a:endParaRPr lang="en-ID" sz="1800">
                    <a:solidFill>
                      <a:schemeClr val="bg1"/>
                    </a:solidFill>
                  </a:endParaRPr>
                </a:p>
              </xdr:txBody>
            </xdr:sp>
            <xdr:sp macro="" textlink="">
              <xdr:nvSpPr>
                <xdr:cNvPr id="32" name="TextBox 31">
                  <a:hlinkClick xmlns:r="http://schemas.openxmlformats.org/officeDocument/2006/relationships" r:id="rId13"/>
                  <a:extLst>
                    <a:ext uri="{FF2B5EF4-FFF2-40B4-BE49-F238E27FC236}">
                      <a16:creationId xmlns:a16="http://schemas.microsoft.com/office/drawing/2014/main" id="{00000000-0008-0000-1200-000020000000}"/>
                    </a:ext>
                  </a:extLst>
                </xdr:cNvPr>
                <xdr:cNvSpPr txBox="1"/>
              </xdr:nvSpPr>
              <xdr:spPr>
                <a:xfrm>
                  <a:off x="7848600" y="2533721"/>
                  <a:ext cx="334464" cy="328083"/>
                </a:xfrm>
                <a:prstGeom prst="rect">
                  <a:avLst/>
                </a:prstGeom>
                <a:solidFill>
                  <a:srgbClr val="3333FF"/>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5" name="TextBox 34">
                  <a:hlinkClick xmlns:r="http://schemas.openxmlformats.org/officeDocument/2006/relationships" r:id="rId14"/>
                  <a:extLst>
                    <a:ext uri="{FF2B5EF4-FFF2-40B4-BE49-F238E27FC236}">
                      <a16:creationId xmlns:a16="http://schemas.microsoft.com/office/drawing/2014/main" id="{00000000-0008-0000-1200-000023000000}"/>
                    </a:ext>
                  </a:extLst>
                </xdr:cNvPr>
                <xdr:cNvSpPr txBox="1"/>
              </xdr:nvSpPr>
              <xdr:spPr>
                <a:xfrm>
                  <a:off x="7848600" y="2144716"/>
                  <a:ext cx="334465" cy="328083"/>
                </a:xfrm>
                <a:prstGeom prst="rect">
                  <a:avLst/>
                </a:prstGeom>
                <a:solidFill>
                  <a:schemeClr val="accent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n-ID" sz="1800">
                      <a:solidFill>
                        <a:schemeClr val="bg1"/>
                      </a:solidFill>
                      <a:sym typeface="Wingdings" panose="05000000000000000000" pitchFamily="2" charset="2"/>
                    </a:rPr>
                    <a:t></a:t>
                  </a:r>
                  <a:endParaRPr lang="en-ID" sz="1800">
                    <a:solidFill>
                      <a:schemeClr val="bg1"/>
                    </a:solidFill>
                  </a:endParaRPr>
                </a:p>
              </xdr:txBody>
            </xdr:sp>
            <xdr:sp macro="" textlink="">
              <xdr:nvSpPr>
                <xdr:cNvPr id="28" name="TextBox 27">
                  <a:hlinkClick xmlns:r="http://schemas.openxmlformats.org/officeDocument/2006/relationships" r:id="rId15"/>
                  <a:extLst>
                    <a:ext uri="{FF2B5EF4-FFF2-40B4-BE49-F238E27FC236}">
                      <a16:creationId xmlns:a16="http://schemas.microsoft.com/office/drawing/2014/main" id="{00000000-0008-0000-1200-00001C000000}"/>
                    </a:ext>
                  </a:extLst>
                </xdr:cNvPr>
                <xdr:cNvSpPr txBox="1"/>
              </xdr:nvSpPr>
              <xdr:spPr>
                <a:xfrm>
                  <a:off x="9696453" y="1000125"/>
                  <a:ext cx="370417" cy="328083"/>
                </a:xfrm>
                <a:prstGeom prst="rect">
                  <a:avLst/>
                </a:prstGeom>
                <a:solidFill>
                  <a:srgbClr val="C00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3" name="TextBox 32">
                  <a:hlinkClick xmlns:r="http://schemas.openxmlformats.org/officeDocument/2006/relationships" r:id="rId16"/>
                  <a:extLst>
                    <a:ext uri="{FF2B5EF4-FFF2-40B4-BE49-F238E27FC236}">
                      <a16:creationId xmlns:a16="http://schemas.microsoft.com/office/drawing/2014/main" id="{00000000-0008-0000-1200-000021000000}"/>
                    </a:ext>
                  </a:extLst>
                </xdr:cNvPr>
                <xdr:cNvSpPr txBox="1"/>
              </xdr:nvSpPr>
              <xdr:spPr>
                <a:xfrm>
                  <a:off x="9697511" y="1826832"/>
                  <a:ext cx="370417" cy="328083"/>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sp macro="" textlink="">
              <xdr:nvSpPr>
                <xdr:cNvPr id="34" name="TextBox 33">
                  <a:hlinkClick xmlns:r="http://schemas.openxmlformats.org/officeDocument/2006/relationships" r:id="rId17"/>
                  <a:extLst>
                    <a:ext uri="{FF2B5EF4-FFF2-40B4-BE49-F238E27FC236}">
                      <a16:creationId xmlns:a16="http://schemas.microsoft.com/office/drawing/2014/main" id="{00000000-0008-0000-1200-000022000000}"/>
                    </a:ext>
                  </a:extLst>
                </xdr:cNvPr>
                <xdr:cNvSpPr txBox="1"/>
              </xdr:nvSpPr>
              <xdr:spPr>
                <a:xfrm>
                  <a:off x="9697512" y="1417184"/>
                  <a:ext cx="370417" cy="328083"/>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grpSp>
          <xdr:sp macro="" textlink="">
            <xdr:nvSpPr>
              <xdr:cNvPr id="44" name="TextBox 43">
                <a:hlinkClick xmlns:r="http://schemas.openxmlformats.org/officeDocument/2006/relationships" r:id="rId18"/>
                <a:extLst>
                  <a:ext uri="{FF2B5EF4-FFF2-40B4-BE49-F238E27FC236}">
                    <a16:creationId xmlns:a16="http://schemas.microsoft.com/office/drawing/2014/main" id="{00000000-0008-0000-1200-00002C000000}"/>
                  </a:ext>
                </a:extLst>
              </xdr:cNvPr>
              <xdr:cNvSpPr txBox="1"/>
            </xdr:nvSpPr>
            <xdr:spPr>
              <a:xfrm>
                <a:off x="9696450" y="2242230"/>
                <a:ext cx="370417" cy="328083"/>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3"/>
              </a:lnRef>
              <a:fillRef idx="3">
                <a:schemeClr val="accent3"/>
              </a:fillRef>
              <a:effectRef idx="3">
                <a:schemeClr val="accent3"/>
              </a:effectRef>
              <a:fontRef idx="minor">
                <a:schemeClr val="lt1"/>
              </a:fontRef>
            </xdr:style>
            <xdr:txBody>
              <a:bodyPr vertOverflow="clip" horzOverflow="clip" wrap="square" rtlCol="0" anchor="t"/>
              <a:lstStyle/>
              <a:p>
                <a:pPr algn="ctr"/>
                <a:r>
                  <a:rPr lang="en-ID" sz="1800">
                    <a:sym typeface="Wingdings" panose="05000000000000000000" pitchFamily="2" charset="2"/>
                  </a:rPr>
                  <a:t></a:t>
                </a:r>
                <a:endParaRPr lang="en-ID" sz="1800"/>
              </a:p>
            </xdr:txBody>
          </xdr:sp>
          <xdr:grpSp>
            <xdr:nvGrpSpPr>
              <xdr:cNvPr id="55" name="Group 54">
                <a:extLst>
                  <a:ext uri="{FF2B5EF4-FFF2-40B4-BE49-F238E27FC236}">
                    <a16:creationId xmlns:a16="http://schemas.microsoft.com/office/drawing/2014/main" id="{00000000-0008-0000-1200-000037000000}"/>
                  </a:ext>
                </a:extLst>
              </xdr:cNvPr>
              <xdr:cNvGrpSpPr/>
            </xdr:nvGrpSpPr>
            <xdr:grpSpPr>
              <a:xfrm>
                <a:off x="10029826" y="990600"/>
                <a:ext cx="771524" cy="1593556"/>
                <a:chOff x="10029826" y="990600"/>
                <a:chExt cx="771524" cy="1593556"/>
              </a:xfrm>
            </xdr:grpSpPr>
            <xdr:sp macro="" textlink="">
              <xdr:nvSpPr>
                <xdr:cNvPr id="46" name="TextBox 45">
                  <a:extLst>
                    <a:ext uri="{FF2B5EF4-FFF2-40B4-BE49-F238E27FC236}">
                      <a16:creationId xmlns:a16="http://schemas.microsoft.com/office/drawing/2014/main" id="{00000000-0008-0000-1200-00002E000000}"/>
                    </a:ext>
                  </a:extLst>
                </xdr:cNvPr>
                <xdr:cNvSpPr txBox="1"/>
              </xdr:nvSpPr>
              <xdr:spPr bwMode="auto">
                <a:xfrm>
                  <a:off x="10029826" y="990600"/>
                  <a:ext cx="771524" cy="3429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100">
                      <a:latin typeface="Bernard MT Condensed" panose="02050806060905020404" pitchFamily="18" charset="0"/>
                    </a:rPr>
                    <a:t>COVER</a:t>
                  </a:r>
                </a:p>
              </xdr:txBody>
            </xdr:sp>
            <xdr:sp macro="" textlink="">
              <xdr:nvSpPr>
                <xdr:cNvPr id="47" name="TextBox 46">
                  <a:extLst>
                    <a:ext uri="{FF2B5EF4-FFF2-40B4-BE49-F238E27FC236}">
                      <a16:creationId xmlns:a16="http://schemas.microsoft.com/office/drawing/2014/main" id="{00000000-0008-0000-1200-00002F000000}"/>
                    </a:ext>
                  </a:extLst>
                </xdr:cNvPr>
                <xdr:cNvSpPr txBox="1"/>
              </xdr:nvSpPr>
              <xdr:spPr bwMode="auto">
                <a:xfrm>
                  <a:off x="10029826" y="1407734"/>
                  <a:ext cx="771524" cy="3429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100">
                      <a:latin typeface="Bernard MT Condensed" panose="02050806060905020404" pitchFamily="18" charset="0"/>
                    </a:rPr>
                    <a:t>LAPORAN</a:t>
                  </a:r>
                </a:p>
              </xdr:txBody>
            </xdr:sp>
            <xdr:sp macro="" textlink="">
              <xdr:nvSpPr>
                <xdr:cNvPr id="48" name="TextBox 47">
                  <a:extLst>
                    <a:ext uri="{FF2B5EF4-FFF2-40B4-BE49-F238E27FC236}">
                      <a16:creationId xmlns:a16="http://schemas.microsoft.com/office/drawing/2014/main" id="{00000000-0008-0000-1200-000030000000}"/>
                    </a:ext>
                  </a:extLst>
                </xdr:cNvPr>
                <xdr:cNvSpPr txBox="1"/>
              </xdr:nvSpPr>
              <xdr:spPr bwMode="auto">
                <a:xfrm>
                  <a:off x="10029826" y="1824869"/>
                  <a:ext cx="771524" cy="3429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100">
                      <a:latin typeface="Bernard MT Condensed" panose="02050806060905020404" pitchFamily="18" charset="0"/>
                    </a:rPr>
                    <a:t>IDENTITAS</a:t>
                  </a:r>
                </a:p>
              </xdr:txBody>
            </xdr:sp>
            <xdr:sp macro="" textlink="">
              <xdr:nvSpPr>
                <xdr:cNvPr id="49" name="TextBox 48">
                  <a:extLst>
                    <a:ext uri="{FF2B5EF4-FFF2-40B4-BE49-F238E27FC236}">
                      <a16:creationId xmlns:a16="http://schemas.microsoft.com/office/drawing/2014/main" id="{00000000-0008-0000-1200-000031000000}"/>
                    </a:ext>
                  </a:extLst>
                </xdr:cNvPr>
                <xdr:cNvSpPr txBox="1"/>
              </xdr:nvSpPr>
              <xdr:spPr bwMode="auto">
                <a:xfrm>
                  <a:off x="10042617" y="2241256"/>
                  <a:ext cx="758733" cy="3429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ctr"/>
                  <a:r>
                    <a:rPr lang="en-ID" sz="1100">
                      <a:latin typeface="Bernard MT Condensed" panose="02050806060905020404" pitchFamily="18" charset="0"/>
                    </a:rPr>
                    <a:t>RKAP</a:t>
                  </a:r>
                  <a:r>
                    <a:rPr lang="en-ID" sz="1100" baseline="0">
                      <a:latin typeface="Bernard MT Condensed" panose="02050806060905020404" pitchFamily="18" charset="0"/>
                    </a:rPr>
                    <a:t> 360</a:t>
                  </a:r>
                  <a:endParaRPr lang="en-ID" sz="1100">
                    <a:latin typeface="Bernard MT Condensed" panose="02050806060905020404" pitchFamily="18" charset="0"/>
                  </a:endParaRPr>
                </a:p>
              </xdr:txBody>
            </xdr:sp>
          </xdr:grpSp>
        </xdr:grpSp>
      </xdr:grpSp>
      <xdr:sp macro="" textlink="">
        <xdr:nvSpPr>
          <xdr:cNvPr id="53" name="TextBox 52">
            <a:hlinkClick xmlns:r="http://schemas.openxmlformats.org/officeDocument/2006/relationships" r:id="rId19"/>
            <a:extLst>
              <a:ext uri="{FF2B5EF4-FFF2-40B4-BE49-F238E27FC236}">
                <a16:creationId xmlns:a16="http://schemas.microsoft.com/office/drawing/2014/main" id="{00000000-0008-0000-1200-000035000000}"/>
              </a:ext>
            </a:extLst>
          </xdr:cNvPr>
          <xdr:cNvSpPr txBox="1"/>
        </xdr:nvSpPr>
        <xdr:spPr>
          <a:xfrm>
            <a:off x="7764091" y="3450016"/>
            <a:ext cx="1750905" cy="295274"/>
          </a:xfrm>
          <a:prstGeom prst="rect">
            <a:avLst/>
          </a:prstGeom>
          <a:solidFill>
            <a:srgbClr val="8000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FORM. INSTRUMEN MODEL KS</a:t>
            </a:r>
          </a:p>
        </xdr:txBody>
      </xdr:sp>
    </xdr:grpSp>
    <xdr:clientData/>
  </xdr:twoCellAnchor>
  <xdr:twoCellAnchor>
    <xdr:from>
      <xdr:col>16</xdr:col>
      <xdr:colOff>552450</xdr:colOff>
      <xdr:row>20</xdr:row>
      <xdr:rowOff>38100</xdr:rowOff>
    </xdr:from>
    <xdr:to>
      <xdr:col>20</xdr:col>
      <xdr:colOff>342900</xdr:colOff>
      <xdr:row>22</xdr:row>
      <xdr:rowOff>38100</xdr:rowOff>
    </xdr:to>
    <xdr:grpSp>
      <xdr:nvGrpSpPr>
        <xdr:cNvPr id="9" name="Group 8">
          <a:extLst>
            <a:ext uri="{FF2B5EF4-FFF2-40B4-BE49-F238E27FC236}">
              <a16:creationId xmlns:a16="http://schemas.microsoft.com/office/drawing/2014/main" id="{00000000-0008-0000-1200-000009000000}"/>
            </a:ext>
          </a:extLst>
        </xdr:cNvPr>
        <xdr:cNvGrpSpPr/>
      </xdr:nvGrpSpPr>
      <xdr:grpSpPr>
        <a:xfrm>
          <a:off x="10497923" y="3642154"/>
          <a:ext cx="2364774" cy="360405"/>
          <a:chOff x="790575" y="3600450"/>
          <a:chExt cx="2228850" cy="381000"/>
        </a:xfrm>
      </xdr:grpSpPr>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790575" y="3609975"/>
            <a:ext cx="2228850" cy="371475"/>
          </a:xfrm>
          <a:prstGeom prst="rect">
            <a:avLst/>
          </a:prstGeom>
          <a:solidFill>
            <a:srgbClr val="8000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D" sz="1100" b="1" i="1">
                <a:solidFill>
                  <a:schemeClr val="bg1"/>
                </a:solidFill>
              </a:rPr>
              <a:t>design</a:t>
            </a:r>
            <a:r>
              <a:rPr lang="en-ID" sz="1100" b="1" i="1" baseline="0">
                <a:solidFill>
                  <a:schemeClr val="bg1"/>
                </a:solidFill>
              </a:rPr>
              <a:t> by Tim IT APSI Pusat</a:t>
            </a:r>
            <a:endParaRPr lang="en-ID" sz="1100" b="1" i="1">
              <a:solidFill>
                <a:schemeClr val="bg1"/>
              </a:solidFill>
            </a:endParaRPr>
          </a:p>
        </xdr:txBody>
      </xdr:sp>
      <xdr:pic>
        <xdr:nvPicPr>
          <xdr:cNvPr id="54" name="Picture 53">
            <a:extLst>
              <a:ext uri="{FF2B5EF4-FFF2-40B4-BE49-F238E27FC236}">
                <a16:creationId xmlns:a16="http://schemas.microsoft.com/office/drawing/2014/main" id="{00000000-0008-0000-1200-00003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619375" y="3600450"/>
            <a:ext cx="391583" cy="36822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249114</xdr:colOff>
      <xdr:row>0</xdr:row>
      <xdr:rowOff>7326</xdr:rowOff>
    </xdr:from>
    <xdr:to>
      <xdr:col>2</xdr:col>
      <xdr:colOff>285750</xdr:colOff>
      <xdr:row>0</xdr:row>
      <xdr:rowOff>227135</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100-000004000000}"/>
            </a:ext>
          </a:extLst>
        </xdr:cNvPr>
        <xdr:cNvSpPr txBox="1"/>
      </xdr:nvSpPr>
      <xdr:spPr bwMode="auto">
        <a:xfrm>
          <a:off x="249114" y="7326"/>
          <a:ext cx="461598" cy="219809"/>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a:solidFill>
                <a:schemeClr val="bg1"/>
              </a:solidFill>
              <a:latin typeface="Bernard MT Condensed" panose="02050806060905020404" pitchFamily="18" charset="0"/>
            </a:rPr>
            <a:t>MENU</a:t>
          </a:r>
        </a:p>
      </xdr:txBody>
    </xdr:sp>
    <xdr:clientData/>
  </xdr:twoCellAnchor>
  <xdr:twoCellAnchor>
    <xdr:from>
      <xdr:col>2</xdr:col>
      <xdr:colOff>307733</xdr:colOff>
      <xdr:row>0</xdr:row>
      <xdr:rowOff>0</xdr:rowOff>
    </xdr:from>
    <xdr:to>
      <xdr:col>2</xdr:col>
      <xdr:colOff>967152</xdr:colOff>
      <xdr:row>0</xdr:row>
      <xdr:rowOff>219809</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100-000003000000}"/>
            </a:ext>
          </a:extLst>
        </xdr:cNvPr>
        <xdr:cNvSpPr txBox="1"/>
      </xdr:nvSpPr>
      <xdr:spPr bwMode="auto">
        <a:xfrm>
          <a:off x="732695" y="0"/>
          <a:ext cx="659419" cy="21980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a:solidFill>
                <a:schemeClr val="bg1"/>
              </a:solidFill>
              <a:latin typeface="Bernard MT Condensed" panose="02050806060905020404" pitchFamily="18" charset="0"/>
            </a:rPr>
            <a:t>RUBRIK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55566</xdr:colOff>
      <xdr:row>1</xdr:row>
      <xdr:rowOff>0</xdr:rowOff>
    </xdr:from>
    <xdr:to>
      <xdr:col>9</xdr:col>
      <xdr:colOff>22684</xdr:colOff>
      <xdr:row>2</xdr:row>
      <xdr:rowOff>44597</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200-000007000000}"/>
            </a:ext>
          </a:extLst>
        </xdr:cNvPr>
        <xdr:cNvSpPr txBox="1"/>
      </xdr:nvSpPr>
      <xdr:spPr bwMode="auto">
        <a:xfrm>
          <a:off x="4635504" y="158750"/>
          <a:ext cx="578305" cy="227160"/>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00">
              <a:solidFill>
                <a:schemeClr val="bg1"/>
              </a:solidFill>
              <a:latin typeface="Bernard MT Condensed" panose="02050806060905020404" pitchFamily="18" charset="0"/>
            </a:rPr>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952500</xdr:colOff>
      <xdr:row>0</xdr:row>
      <xdr:rowOff>260639</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368300" y="0"/>
          <a:ext cx="8070850" cy="260639"/>
          <a:chOff x="347382" y="0"/>
          <a:chExt cx="7216589" cy="260639"/>
        </a:xfrm>
      </xdr:grpSpPr>
      <xdr:sp macro="" textlink="">
        <xdr:nvSpPr>
          <xdr:cNvPr id="10" name="TextBox 9">
            <a:hlinkClick xmlns:r="http://schemas.openxmlformats.org/officeDocument/2006/relationships" r:id="rId1"/>
            <a:extLst>
              <a:ext uri="{FF2B5EF4-FFF2-40B4-BE49-F238E27FC236}">
                <a16:creationId xmlns:a16="http://schemas.microsoft.com/office/drawing/2014/main" id="{00000000-0008-0000-0300-00000A000000}"/>
              </a:ext>
            </a:extLst>
          </xdr:cNvPr>
          <xdr:cNvSpPr txBox="1"/>
        </xdr:nvSpPr>
        <xdr:spPr bwMode="auto">
          <a:xfrm>
            <a:off x="347382"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grpSp>
        <xdr:nvGrpSpPr>
          <xdr:cNvPr id="3" name="Group 2">
            <a:extLst>
              <a:ext uri="{FF2B5EF4-FFF2-40B4-BE49-F238E27FC236}">
                <a16:creationId xmlns:a16="http://schemas.microsoft.com/office/drawing/2014/main" id="{00000000-0008-0000-0300-000003000000}"/>
              </a:ext>
            </a:extLst>
          </xdr:cNvPr>
          <xdr:cNvGrpSpPr/>
        </xdr:nvGrpSpPr>
        <xdr:grpSpPr>
          <a:xfrm>
            <a:off x="914400" y="0"/>
            <a:ext cx="6649571" cy="250031"/>
            <a:chOff x="923925" y="0"/>
            <a:chExt cx="8010525" cy="250031"/>
          </a:xfrm>
        </xdr:grpSpPr>
        <xdr:grpSp>
          <xdr:nvGrpSpPr>
            <xdr:cNvPr id="2" name="Group 1">
              <a:extLst>
                <a:ext uri="{FF2B5EF4-FFF2-40B4-BE49-F238E27FC236}">
                  <a16:creationId xmlns:a16="http://schemas.microsoft.com/office/drawing/2014/main" id="{00000000-0008-0000-0300-000002000000}"/>
                </a:ext>
              </a:extLst>
            </xdr:cNvPr>
            <xdr:cNvGrpSpPr/>
          </xdr:nvGrpSpPr>
          <xdr:grpSpPr>
            <a:xfrm>
              <a:off x="923925" y="0"/>
              <a:ext cx="8010525" cy="250031"/>
              <a:chOff x="2547938" y="0"/>
              <a:chExt cx="10337023" cy="250031"/>
            </a:xfrm>
          </xdr:grpSpPr>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xdr:nvSpPr>
            <xdr:spPr>
              <a:xfrm>
                <a:off x="2547938" y="0"/>
                <a:ext cx="211930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KOMPETENSI-1</a:t>
                </a:r>
              </a:p>
            </xdr:txBody>
          </xdr:sp>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300-000005000000}"/>
                  </a:ext>
                </a:extLst>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KOMPETENSI-2</a:t>
                </a:r>
              </a:p>
            </xdr:txBody>
          </xdr:sp>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300-000006000000}"/>
                  </a:ext>
                </a:extLst>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KOMPETENSI-3</a:t>
                </a:r>
              </a:p>
            </xdr:txBody>
          </xdr:sp>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300-000007000000}"/>
                  </a:ext>
                </a:extLst>
              </xdr:cNvPr>
              <xdr:cNvSpPr txBox="1"/>
            </xdr:nvSpPr>
            <xdr:spPr>
              <a:xfrm>
                <a:off x="11568868" y="0"/>
                <a:ext cx="1316093"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RKAPTLSI</a:t>
                </a:r>
              </a:p>
            </xdr:txBody>
          </xdr:sp>
        </xdr:grpSp>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300-000009000000}"/>
                </a:ext>
              </a:extLst>
            </xdr:cNvPr>
            <xdr:cNvSpPr txBox="1"/>
          </xdr:nvSpPr>
          <xdr:spPr>
            <a:xfrm>
              <a:off x="5953125" y="0"/>
              <a:ext cx="193357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KOMPETENSI-4</a:t>
              </a:r>
            </a:p>
          </xdr:txBody>
        </xdr:sp>
      </xdr:grpSp>
    </xdr:grpSp>
    <xdr:clientData/>
  </xdr:twoCellAnchor>
  <xdr:twoCellAnchor>
    <xdr:from>
      <xdr:col>15</xdr:col>
      <xdr:colOff>8966</xdr:colOff>
      <xdr:row>0</xdr:row>
      <xdr:rowOff>0</xdr:rowOff>
    </xdr:from>
    <xdr:to>
      <xdr:col>15</xdr:col>
      <xdr:colOff>2494994</xdr:colOff>
      <xdr:row>2</xdr:row>
      <xdr:rowOff>185736</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8368554" y="0"/>
          <a:ext cx="2486028" cy="633971"/>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baseline="0">
              <a:solidFill>
                <a:schemeClr val="dk1"/>
              </a:solidFill>
              <a:effectLst/>
              <a:latin typeface="+mn-lt"/>
              <a:ea typeface="+mn-ea"/>
              <a:cs typeface="+mn-cs"/>
            </a:rPr>
            <a:t>    </a:t>
          </a:r>
        </a:p>
        <a:p>
          <a:r>
            <a:rPr lang="en-ID" sz="1100" b="1" i="0" u="none" strike="noStrike" baseline="0">
              <a:solidFill>
                <a:schemeClr val="dk1"/>
              </a:solidFill>
              <a:effectLst/>
              <a:latin typeface="+mn-lt"/>
              <a:ea typeface="+mn-ea"/>
              <a:cs typeface="+mn-cs"/>
            </a:rPr>
            <a:t>   </a:t>
          </a:r>
          <a:r>
            <a:rPr lang="en-ID" sz="1100" b="1" i="0" u="none" strike="noStrike">
              <a:solidFill>
                <a:schemeClr val="dk1"/>
              </a:solidFill>
              <a:effectLst/>
              <a:latin typeface="+mn-lt"/>
              <a:ea typeface="+mn-ea"/>
              <a:cs typeface="+mn-cs"/>
            </a:rPr>
            <a:t>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15</xdr:col>
      <xdr:colOff>9525</xdr:colOff>
      <xdr:row>5</xdr:row>
      <xdr:rowOff>438150</xdr:rowOff>
    </xdr:from>
    <xdr:to>
      <xdr:col>16</xdr:col>
      <xdr:colOff>0</xdr:colOff>
      <xdr:row>13</xdr:row>
      <xdr:rowOff>247650</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8382000" y="1457325"/>
          <a:ext cx="3771900" cy="184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Program Kerja Sekolah disusun berdasarkan hasil IRB Rapor </a:t>
          </a:r>
        </a:p>
        <a:p>
          <a:r>
            <a:rPr lang="en-ID" sz="1100"/>
            <a:t>    Pendidikan</a:t>
          </a:r>
        </a:p>
        <a:p>
          <a:r>
            <a:rPr lang="en-ID" sz="1100"/>
            <a:t>2. Program Pengembangan Keprofesian Berkelanjutan / </a:t>
          </a:r>
        </a:p>
        <a:p>
          <a:r>
            <a:rPr lang="en-ID" sz="1100"/>
            <a:t>    Pengembangan Diri Kepala Sekolah.</a:t>
          </a:r>
        </a:p>
        <a:p>
          <a:r>
            <a:rPr lang="en-ID" sz="1100"/>
            <a:t>3.</a:t>
          </a:r>
          <a:r>
            <a:rPr lang="en-ID" sz="1100" baseline="0"/>
            <a:t> Jurnal / Catatan Daftar Kegiatan Pengembangan Diri yang </a:t>
          </a:r>
        </a:p>
        <a:p>
          <a:r>
            <a:rPr lang="en-ID" sz="1100" baseline="0"/>
            <a:t>    diikuti.</a:t>
          </a:r>
        </a:p>
        <a:p>
          <a:r>
            <a:rPr lang="en-ID" sz="1100" baseline="0"/>
            <a:t>4. Evaluasi dan refleksi Kegiatan Program Kerja Sekolah dalam </a:t>
          </a:r>
        </a:p>
        <a:p>
          <a:r>
            <a:rPr lang="en-ID" sz="1100" baseline="0"/>
            <a:t>    bentuk Rapat koordinasi dengan Tim Work Sekolah. (Dafhad </a:t>
          </a:r>
        </a:p>
        <a:p>
          <a:r>
            <a:rPr lang="en-ID" sz="1100" baseline="0"/>
            <a:t>    dan Notulen Rapat)</a:t>
          </a:r>
          <a:endParaRPr lang="en-ID" sz="1100"/>
        </a:p>
        <a:p>
          <a:endParaRPr lang="en-ID" sz="1100"/>
        </a:p>
      </xdr:txBody>
    </xdr:sp>
    <xdr:clientData/>
  </xdr:twoCellAnchor>
  <xdr:twoCellAnchor>
    <xdr:from>
      <xdr:col>15</xdr:col>
      <xdr:colOff>0</xdr:colOff>
      <xdr:row>18</xdr:row>
      <xdr:rowOff>1</xdr:rowOff>
    </xdr:from>
    <xdr:to>
      <xdr:col>15</xdr:col>
      <xdr:colOff>3771900</xdr:colOff>
      <xdr:row>26</xdr:row>
      <xdr:rowOff>333376</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8467725" y="6457951"/>
          <a:ext cx="3771900"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Asesmen</a:t>
          </a:r>
          <a:r>
            <a:rPr lang="en-ID" sz="1100" baseline="0"/>
            <a:t> awal pembelajaran, Kognitif dan non kognitif </a:t>
          </a:r>
        </a:p>
        <a:p>
          <a:r>
            <a:rPr lang="en-ID" sz="1100" baseline="0"/>
            <a:t>    (diagnostik)</a:t>
          </a:r>
          <a:endParaRPr lang="en-ID" sz="1100"/>
        </a:p>
        <a:p>
          <a:r>
            <a:rPr lang="en-ID" sz="1100"/>
            <a:t>2. Program Pelatihan / Workshop Guru di lingkungan sekolah </a:t>
          </a:r>
        </a:p>
        <a:p>
          <a:r>
            <a:rPr lang="en-ID" sz="1100"/>
            <a:t>    dengan adanya Daftar hadir kegiatan,</a:t>
          </a:r>
          <a:r>
            <a:rPr lang="en-ID" sz="1100" baseline="0"/>
            <a:t> foto kegiatan, dan </a:t>
          </a:r>
        </a:p>
        <a:p>
          <a:r>
            <a:rPr lang="en-ID" sz="1100" baseline="0"/>
            <a:t>    atau terbentuknya komunitas belajar di lingkungan sekolah</a:t>
          </a:r>
          <a:r>
            <a:rPr lang="en-ID" sz="1100"/>
            <a:t>.</a:t>
          </a:r>
        </a:p>
        <a:p>
          <a:r>
            <a:rPr lang="en-ID" sz="1100"/>
            <a:t>3.</a:t>
          </a:r>
          <a:r>
            <a:rPr lang="en-ID" sz="1100" baseline="0"/>
            <a:t> Supervisi Akademik Guru.</a:t>
          </a:r>
        </a:p>
        <a:p>
          <a:r>
            <a:rPr lang="en-ID" sz="1100" baseline="0"/>
            <a:t>4. Tindak lanjut kegiatan supervisi guru.</a:t>
          </a:r>
        </a:p>
        <a:p>
          <a:r>
            <a:rPr lang="en-ID" sz="1100" baseline="0"/>
            <a:t>5. Program Pelatihan Guru di luar sekolah dan atau magang </a:t>
          </a:r>
        </a:p>
        <a:p>
          <a:r>
            <a:rPr lang="en-ID" sz="1100" baseline="0"/>
            <a:t>    serta kegiatan lsinnya seperti : Mengikuti KKG/MGMP, </a:t>
          </a:r>
        </a:p>
        <a:p>
          <a:r>
            <a:rPr lang="en-ID" sz="1100" baseline="0"/>
            <a:t>    Optimalisasi pemanfaatan PMM, mengikuti webinar yang </a:t>
          </a:r>
        </a:p>
        <a:p>
          <a:r>
            <a:rPr lang="en-ID" sz="1100" baseline="0"/>
            <a:t>    relevan sesuai dengan bidang ilmu dan kebutuhan.</a:t>
          </a:r>
        </a:p>
        <a:p>
          <a:endParaRPr lang="en-ID" sz="1100"/>
        </a:p>
      </xdr:txBody>
    </xdr:sp>
    <xdr:clientData/>
  </xdr:twoCellAnchor>
  <xdr:twoCellAnchor>
    <xdr:from>
      <xdr:col>15</xdr:col>
      <xdr:colOff>9525</xdr:colOff>
      <xdr:row>30</xdr:row>
      <xdr:rowOff>428624</xdr:rowOff>
    </xdr:from>
    <xdr:to>
      <xdr:col>16</xdr:col>
      <xdr:colOff>0</xdr:colOff>
      <xdr:row>37</xdr:row>
      <xdr:rowOff>152400</xdr:rowOff>
    </xdr:to>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8477250" y="12163424"/>
          <a:ext cx="3771900" cy="1619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Aktif pada Organisasi MKKS dan atau PGRI.</a:t>
          </a:r>
        </a:p>
        <a:p>
          <a:r>
            <a:rPr lang="en-ID" sz="1100"/>
            <a:t>2. Berbagi pengalaman dengan sekolah lain dalam bentuk </a:t>
          </a:r>
        </a:p>
        <a:p>
          <a:r>
            <a:rPr lang="en-ID" sz="1100"/>
            <a:t>     Lokakarya dan atau kegiatan sejenis.</a:t>
          </a:r>
        </a:p>
        <a:p>
          <a:r>
            <a:rPr lang="en-ID" sz="1100"/>
            <a:t>3.</a:t>
          </a:r>
          <a:r>
            <a:rPr lang="en-ID" sz="1100" baseline="0"/>
            <a:t> Aktif mengikuti Lokakarya dan atau kegiatan sejenis dalam </a:t>
          </a:r>
        </a:p>
        <a:p>
          <a:r>
            <a:rPr lang="en-ID" sz="1100" baseline="0"/>
            <a:t>     rangka peningkatan kompetensi diri.</a:t>
          </a:r>
        </a:p>
        <a:p>
          <a:r>
            <a:rPr lang="en-ID" sz="1100" baseline="0"/>
            <a:t>4. Berbagi pengalaman dengan sekolah lain dalam bentuk </a:t>
          </a:r>
        </a:p>
        <a:p>
          <a:r>
            <a:rPr lang="en-ID" sz="1100" baseline="0"/>
            <a:t>    Lokakarya dan atau kegiatan sejenis.</a:t>
          </a:r>
        </a:p>
        <a:p>
          <a:r>
            <a:rPr lang="en-ID" sz="1100" baseline="0"/>
            <a:t>5. Menginisiasi dan aktif dalam menyusun Program MKKS.</a:t>
          </a:r>
          <a:endParaRPr lang="en-ID" sz="1100"/>
        </a:p>
      </xdr:txBody>
    </xdr:sp>
    <xdr:clientData/>
  </xdr:twoCellAnchor>
  <xdr:twoCellAnchor>
    <xdr:from>
      <xdr:col>15</xdr:col>
      <xdr:colOff>9525</xdr:colOff>
      <xdr:row>43</xdr:row>
      <xdr:rowOff>447675</xdr:rowOff>
    </xdr:from>
    <xdr:to>
      <xdr:col>16</xdr:col>
      <xdr:colOff>0</xdr:colOff>
      <xdr:row>52</xdr:row>
      <xdr:rowOff>561975</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8477250" y="17973675"/>
          <a:ext cx="3771900" cy="230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Keterampilan spiritual (SQ) dalam kehidupan sehari-hari di </a:t>
          </a:r>
        </a:p>
        <a:p>
          <a:r>
            <a:rPr lang="en-ID" sz="1100"/>
            <a:t>    dalam dan di luar sekolah yang religius.</a:t>
          </a:r>
        </a:p>
        <a:p>
          <a:r>
            <a:rPr lang="en-ID" sz="1100"/>
            <a:t>2. Keterampilan emosional (EQ) dalam kehidupan sehari-hari </a:t>
          </a:r>
        </a:p>
        <a:p>
          <a:r>
            <a:rPr lang="en-ID" sz="1100"/>
            <a:t>    di dalam dan di luar sekolah yang rendah hati dan bersahaja.</a:t>
          </a:r>
        </a:p>
        <a:p>
          <a:r>
            <a:rPr lang="en-ID" sz="1100"/>
            <a:t>3.</a:t>
          </a:r>
          <a:r>
            <a:rPr lang="en-ID" sz="1100" baseline="0"/>
            <a:t> Keterampilan emosional (EQ) dalam kehidupan sehari-hari </a:t>
          </a:r>
        </a:p>
        <a:p>
          <a:r>
            <a:rPr lang="en-ID" sz="1100" baseline="0"/>
            <a:t>    di dalam dan di luar sekolah yang santun, berempati dan </a:t>
          </a:r>
        </a:p>
        <a:p>
          <a:r>
            <a:rPr lang="en-ID" sz="1100" baseline="0"/>
            <a:t>    bijak.</a:t>
          </a:r>
        </a:p>
        <a:p>
          <a:r>
            <a:rPr lang="en-ID" sz="1100" baseline="0"/>
            <a:t>4. Keterampilan emosional spiritual (ESQ) dalam kehidupan </a:t>
          </a:r>
        </a:p>
        <a:p>
          <a:r>
            <a:rPr lang="en-ID" sz="1100" baseline="0"/>
            <a:t>     sehari-hari di dalam dan di luar sekolah yang menjadi </a:t>
          </a:r>
        </a:p>
        <a:p>
          <a:r>
            <a:rPr lang="en-ID" sz="1100" baseline="0"/>
            <a:t>     panutan warga sekolah.</a:t>
          </a:r>
        </a:p>
        <a:p>
          <a:r>
            <a:rPr lang="en-ID" sz="1100" baseline="0"/>
            <a:t>5. Taat Azaz dan kode etik sebagai seorang pimpinan dan </a:t>
          </a:r>
        </a:p>
        <a:p>
          <a:r>
            <a:rPr lang="en-ID" sz="1100" baseline="0"/>
            <a:t>     pendidik.</a:t>
          </a:r>
          <a:endParaRPr lang="en-ID"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15692</xdr:colOff>
      <xdr:row>0</xdr:row>
      <xdr:rowOff>0</xdr:rowOff>
    </xdr:from>
    <xdr:to>
      <xdr:col>15</xdr:col>
      <xdr:colOff>2587442</xdr:colOff>
      <xdr:row>2</xdr:row>
      <xdr:rowOff>185736</xdr:rowOff>
    </xdr:to>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8375280" y="0"/>
          <a:ext cx="2571750" cy="633971"/>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a:solidFill>
                <a:schemeClr val="dk1"/>
              </a:solidFill>
              <a:effectLst/>
              <a:latin typeface="+mn-lt"/>
              <a:ea typeface="+mn-ea"/>
              <a:cs typeface="+mn-cs"/>
            </a:rPr>
            <a:t>CHEK LIS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1</xdr:col>
      <xdr:colOff>0</xdr:colOff>
      <xdr:row>0</xdr:row>
      <xdr:rowOff>0</xdr:rowOff>
    </xdr:from>
    <xdr:to>
      <xdr:col>7</xdr:col>
      <xdr:colOff>952500</xdr:colOff>
      <xdr:row>0</xdr:row>
      <xdr:rowOff>260639</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368300" y="0"/>
          <a:ext cx="7969250" cy="260639"/>
          <a:chOff x="347382" y="0"/>
          <a:chExt cx="7216589" cy="260639"/>
        </a:xfrm>
      </xdr:grpSpPr>
      <xdr:sp macro="" textlink="">
        <xdr:nvSpPr>
          <xdr:cNvPr id="18" name="TextBox 17">
            <a:hlinkClick xmlns:r="http://schemas.openxmlformats.org/officeDocument/2006/relationships" r:id="rId1"/>
            <a:extLst>
              <a:ext uri="{FF2B5EF4-FFF2-40B4-BE49-F238E27FC236}">
                <a16:creationId xmlns:a16="http://schemas.microsoft.com/office/drawing/2014/main" id="{00000000-0008-0000-0400-000012000000}"/>
              </a:ext>
            </a:extLst>
          </xdr:cNvPr>
          <xdr:cNvSpPr txBox="1"/>
        </xdr:nvSpPr>
        <xdr:spPr bwMode="auto">
          <a:xfrm>
            <a:off x="347382"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grpSp>
        <xdr:nvGrpSpPr>
          <xdr:cNvPr id="19" name="Group 18">
            <a:extLst>
              <a:ext uri="{FF2B5EF4-FFF2-40B4-BE49-F238E27FC236}">
                <a16:creationId xmlns:a16="http://schemas.microsoft.com/office/drawing/2014/main" id="{00000000-0008-0000-0400-000013000000}"/>
              </a:ext>
            </a:extLst>
          </xdr:cNvPr>
          <xdr:cNvGrpSpPr/>
        </xdr:nvGrpSpPr>
        <xdr:grpSpPr>
          <a:xfrm>
            <a:off x="914400" y="0"/>
            <a:ext cx="6649571" cy="250031"/>
            <a:chOff x="923925" y="0"/>
            <a:chExt cx="8010525" cy="250031"/>
          </a:xfrm>
        </xdr:grpSpPr>
        <xdr:grpSp>
          <xdr:nvGrpSpPr>
            <xdr:cNvPr id="20" name="Group 19">
              <a:extLst>
                <a:ext uri="{FF2B5EF4-FFF2-40B4-BE49-F238E27FC236}">
                  <a16:creationId xmlns:a16="http://schemas.microsoft.com/office/drawing/2014/main" id="{00000000-0008-0000-0400-000014000000}"/>
                </a:ext>
              </a:extLst>
            </xdr:cNvPr>
            <xdr:cNvGrpSpPr/>
          </xdr:nvGrpSpPr>
          <xdr:grpSpPr>
            <a:xfrm>
              <a:off x="923925" y="0"/>
              <a:ext cx="8010525" cy="250031"/>
              <a:chOff x="2547938" y="0"/>
              <a:chExt cx="10337023" cy="250031"/>
            </a:xfrm>
          </xdr:grpSpPr>
          <xdr:sp macro="" textlink="">
            <xdr:nvSpPr>
              <xdr:cNvPr id="23" name="TextBox 22">
                <a:hlinkClick xmlns:r="http://schemas.openxmlformats.org/officeDocument/2006/relationships" r:id="rId2"/>
                <a:extLst>
                  <a:ext uri="{FF2B5EF4-FFF2-40B4-BE49-F238E27FC236}">
                    <a16:creationId xmlns:a16="http://schemas.microsoft.com/office/drawing/2014/main" id="{00000000-0008-0000-0400-000017000000}"/>
                  </a:ext>
                </a:extLst>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KOMPETENSI-1</a:t>
                </a:r>
              </a:p>
            </xdr:txBody>
          </xdr:sp>
          <xdr:sp macro="" textlink="">
            <xdr:nvSpPr>
              <xdr:cNvPr id="24" name="TextBox 23">
                <a:hlinkClick xmlns:r="http://schemas.openxmlformats.org/officeDocument/2006/relationships" r:id="rId3"/>
                <a:extLst>
                  <a:ext uri="{FF2B5EF4-FFF2-40B4-BE49-F238E27FC236}">
                    <a16:creationId xmlns:a16="http://schemas.microsoft.com/office/drawing/2014/main" id="{00000000-0008-0000-0400-000018000000}"/>
                  </a:ext>
                </a:extLst>
              </xdr:cNvPr>
              <xdr:cNvSpPr txBox="1"/>
            </xdr:nvSpPr>
            <xdr:spPr>
              <a:xfrm>
                <a:off x="4726781" y="0"/>
                <a:ext cx="211930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KOMPETENSI-2</a:t>
                </a:r>
              </a:p>
            </xdr:txBody>
          </xdr:sp>
          <xdr:sp macro="" textlink="">
            <xdr:nvSpPr>
              <xdr:cNvPr id="25" name="TextBox 24">
                <a:hlinkClick xmlns:r="http://schemas.openxmlformats.org/officeDocument/2006/relationships" r:id="rId4"/>
                <a:extLst>
                  <a:ext uri="{FF2B5EF4-FFF2-40B4-BE49-F238E27FC236}">
                    <a16:creationId xmlns:a16="http://schemas.microsoft.com/office/drawing/2014/main" id="{00000000-0008-0000-0400-000019000000}"/>
                  </a:ext>
                </a:extLst>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KOMPETENSI-3</a:t>
                </a:r>
              </a:p>
            </xdr:txBody>
          </xdr:sp>
          <xdr:sp macro="" textlink="">
            <xdr:nvSpPr>
              <xdr:cNvPr id="26" name="TextBox 25">
                <a:hlinkClick xmlns:r="http://schemas.openxmlformats.org/officeDocument/2006/relationships" r:id="rId5"/>
                <a:extLst>
                  <a:ext uri="{FF2B5EF4-FFF2-40B4-BE49-F238E27FC236}">
                    <a16:creationId xmlns:a16="http://schemas.microsoft.com/office/drawing/2014/main" id="{00000000-0008-0000-0400-00001A000000}"/>
                  </a:ext>
                </a:extLst>
              </xdr:cNvPr>
              <xdr:cNvSpPr txBox="1"/>
            </xdr:nvSpPr>
            <xdr:spPr>
              <a:xfrm>
                <a:off x="11568868" y="0"/>
                <a:ext cx="1316093"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RKAPTLSI</a:t>
                </a:r>
              </a:p>
            </xdr:txBody>
          </xdr:sp>
        </xdr:grpSp>
        <xdr:sp macro="" textlink="">
          <xdr:nvSpPr>
            <xdr:cNvPr id="21" name="TextBox 20">
              <a:hlinkClick xmlns:r="http://schemas.openxmlformats.org/officeDocument/2006/relationships" r:id="rId6"/>
              <a:extLst>
                <a:ext uri="{FF2B5EF4-FFF2-40B4-BE49-F238E27FC236}">
                  <a16:creationId xmlns:a16="http://schemas.microsoft.com/office/drawing/2014/main" id="{00000000-0008-0000-0400-000015000000}"/>
                </a:ext>
              </a:extLst>
            </xdr:cNvPr>
            <xdr:cNvSpPr txBox="1"/>
          </xdr:nvSpPr>
          <xdr:spPr>
            <a:xfrm>
              <a:off x="5953125" y="0"/>
              <a:ext cx="193357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KOMPETENSI-4</a:t>
              </a:r>
            </a:p>
          </xdr:txBody>
        </xdr:sp>
      </xdr:grpSp>
    </xdr:grpSp>
    <xdr:clientData/>
  </xdr:twoCellAnchor>
  <xdr:twoCellAnchor>
    <xdr:from>
      <xdr:col>15</xdr:col>
      <xdr:colOff>0</xdr:colOff>
      <xdr:row>5</xdr:row>
      <xdr:rowOff>428625</xdr:rowOff>
    </xdr:from>
    <xdr:to>
      <xdr:col>15</xdr:col>
      <xdr:colOff>3771900</xdr:colOff>
      <xdr:row>13</xdr:row>
      <xdr:rowOff>76200</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8372475" y="1447800"/>
          <a:ext cx="3771900" cy="1657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Lingkungan sekolah yang bersih, tertata rapih, aman,  </a:t>
          </a:r>
        </a:p>
        <a:p>
          <a:r>
            <a:rPr lang="en-ID" sz="1100"/>
            <a:t>    nyaman dan inklusif</a:t>
          </a:r>
        </a:p>
        <a:p>
          <a:r>
            <a:rPr lang="en-ID" sz="1100"/>
            <a:t>2. Rapat Koordinasi Guru dan Tendik secara periodik.</a:t>
          </a:r>
        </a:p>
        <a:p>
          <a:r>
            <a:rPr lang="en-ID" sz="1100"/>
            <a:t>3.</a:t>
          </a:r>
          <a:r>
            <a:rPr lang="en-ID" sz="1100" baseline="0"/>
            <a:t> Rapat Koordinasi Guru dan Tendik serta Komite sekolah </a:t>
          </a:r>
        </a:p>
        <a:p>
          <a:r>
            <a:rPr lang="en-ID" sz="1100" baseline="0"/>
            <a:t>    secara periodik.</a:t>
          </a:r>
        </a:p>
        <a:p>
          <a:r>
            <a:rPr lang="en-ID" sz="1100" baseline="0"/>
            <a:t>4. Pengawasan dan Evaluasi kegiatan guru dan tendik secara </a:t>
          </a:r>
        </a:p>
        <a:p>
          <a:r>
            <a:rPr lang="en-ID" sz="1100" baseline="0"/>
            <a:t>    periodik.</a:t>
          </a:r>
        </a:p>
      </xdr:txBody>
    </xdr:sp>
    <xdr:clientData/>
  </xdr:twoCellAnchor>
  <xdr:twoCellAnchor>
    <xdr:from>
      <xdr:col>15</xdr:col>
      <xdr:colOff>9525</xdr:colOff>
      <xdr:row>17</xdr:row>
      <xdr:rowOff>381000</xdr:rowOff>
    </xdr:from>
    <xdr:to>
      <xdr:col>16</xdr:col>
      <xdr:colOff>0</xdr:colOff>
      <xdr:row>24</xdr:row>
      <xdr:rowOff>104775</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8382000" y="6800850"/>
          <a:ext cx="3771900" cy="1657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Daftar hadir dan notulen Rapat secara periodik dengan guru </a:t>
          </a:r>
        </a:p>
        <a:p>
          <a:r>
            <a:rPr lang="en-ID" sz="1100"/>
            <a:t>    dan tendik.</a:t>
          </a:r>
        </a:p>
        <a:p>
          <a:r>
            <a:rPr lang="en-ID" sz="1100"/>
            <a:t>2. Adanya reward dan atau punishment (teguran) bagi guru </a:t>
          </a:r>
        </a:p>
        <a:p>
          <a:r>
            <a:rPr lang="en-ID" sz="1100"/>
            <a:t>    yang berprilaku baik dan negatif</a:t>
          </a:r>
        </a:p>
        <a:p>
          <a:r>
            <a:rPr lang="en-ID" sz="1100"/>
            <a:t>3.</a:t>
          </a:r>
          <a:r>
            <a:rPr lang="en-ID" sz="1100" baseline="0"/>
            <a:t> Supervisi Akademik Guru melalui model pelaksanaan </a:t>
          </a:r>
        </a:p>
        <a:p>
          <a:r>
            <a:rPr lang="en-ID" sz="1100" baseline="0"/>
            <a:t>    pembelajaran.</a:t>
          </a:r>
        </a:p>
        <a:p>
          <a:r>
            <a:rPr lang="en-ID" sz="1100" baseline="0"/>
            <a:t>4. Memfasilitasi sekolah dengan melengkapi sarana dan </a:t>
          </a:r>
        </a:p>
        <a:p>
          <a:r>
            <a:rPr lang="en-ID" sz="1100" baseline="0"/>
            <a:t>    prasarana sesuai kemampuan sekolah.</a:t>
          </a:r>
        </a:p>
      </xdr:txBody>
    </xdr:sp>
    <xdr:clientData/>
  </xdr:twoCellAnchor>
  <xdr:twoCellAnchor>
    <xdr:from>
      <xdr:col>15</xdr:col>
      <xdr:colOff>9525</xdr:colOff>
      <xdr:row>30</xdr:row>
      <xdr:rowOff>371475</xdr:rowOff>
    </xdr:from>
    <xdr:to>
      <xdr:col>16</xdr:col>
      <xdr:colOff>0</xdr:colOff>
      <xdr:row>37</xdr:row>
      <xdr:rowOff>0</xdr:rowOff>
    </xdr:to>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8382000" y="12163425"/>
          <a:ext cx="3771900"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Adanya Admin / operator sekolah khusus bidang akademik.</a:t>
          </a:r>
        </a:p>
        <a:p>
          <a:r>
            <a:rPr lang="en-ID" sz="1100"/>
            <a:t>2. Adanya Admin / operator sekolah khusus bidang Manajerial.</a:t>
          </a:r>
        </a:p>
        <a:p>
          <a:r>
            <a:rPr lang="en-ID" sz="1100"/>
            <a:t>3.</a:t>
          </a:r>
          <a:r>
            <a:rPr lang="en-ID" sz="1100" baseline="0"/>
            <a:t> Rapat koordinasi secara periodik khusus terkait hasil belajar </a:t>
          </a:r>
        </a:p>
        <a:p>
          <a:r>
            <a:rPr lang="en-ID" sz="1100" baseline="0"/>
            <a:t>    siswa.</a:t>
          </a:r>
        </a:p>
        <a:p>
          <a:r>
            <a:rPr lang="en-ID" sz="1100" baseline="0"/>
            <a:t>4. Tindak lanjut hasil supervisi dan berbagi pengalaman dengan </a:t>
          </a:r>
        </a:p>
        <a:p>
          <a:r>
            <a:rPr lang="en-ID" sz="1100" baseline="0"/>
            <a:t>     guru.</a:t>
          </a:r>
        </a:p>
      </xdr:txBody>
    </xdr:sp>
    <xdr:clientData/>
  </xdr:twoCellAnchor>
  <xdr:twoCellAnchor>
    <xdr:from>
      <xdr:col>15</xdr:col>
      <xdr:colOff>9525</xdr:colOff>
      <xdr:row>42</xdr:row>
      <xdr:rowOff>447674</xdr:rowOff>
    </xdr:from>
    <xdr:to>
      <xdr:col>16</xdr:col>
      <xdr:colOff>0</xdr:colOff>
      <xdr:row>52</xdr:row>
      <xdr:rowOff>19050</xdr:rowOff>
    </xdr:to>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8382000" y="16487774"/>
          <a:ext cx="3771900" cy="23145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Memfasilitasi kebutuhan guru dan wali murid.</a:t>
          </a:r>
        </a:p>
        <a:p>
          <a:r>
            <a:rPr lang="en-ID" sz="1100"/>
            <a:t>2. Notulen dafhad Rapat koordinasi dengan Komite sekolah </a:t>
          </a:r>
        </a:p>
        <a:p>
          <a:r>
            <a:rPr lang="en-ID" sz="1100"/>
            <a:t>     secara berkala.</a:t>
          </a:r>
        </a:p>
        <a:p>
          <a:r>
            <a:rPr lang="en-ID" sz="1100"/>
            <a:t>3.</a:t>
          </a:r>
          <a:r>
            <a:rPr lang="en-ID" sz="1100" baseline="0"/>
            <a:t> Adanya waktu dan fasilitas dialog antara komite sekolah </a:t>
          </a:r>
        </a:p>
        <a:p>
          <a:r>
            <a:rPr lang="en-ID" sz="1100" baseline="0"/>
            <a:t>    dan wali murid.</a:t>
          </a:r>
        </a:p>
        <a:p>
          <a:r>
            <a:rPr lang="en-ID" sz="1100" baseline="0"/>
            <a:t>4. Adanya waktu dan fasilitas dialog antara wali murid dan   </a:t>
          </a:r>
        </a:p>
        <a:p>
          <a:r>
            <a:rPr lang="en-ID" sz="1100" baseline="0"/>
            <a:t>    Mitra sekolah .</a:t>
          </a:r>
        </a:p>
        <a:p>
          <a:r>
            <a:rPr lang="en-ID" sz="1100" baseline="0"/>
            <a:t>5. Adanya waktu dan fasilitas dialog antara komite sekolah </a:t>
          </a:r>
        </a:p>
        <a:p>
          <a:r>
            <a:rPr lang="en-ID" sz="1100" baseline="0"/>
            <a:t>    dan wali murid terkait sumber belajar.</a:t>
          </a:r>
        </a:p>
        <a:p>
          <a:r>
            <a:rPr lang="en-ID" sz="1100" baseline="0"/>
            <a:t>6. Memberi kesempatan dan memfasilitasi komite sekolah dan </a:t>
          </a:r>
        </a:p>
        <a:p>
          <a:r>
            <a:rPr lang="en-ID" sz="1100" baseline="0"/>
            <a:t>     wali murid terkait pengadaan dan pemanfaatan sumber </a:t>
          </a:r>
        </a:p>
        <a:p>
          <a:r>
            <a:rPr lang="en-ID" sz="1100" baseline="0"/>
            <a:t>     belajar.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20172</xdr:colOff>
      <xdr:row>0</xdr:row>
      <xdr:rowOff>0</xdr:rowOff>
    </xdr:from>
    <xdr:to>
      <xdr:col>15</xdr:col>
      <xdr:colOff>2506200</xdr:colOff>
      <xdr:row>2</xdr:row>
      <xdr:rowOff>185736</xdr:rowOff>
    </xdr:to>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8379760" y="0"/>
          <a:ext cx="2486028" cy="633971"/>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baseline="0">
              <a:solidFill>
                <a:schemeClr val="dk1"/>
              </a:solidFill>
              <a:effectLst/>
              <a:latin typeface="+mn-lt"/>
              <a:ea typeface="+mn-ea"/>
              <a:cs typeface="+mn-cs"/>
            </a:rPr>
            <a:t>    </a:t>
          </a:r>
        </a:p>
        <a:p>
          <a:r>
            <a:rPr lang="en-ID" sz="1100" b="1" i="0" u="none" strike="noStrike" baseline="0">
              <a:solidFill>
                <a:schemeClr val="dk1"/>
              </a:solidFill>
              <a:effectLst/>
              <a:latin typeface="+mn-lt"/>
              <a:ea typeface="+mn-ea"/>
              <a:cs typeface="+mn-cs"/>
            </a:rPr>
            <a:t>   </a:t>
          </a:r>
          <a:r>
            <a:rPr lang="en-ID" sz="1100" b="1" i="0" u="none" strike="noStrike">
              <a:solidFill>
                <a:schemeClr val="dk1"/>
              </a:solidFill>
              <a:effectLst/>
              <a:latin typeface="+mn-lt"/>
              <a:ea typeface="+mn-ea"/>
              <a:cs typeface="+mn-cs"/>
            </a:rPr>
            <a:t>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1</xdr:col>
      <xdr:colOff>0</xdr:colOff>
      <xdr:row>0</xdr:row>
      <xdr:rowOff>0</xdr:rowOff>
    </xdr:from>
    <xdr:to>
      <xdr:col>7</xdr:col>
      <xdr:colOff>952500</xdr:colOff>
      <xdr:row>0</xdr:row>
      <xdr:rowOff>260639</xdr:rowOff>
    </xdr:to>
    <xdr:grpSp>
      <xdr:nvGrpSpPr>
        <xdr:cNvPr id="16" name="Group 15">
          <a:extLst>
            <a:ext uri="{FF2B5EF4-FFF2-40B4-BE49-F238E27FC236}">
              <a16:creationId xmlns:a16="http://schemas.microsoft.com/office/drawing/2014/main" id="{00000000-0008-0000-0500-000010000000}"/>
            </a:ext>
          </a:extLst>
        </xdr:cNvPr>
        <xdr:cNvGrpSpPr/>
      </xdr:nvGrpSpPr>
      <xdr:grpSpPr>
        <a:xfrm>
          <a:off x="368300" y="0"/>
          <a:ext cx="7969250" cy="260639"/>
          <a:chOff x="347382" y="0"/>
          <a:chExt cx="7216589" cy="260639"/>
        </a:xfrm>
      </xdr:grpSpPr>
      <xdr:sp macro="" textlink="">
        <xdr:nvSpPr>
          <xdr:cNvPr id="17" name="TextBox 16">
            <a:hlinkClick xmlns:r="http://schemas.openxmlformats.org/officeDocument/2006/relationships" r:id="rId1"/>
            <a:extLst>
              <a:ext uri="{FF2B5EF4-FFF2-40B4-BE49-F238E27FC236}">
                <a16:creationId xmlns:a16="http://schemas.microsoft.com/office/drawing/2014/main" id="{00000000-0008-0000-0500-000011000000}"/>
              </a:ext>
            </a:extLst>
          </xdr:cNvPr>
          <xdr:cNvSpPr txBox="1"/>
        </xdr:nvSpPr>
        <xdr:spPr bwMode="auto">
          <a:xfrm>
            <a:off x="347382"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grpSp>
        <xdr:nvGrpSpPr>
          <xdr:cNvPr id="18" name="Group 17">
            <a:extLst>
              <a:ext uri="{FF2B5EF4-FFF2-40B4-BE49-F238E27FC236}">
                <a16:creationId xmlns:a16="http://schemas.microsoft.com/office/drawing/2014/main" id="{00000000-0008-0000-0500-000012000000}"/>
              </a:ext>
            </a:extLst>
          </xdr:cNvPr>
          <xdr:cNvGrpSpPr/>
        </xdr:nvGrpSpPr>
        <xdr:grpSpPr>
          <a:xfrm>
            <a:off x="914400" y="0"/>
            <a:ext cx="6649571" cy="250031"/>
            <a:chOff x="923925" y="0"/>
            <a:chExt cx="8010525" cy="250031"/>
          </a:xfrm>
        </xdr:grpSpPr>
        <xdr:grpSp>
          <xdr:nvGrpSpPr>
            <xdr:cNvPr id="19" name="Group 18">
              <a:extLst>
                <a:ext uri="{FF2B5EF4-FFF2-40B4-BE49-F238E27FC236}">
                  <a16:creationId xmlns:a16="http://schemas.microsoft.com/office/drawing/2014/main" id="{00000000-0008-0000-0500-000013000000}"/>
                </a:ext>
              </a:extLst>
            </xdr:cNvPr>
            <xdr:cNvGrpSpPr/>
          </xdr:nvGrpSpPr>
          <xdr:grpSpPr>
            <a:xfrm>
              <a:off x="923925" y="0"/>
              <a:ext cx="8010525" cy="250031"/>
              <a:chOff x="2547938" y="0"/>
              <a:chExt cx="10337023" cy="250031"/>
            </a:xfrm>
          </xdr:grpSpPr>
          <xdr:sp macro="" textlink="">
            <xdr:nvSpPr>
              <xdr:cNvPr id="23" name="TextBox 22">
                <a:hlinkClick xmlns:r="http://schemas.openxmlformats.org/officeDocument/2006/relationships" r:id="rId2"/>
                <a:extLst>
                  <a:ext uri="{FF2B5EF4-FFF2-40B4-BE49-F238E27FC236}">
                    <a16:creationId xmlns:a16="http://schemas.microsoft.com/office/drawing/2014/main" id="{00000000-0008-0000-0500-000017000000}"/>
                  </a:ext>
                </a:extLst>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KOMPETENSI-1</a:t>
                </a:r>
              </a:p>
            </xdr:txBody>
          </xdr:sp>
          <xdr:sp macro="" textlink="">
            <xdr:nvSpPr>
              <xdr:cNvPr id="24" name="TextBox 23">
                <a:hlinkClick xmlns:r="http://schemas.openxmlformats.org/officeDocument/2006/relationships" r:id="rId3"/>
                <a:extLst>
                  <a:ext uri="{FF2B5EF4-FFF2-40B4-BE49-F238E27FC236}">
                    <a16:creationId xmlns:a16="http://schemas.microsoft.com/office/drawing/2014/main" id="{00000000-0008-0000-0500-000018000000}"/>
                  </a:ext>
                </a:extLst>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KOMPETENSI-2</a:t>
                </a:r>
              </a:p>
            </xdr:txBody>
          </xdr:sp>
          <xdr:sp macro="" textlink="">
            <xdr:nvSpPr>
              <xdr:cNvPr id="25" name="TextBox 24">
                <a:hlinkClick xmlns:r="http://schemas.openxmlformats.org/officeDocument/2006/relationships" r:id="rId4"/>
                <a:extLst>
                  <a:ext uri="{FF2B5EF4-FFF2-40B4-BE49-F238E27FC236}">
                    <a16:creationId xmlns:a16="http://schemas.microsoft.com/office/drawing/2014/main" id="{00000000-0008-0000-0500-000019000000}"/>
                  </a:ext>
                </a:extLst>
              </xdr:cNvPr>
              <xdr:cNvSpPr txBox="1"/>
            </xdr:nvSpPr>
            <xdr:spPr>
              <a:xfrm>
                <a:off x="6881813" y="0"/>
                <a:ext cx="211930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KOMPETENSI-3</a:t>
                </a:r>
              </a:p>
            </xdr:txBody>
          </xdr:sp>
          <xdr:sp macro="" textlink="">
            <xdr:nvSpPr>
              <xdr:cNvPr id="26" name="TextBox 25">
                <a:hlinkClick xmlns:r="http://schemas.openxmlformats.org/officeDocument/2006/relationships" r:id="rId5"/>
                <a:extLst>
                  <a:ext uri="{FF2B5EF4-FFF2-40B4-BE49-F238E27FC236}">
                    <a16:creationId xmlns:a16="http://schemas.microsoft.com/office/drawing/2014/main" id="{00000000-0008-0000-0500-00001A000000}"/>
                  </a:ext>
                </a:extLst>
              </xdr:cNvPr>
              <xdr:cNvSpPr txBox="1"/>
            </xdr:nvSpPr>
            <xdr:spPr>
              <a:xfrm>
                <a:off x="11568868" y="0"/>
                <a:ext cx="1316093"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RKAPTLSI</a:t>
                </a:r>
              </a:p>
            </xdr:txBody>
          </xdr:sp>
        </xdr:grpSp>
        <xdr:sp macro="" textlink="">
          <xdr:nvSpPr>
            <xdr:cNvPr id="22" name="TextBox 21">
              <a:hlinkClick xmlns:r="http://schemas.openxmlformats.org/officeDocument/2006/relationships" r:id="rId6"/>
              <a:extLst>
                <a:ext uri="{FF2B5EF4-FFF2-40B4-BE49-F238E27FC236}">
                  <a16:creationId xmlns:a16="http://schemas.microsoft.com/office/drawing/2014/main" id="{00000000-0008-0000-0500-000016000000}"/>
                </a:ext>
              </a:extLst>
            </xdr:cNvPr>
            <xdr:cNvSpPr txBox="1"/>
          </xdr:nvSpPr>
          <xdr:spPr>
            <a:xfrm>
              <a:off x="5953125" y="0"/>
              <a:ext cx="193357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KOMPETENSI-4</a:t>
              </a:r>
            </a:p>
          </xdr:txBody>
        </xdr:sp>
      </xdr:grpSp>
    </xdr:grpSp>
    <xdr:clientData/>
  </xdr:twoCellAnchor>
  <xdr:twoCellAnchor>
    <xdr:from>
      <xdr:col>15</xdr:col>
      <xdr:colOff>19050</xdr:colOff>
      <xdr:row>5</xdr:row>
      <xdr:rowOff>266700</xdr:rowOff>
    </xdr:from>
    <xdr:to>
      <xdr:col>15</xdr:col>
      <xdr:colOff>3790950</xdr:colOff>
      <xdr:row>13</xdr:row>
      <xdr:rowOff>123825</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8391525" y="1285875"/>
          <a:ext cx="377190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Notulen dafhad kegiatan evaluasi penyusunan Visi misi </a:t>
          </a:r>
        </a:p>
        <a:p>
          <a:r>
            <a:rPr lang="en-ID" sz="1100"/>
            <a:t>    sekolah.</a:t>
          </a:r>
        </a:p>
        <a:p>
          <a:r>
            <a:rPr lang="en-ID" sz="1100"/>
            <a:t>2. Terlihat adanya budaya sekolah dalam keseharian yang telah </a:t>
          </a:r>
        </a:p>
        <a:p>
          <a:r>
            <a:rPr lang="en-ID" sz="1100"/>
            <a:t>    terbentuk.</a:t>
          </a:r>
        </a:p>
        <a:p>
          <a:r>
            <a:rPr lang="en-ID" sz="1100"/>
            <a:t>3.</a:t>
          </a:r>
          <a:r>
            <a:rPr lang="en-ID" sz="1100" baseline="0"/>
            <a:t> Terpasangnya poster visi-misi sekolah di beberapa tempat di </a:t>
          </a:r>
        </a:p>
        <a:p>
          <a:r>
            <a:rPr lang="en-ID" sz="1100" baseline="0"/>
            <a:t>     lingkungan sekolah.</a:t>
          </a:r>
        </a:p>
        <a:p>
          <a:r>
            <a:rPr lang="en-ID" sz="1100" baseline="0"/>
            <a:t>4. Memfasilitasi pondok baca dan atau Majalah Dinding di </a:t>
          </a:r>
        </a:p>
        <a:p>
          <a:r>
            <a:rPr lang="en-ID" sz="1100" baseline="0"/>
            <a:t>    sekitar dalam lingkungan sekolah.</a:t>
          </a:r>
        </a:p>
        <a:p>
          <a:r>
            <a:rPr lang="en-ID" sz="1100" baseline="0"/>
            <a:t>5. Notulen dafhad kegiatan evaluasi penyusunan Visi misi </a:t>
          </a:r>
        </a:p>
        <a:p>
          <a:r>
            <a:rPr lang="en-ID" sz="1100" baseline="0"/>
            <a:t>    sekolah.</a:t>
          </a:r>
        </a:p>
      </xdr:txBody>
    </xdr:sp>
    <xdr:clientData/>
  </xdr:twoCellAnchor>
  <xdr:twoCellAnchor>
    <xdr:from>
      <xdr:col>15</xdr:col>
      <xdr:colOff>19050</xdr:colOff>
      <xdr:row>17</xdr:row>
      <xdr:rowOff>371475</xdr:rowOff>
    </xdr:from>
    <xdr:to>
      <xdr:col>15</xdr:col>
      <xdr:colOff>3790950</xdr:colOff>
      <xdr:row>26</xdr:row>
      <xdr:rowOff>57150</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8391525" y="6810375"/>
          <a:ext cx="3771900" cy="2571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Analisis kebutuhan program kerja priortas sekolah dalam </a:t>
          </a:r>
        </a:p>
        <a:p>
          <a:r>
            <a:rPr lang="en-ID" sz="1100"/>
            <a:t>    bentuk laporan PBD Rapor Pendidikan.</a:t>
          </a:r>
        </a:p>
        <a:p>
          <a:r>
            <a:rPr lang="en-ID" sz="1100"/>
            <a:t>2. Penempatan staff pimpinan sekolah yang sesuai dengan </a:t>
          </a:r>
        </a:p>
        <a:p>
          <a:r>
            <a:rPr lang="en-ID" sz="1100"/>
            <a:t>    kompetensinya.</a:t>
          </a:r>
        </a:p>
        <a:p>
          <a:r>
            <a:rPr lang="en-ID" sz="1100"/>
            <a:t>3.</a:t>
          </a:r>
          <a:r>
            <a:rPr lang="en-ID" sz="1100" baseline="0"/>
            <a:t> Memfasilitasi kebutuhan dan sumber daya sekolah sesuai </a:t>
          </a:r>
        </a:p>
        <a:p>
          <a:r>
            <a:rPr lang="en-ID" sz="1100" baseline="0"/>
            <a:t>    kemampuan dan kebutuhan prioritas.</a:t>
          </a:r>
        </a:p>
        <a:p>
          <a:r>
            <a:rPr lang="en-ID" sz="1100" baseline="0"/>
            <a:t>4. Adanya prestasi siswa baik akademik dan atau non </a:t>
          </a:r>
        </a:p>
        <a:p>
          <a:r>
            <a:rPr lang="en-ID" sz="1100" baseline="0"/>
            <a:t>    akademik.</a:t>
          </a:r>
        </a:p>
        <a:p>
          <a:r>
            <a:rPr lang="en-ID" sz="1100" baseline="0"/>
            <a:t>5. Analisis kebutuhan program kerja prioritas sekolah dalam </a:t>
          </a:r>
        </a:p>
        <a:p>
          <a:r>
            <a:rPr lang="en-ID" sz="1100" baseline="0"/>
            <a:t>     bentuk laporan PBD hasil analisisi Rapor Pendidikan.</a:t>
          </a:r>
        </a:p>
        <a:p>
          <a:r>
            <a:rPr lang="en-ID" sz="1100" baseline="0"/>
            <a:t>6. Umpan balik atas capaian program dalam bentuk EDS atau </a:t>
          </a:r>
        </a:p>
        <a:p>
          <a:r>
            <a:rPr lang="en-ID" sz="1100" baseline="0"/>
            <a:t>    Capaian Keterlaksanaan Progam kerja sekolah.</a:t>
          </a:r>
        </a:p>
        <a:p>
          <a:r>
            <a:rPr lang="en-ID" sz="1100" baseline="0"/>
            <a:t>7. Notulen dafhad kegiatan Evaluasi Ketercapaian Program </a:t>
          </a:r>
        </a:p>
        <a:p>
          <a:r>
            <a:rPr lang="en-ID" sz="1100" baseline="0"/>
            <a:t>    Kerja Sekolah.</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8966</xdr:colOff>
      <xdr:row>0</xdr:row>
      <xdr:rowOff>0</xdr:rowOff>
    </xdr:from>
    <xdr:to>
      <xdr:col>15</xdr:col>
      <xdr:colOff>2494994</xdr:colOff>
      <xdr:row>2</xdr:row>
      <xdr:rowOff>185736</xdr:rowOff>
    </xdr:to>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8368554" y="0"/>
          <a:ext cx="2486028" cy="633971"/>
        </a:xfrm>
        <a:prstGeom prst="rect">
          <a:avLst/>
        </a:prstGeom>
        <a:solidFill>
          <a:schemeClr val="tx1">
            <a:lumMod val="95000"/>
            <a:lumOff val="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050" b="1">
              <a:solidFill>
                <a:schemeClr val="bg1"/>
              </a:solidFill>
              <a:latin typeface="Arial" panose="020B0604020202020204" pitchFamily="34" charset="0"/>
              <a:cs typeface="Arial" panose="020B0604020202020204" pitchFamily="34" charset="0"/>
            </a:rPr>
            <a:t>CATATAN</a:t>
          </a:r>
          <a:r>
            <a:rPr lang="en-ID" sz="1050">
              <a:solidFill>
                <a:schemeClr val="bg1"/>
              </a:solidFill>
              <a:latin typeface="Arial" panose="020B0604020202020204" pitchFamily="34" charset="0"/>
              <a:cs typeface="Arial" panose="020B0604020202020204" pitchFamily="34" charset="0"/>
            </a:rPr>
            <a:t>:</a:t>
          </a:r>
        </a:p>
        <a:p>
          <a:r>
            <a:rPr lang="en-ID" sz="1050">
              <a:solidFill>
                <a:schemeClr val="bg1"/>
              </a:solidFill>
              <a:latin typeface="Arial" panose="020B0604020202020204" pitchFamily="34" charset="0"/>
              <a:cs typeface="Arial" panose="020B0604020202020204" pitchFamily="34" charset="0"/>
            </a:rPr>
            <a:t>    </a:t>
          </a:r>
          <a:r>
            <a:rPr lang="en-ID" sz="1050" baseline="0">
              <a:solidFill>
                <a:schemeClr val="bg1"/>
              </a:solidFill>
              <a:latin typeface="Arial" panose="020B0604020202020204" pitchFamily="34" charset="0"/>
              <a:cs typeface="Arial" panose="020B0604020202020204" pitchFamily="34" charset="0"/>
            </a:rPr>
            <a:t>Berikan cheklist (v) pada kolom </a:t>
          </a:r>
          <a:r>
            <a:rPr lang="en-ID" sz="1100" b="1" i="0" u="none" strike="noStrike" baseline="0">
              <a:solidFill>
                <a:schemeClr val="dk1"/>
              </a:solidFill>
              <a:effectLst/>
              <a:latin typeface="+mn-lt"/>
              <a:ea typeface="+mn-ea"/>
              <a:cs typeface="+mn-cs"/>
            </a:rPr>
            <a:t>    </a:t>
          </a:r>
        </a:p>
        <a:p>
          <a:r>
            <a:rPr lang="en-ID" sz="1100" b="1" i="0" u="none" strike="noStrike" baseline="0">
              <a:solidFill>
                <a:schemeClr val="dk1"/>
              </a:solidFill>
              <a:effectLst/>
              <a:latin typeface="+mn-lt"/>
              <a:ea typeface="+mn-ea"/>
              <a:cs typeface="+mn-cs"/>
            </a:rPr>
            <a:t>   </a:t>
          </a:r>
          <a:r>
            <a:rPr lang="en-ID" sz="1100" b="1" i="0" u="none" strike="noStrike">
              <a:solidFill>
                <a:schemeClr val="dk1"/>
              </a:solidFill>
              <a:effectLst/>
              <a:latin typeface="+mn-lt"/>
              <a:ea typeface="+mn-ea"/>
              <a:cs typeface="+mn-cs"/>
            </a:rPr>
            <a:t>S</a:t>
          </a:r>
          <a:r>
            <a:rPr lang="en-ID" sz="1050" baseline="0">
              <a:solidFill>
                <a:schemeClr val="bg1"/>
              </a:solidFill>
              <a:latin typeface="Arial" panose="020B0604020202020204" pitchFamily="34" charset="0"/>
              <a:cs typeface="Arial" panose="020B0604020202020204" pitchFamily="34" charset="0"/>
            </a:rPr>
            <a:t>indikator yang teridentifikasi </a:t>
          </a:r>
        </a:p>
      </xdr:txBody>
    </xdr:sp>
    <xdr:clientData/>
  </xdr:twoCellAnchor>
  <xdr:twoCellAnchor>
    <xdr:from>
      <xdr:col>1</xdr:col>
      <xdr:colOff>0</xdr:colOff>
      <xdr:row>0</xdr:row>
      <xdr:rowOff>0</xdr:rowOff>
    </xdr:from>
    <xdr:to>
      <xdr:col>7</xdr:col>
      <xdr:colOff>952500</xdr:colOff>
      <xdr:row>0</xdr:row>
      <xdr:rowOff>260639</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368300" y="0"/>
          <a:ext cx="7969250" cy="260639"/>
          <a:chOff x="347382" y="0"/>
          <a:chExt cx="7216589" cy="260639"/>
        </a:xfrm>
      </xdr:grpSpPr>
      <xdr:sp macro="" textlink="">
        <xdr:nvSpPr>
          <xdr:cNvPr id="18" name="TextBox 17">
            <a:hlinkClick xmlns:r="http://schemas.openxmlformats.org/officeDocument/2006/relationships" r:id="rId1"/>
            <a:extLst>
              <a:ext uri="{FF2B5EF4-FFF2-40B4-BE49-F238E27FC236}">
                <a16:creationId xmlns:a16="http://schemas.microsoft.com/office/drawing/2014/main" id="{00000000-0008-0000-0600-000012000000}"/>
              </a:ext>
            </a:extLst>
          </xdr:cNvPr>
          <xdr:cNvSpPr txBox="1"/>
        </xdr:nvSpPr>
        <xdr:spPr bwMode="auto">
          <a:xfrm>
            <a:off x="347382"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200">
                <a:solidFill>
                  <a:schemeClr val="bg1"/>
                </a:solidFill>
                <a:latin typeface="Bernard MT Condensed" panose="02050806060905020404" pitchFamily="18" charset="0"/>
              </a:rPr>
              <a:t>MENU</a:t>
            </a: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914400" y="0"/>
            <a:ext cx="6649571" cy="250031"/>
            <a:chOff x="923925" y="0"/>
            <a:chExt cx="8010525" cy="250031"/>
          </a:xfrm>
        </xdr:grpSpPr>
        <xdr:grpSp>
          <xdr:nvGrpSpPr>
            <xdr:cNvPr id="20" name="Group 19">
              <a:extLst>
                <a:ext uri="{FF2B5EF4-FFF2-40B4-BE49-F238E27FC236}">
                  <a16:creationId xmlns:a16="http://schemas.microsoft.com/office/drawing/2014/main" id="{00000000-0008-0000-0600-000014000000}"/>
                </a:ext>
              </a:extLst>
            </xdr:cNvPr>
            <xdr:cNvGrpSpPr/>
          </xdr:nvGrpSpPr>
          <xdr:grpSpPr>
            <a:xfrm>
              <a:off x="923925" y="0"/>
              <a:ext cx="8010525" cy="250031"/>
              <a:chOff x="2547938" y="0"/>
              <a:chExt cx="10337023" cy="250031"/>
            </a:xfrm>
          </xdr:grpSpPr>
          <xdr:sp macro="" textlink="">
            <xdr:nvSpPr>
              <xdr:cNvPr id="22" name="TextBox 21">
                <a:hlinkClick xmlns:r="http://schemas.openxmlformats.org/officeDocument/2006/relationships" r:id="rId2"/>
                <a:extLst>
                  <a:ext uri="{FF2B5EF4-FFF2-40B4-BE49-F238E27FC236}">
                    <a16:creationId xmlns:a16="http://schemas.microsoft.com/office/drawing/2014/main" id="{00000000-0008-0000-0600-000016000000}"/>
                  </a:ext>
                </a:extLst>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KOMPETENSI-1</a:t>
                </a:r>
              </a:p>
            </xdr:txBody>
          </xdr:sp>
          <xdr:sp macro="" textlink="">
            <xdr:nvSpPr>
              <xdr:cNvPr id="23" name="TextBox 22">
                <a:hlinkClick xmlns:r="http://schemas.openxmlformats.org/officeDocument/2006/relationships" r:id="rId3"/>
                <a:extLst>
                  <a:ext uri="{FF2B5EF4-FFF2-40B4-BE49-F238E27FC236}">
                    <a16:creationId xmlns:a16="http://schemas.microsoft.com/office/drawing/2014/main" id="{00000000-0008-0000-0600-000017000000}"/>
                  </a:ext>
                </a:extLst>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KOMPETENSI-2</a:t>
                </a:r>
              </a:p>
            </xdr:txBody>
          </xdr:sp>
          <xdr:sp macro="" textlink="">
            <xdr:nvSpPr>
              <xdr:cNvPr id="24" name="TextBox 23">
                <a:hlinkClick xmlns:r="http://schemas.openxmlformats.org/officeDocument/2006/relationships" r:id="rId4"/>
                <a:extLst>
                  <a:ext uri="{FF2B5EF4-FFF2-40B4-BE49-F238E27FC236}">
                    <a16:creationId xmlns:a16="http://schemas.microsoft.com/office/drawing/2014/main" id="{00000000-0008-0000-0600-000018000000}"/>
                  </a:ext>
                </a:extLst>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KOMPETENSI-3</a:t>
                </a:r>
              </a:p>
            </xdr:txBody>
          </xdr:sp>
          <xdr:sp macro="" textlink="">
            <xdr:nvSpPr>
              <xdr:cNvPr id="25" name="TextBox 24">
                <a:hlinkClick xmlns:r="http://schemas.openxmlformats.org/officeDocument/2006/relationships" r:id="rId5"/>
                <a:extLst>
                  <a:ext uri="{FF2B5EF4-FFF2-40B4-BE49-F238E27FC236}">
                    <a16:creationId xmlns:a16="http://schemas.microsoft.com/office/drawing/2014/main" id="{00000000-0008-0000-0600-000019000000}"/>
                  </a:ext>
                </a:extLst>
              </xdr:cNvPr>
              <xdr:cNvSpPr txBox="1"/>
            </xdr:nvSpPr>
            <xdr:spPr>
              <a:xfrm>
                <a:off x="11568868" y="0"/>
                <a:ext cx="1316093"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RKAPTLSI</a:t>
                </a:r>
              </a:p>
            </xdr:txBody>
          </xdr:sp>
        </xdr:grpSp>
        <xdr:sp macro="" textlink="">
          <xdr:nvSpPr>
            <xdr:cNvPr id="21" name="TextBox 20">
              <a:hlinkClick xmlns:r="http://schemas.openxmlformats.org/officeDocument/2006/relationships" r:id="rId6"/>
              <a:extLst>
                <a:ext uri="{FF2B5EF4-FFF2-40B4-BE49-F238E27FC236}">
                  <a16:creationId xmlns:a16="http://schemas.microsoft.com/office/drawing/2014/main" id="{00000000-0008-0000-0600-000015000000}"/>
                </a:ext>
              </a:extLst>
            </xdr:cNvPr>
            <xdr:cNvSpPr txBox="1"/>
          </xdr:nvSpPr>
          <xdr:spPr>
            <a:xfrm>
              <a:off x="5953125" y="0"/>
              <a:ext cx="1933575"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KOMPETENSI-4</a:t>
              </a:r>
            </a:p>
          </xdr:txBody>
        </xdr:sp>
      </xdr:grpSp>
    </xdr:grpSp>
    <xdr:clientData/>
  </xdr:twoCellAnchor>
  <xdr:twoCellAnchor>
    <xdr:from>
      <xdr:col>15</xdr:col>
      <xdr:colOff>9525</xdr:colOff>
      <xdr:row>5</xdr:row>
      <xdr:rowOff>361949</xdr:rowOff>
    </xdr:from>
    <xdr:to>
      <xdr:col>16</xdr:col>
      <xdr:colOff>0</xdr:colOff>
      <xdr:row>15</xdr:row>
      <xdr:rowOff>914400</xdr:rowOff>
    </xdr:to>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8382000" y="1514474"/>
          <a:ext cx="3771900" cy="3352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Dokumen</a:t>
          </a:r>
          <a:r>
            <a:rPr lang="en-ID" sz="1100" baseline="0"/>
            <a:t> </a:t>
          </a:r>
          <a:r>
            <a:rPr lang="en-ID" sz="1100"/>
            <a:t>Analisis Rapor Pendidikan Sekolah.</a:t>
          </a:r>
        </a:p>
        <a:p>
          <a:r>
            <a:rPr lang="en-ID" sz="1100"/>
            <a:t>2. </a:t>
          </a:r>
          <a:r>
            <a:rPr lang="en-ID" sz="1100" baseline="0"/>
            <a:t>Program Kerja sekolah melalui tahapan Perencanaan </a:t>
          </a:r>
        </a:p>
        <a:p>
          <a:r>
            <a:rPr lang="en-ID" sz="1100" baseline="0"/>
            <a:t>    Berbasis Data dengan penyesuaian dan optimaliasasi sarana </a:t>
          </a:r>
        </a:p>
        <a:p>
          <a:r>
            <a:rPr lang="en-ID" sz="1100" baseline="0"/>
            <a:t>    dan prasarana yang ada di sekolah. </a:t>
          </a:r>
          <a:endParaRPr lang="en-ID" sz="1100"/>
        </a:p>
        <a:p>
          <a:r>
            <a:rPr lang="en-ID" sz="1100"/>
            <a:t>3.</a:t>
          </a:r>
          <a:r>
            <a:rPr lang="en-ID" sz="1100" baseline="0"/>
            <a:t> Melaksanakan kegiatan atau program skala prioritas secara </a:t>
          </a:r>
        </a:p>
        <a:p>
          <a:r>
            <a:rPr lang="en-ID" sz="1100" baseline="0"/>
            <a:t>    konsisten untuk melihat perubahan melalui evaluasi secara </a:t>
          </a:r>
        </a:p>
        <a:p>
          <a:r>
            <a:rPr lang="en-ID" sz="1100" baseline="0"/>
            <a:t>    berkala untuk melihat tingkat keberhasilan setiap program.</a:t>
          </a:r>
        </a:p>
        <a:p>
          <a:r>
            <a:rPr lang="en-ID" sz="1100" baseline="0"/>
            <a:t>4. Adanya Program Unggulan dengan tetap menerapkan </a:t>
          </a:r>
        </a:p>
        <a:p>
          <a:r>
            <a:rPr lang="en-ID" sz="1100" baseline="0"/>
            <a:t>    efisiensi dan optimalisasi sumber daya yang ada disekolah, </a:t>
          </a:r>
        </a:p>
        <a:p>
          <a:r>
            <a:rPr lang="en-ID" sz="1100" baseline="0"/>
            <a:t>    semisal : Koperasi atau kantin yang dikelola Guru dan siswa.</a:t>
          </a:r>
        </a:p>
        <a:p>
          <a:r>
            <a:rPr lang="en-ID" sz="1100" baseline="0"/>
            <a:t>5. Penempatan dan melengkapi sarana pondok baca yang </a:t>
          </a:r>
        </a:p>
        <a:p>
          <a:r>
            <a:rPr lang="en-ID" sz="1100" baseline="0"/>
            <a:t>    berada di lingkungan sekolah untuk meingkatkan budaya </a:t>
          </a:r>
        </a:p>
        <a:p>
          <a:r>
            <a:rPr lang="en-ID" sz="1100" baseline="0"/>
            <a:t>    literasi sekolah.</a:t>
          </a:r>
        </a:p>
        <a:p>
          <a:r>
            <a:rPr lang="en-ID" sz="1100" baseline="0"/>
            <a:t>6. Adanya kegiatan yang ditujukan pada masyarakat sekitar </a:t>
          </a:r>
        </a:p>
        <a:p>
          <a:r>
            <a:rPr lang="en-ID" sz="1100" baseline="0"/>
            <a:t>    dalam meringankan kebutuhan masyarakat sekitar </a:t>
          </a:r>
        </a:p>
        <a:p>
          <a:r>
            <a:rPr lang="en-ID" sz="1100" baseline="0"/>
            <a:t>    lingkungan sekolah, misal: Kerja Bhakti bersama, Bhakti </a:t>
          </a:r>
        </a:p>
        <a:p>
          <a:r>
            <a:rPr lang="en-ID" sz="1100" baseline="0"/>
            <a:t>    Sosial Bagi Sembako di bulan Ramadhan; pembagian daging </a:t>
          </a:r>
        </a:p>
        <a:p>
          <a:r>
            <a:rPr lang="en-ID" sz="1100" baseline="0"/>
            <a:t>    di Hari Raya Qurban. </a:t>
          </a:r>
        </a:p>
      </xdr:txBody>
    </xdr:sp>
    <xdr:clientData/>
  </xdr:twoCellAnchor>
  <xdr:twoCellAnchor>
    <xdr:from>
      <xdr:col>15</xdr:col>
      <xdr:colOff>9525</xdr:colOff>
      <xdr:row>19</xdr:row>
      <xdr:rowOff>352425</xdr:rowOff>
    </xdr:from>
    <xdr:to>
      <xdr:col>16</xdr:col>
      <xdr:colOff>0</xdr:colOff>
      <xdr:row>26</xdr:row>
      <xdr:rowOff>85725</xdr:rowOff>
    </xdr:to>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8382000" y="7191375"/>
          <a:ext cx="3771900" cy="1914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1. Adanya koordinasi dan atau sosialisasi program kerja </a:t>
          </a:r>
        </a:p>
        <a:p>
          <a:r>
            <a:rPr lang="en-ID" sz="1100"/>
            <a:t>    bersama dengan melibatkan Komite Sekolah (Notulen, </a:t>
          </a:r>
        </a:p>
        <a:p>
          <a:r>
            <a:rPr lang="en-ID" sz="1100"/>
            <a:t>    dafhad)</a:t>
          </a:r>
        </a:p>
        <a:p>
          <a:r>
            <a:rPr lang="en-ID" sz="1100"/>
            <a:t>2. Memfasilitasi dan memberi kesempatan kepada komite </a:t>
          </a:r>
        </a:p>
        <a:p>
          <a:r>
            <a:rPr lang="en-ID" sz="1100"/>
            <a:t>   </a:t>
          </a:r>
          <a:r>
            <a:rPr lang="en-ID" sz="1100" baseline="0"/>
            <a:t> </a:t>
          </a:r>
          <a:r>
            <a:rPr lang="en-ID" sz="1100"/>
            <a:t>sekolah / wali murid dalam pengembangan program yang </a:t>
          </a:r>
        </a:p>
        <a:p>
          <a:r>
            <a:rPr lang="en-ID" sz="1100"/>
            <a:t>    ada di sekolah.</a:t>
          </a:r>
        </a:p>
        <a:p>
          <a:r>
            <a:rPr lang="en-ID" sz="1100"/>
            <a:t>3.</a:t>
          </a:r>
          <a:r>
            <a:rPr lang="en-ID" sz="1100" baseline="0"/>
            <a:t> Adanya sosialiasi hasil capaian pengembangan program </a:t>
          </a:r>
        </a:p>
        <a:p>
          <a:r>
            <a:rPr lang="en-ID" sz="1100" baseline="0"/>
            <a:t>    kerja sekolah kepada komite sekolah / wali murid secara </a:t>
          </a:r>
        </a:p>
        <a:p>
          <a:r>
            <a:rPr lang="en-ID" sz="1100" baseline="0"/>
            <a:t>    periodik dan atau insidental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38100</xdr:colOff>
      <xdr:row>0</xdr:row>
      <xdr:rowOff>0</xdr:rowOff>
    </xdr:from>
    <xdr:to>
      <xdr:col>10</xdr:col>
      <xdr:colOff>139412</xdr:colOff>
      <xdr:row>0</xdr:row>
      <xdr:rowOff>259773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6829425" y="0"/>
          <a:ext cx="472787" cy="259773"/>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DATA</a:t>
          </a:r>
        </a:p>
      </xdr:txBody>
    </xdr:sp>
    <xdr:clientData/>
  </xdr:twoCellAnchor>
  <xdr:twoCellAnchor>
    <xdr:from>
      <xdr:col>1</xdr:col>
      <xdr:colOff>0</xdr:colOff>
      <xdr:row>0</xdr:row>
      <xdr:rowOff>0</xdr:rowOff>
    </xdr:from>
    <xdr:to>
      <xdr:col>9</xdr:col>
      <xdr:colOff>0</xdr:colOff>
      <xdr:row>0</xdr:row>
      <xdr:rowOff>266700</xdr:rowOff>
    </xdr:to>
    <xdr:grpSp>
      <xdr:nvGrpSpPr>
        <xdr:cNvPr id="31" name="Group 30">
          <a:extLst>
            <a:ext uri="{FF2B5EF4-FFF2-40B4-BE49-F238E27FC236}">
              <a16:creationId xmlns:a16="http://schemas.microsoft.com/office/drawing/2014/main" id="{00000000-0008-0000-0700-00001F000000}"/>
            </a:ext>
          </a:extLst>
        </xdr:cNvPr>
        <xdr:cNvGrpSpPr/>
      </xdr:nvGrpSpPr>
      <xdr:grpSpPr>
        <a:xfrm>
          <a:off x="320261" y="0"/>
          <a:ext cx="7244522" cy="266700"/>
          <a:chOff x="347382" y="0"/>
          <a:chExt cx="7216589" cy="260639"/>
        </a:xfrm>
      </xdr:grpSpPr>
      <xdr:sp macro="" textlink="">
        <xdr:nvSpPr>
          <xdr:cNvPr id="32" name="TextBox 31">
            <a:hlinkClick xmlns:r="http://schemas.openxmlformats.org/officeDocument/2006/relationships" r:id="rId2"/>
            <a:extLst>
              <a:ext uri="{FF2B5EF4-FFF2-40B4-BE49-F238E27FC236}">
                <a16:creationId xmlns:a16="http://schemas.microsoft.com/office/drawing/2014/main" id="{00000000-0008-0000-0700-000020000000}"/>
              </a:ext>
            </a:extLst>
          </xdr:cNvPr>
          <xdr:cNvSpPr txBox="1"/>
        </xdr:nvSpPr>
        <xdr:spPr bwMode="auto">
          <a:xfrm>
            <a:off x="347382" y="0"/>
            <a:ext cx="519393" cy="26063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MENU</a:t>
            </a:r>
          </a:p>
        </xdr:txBody>
      </xdr:sp>
      <xdr:grpSp>
        <xdr:nvGrpSpPr>
          <xdr:cNvPr id="33" name="Group 32">
            <a:extLst>
              <a:ext uri="{FF2B5EF4-FFF2-40B4-BE49-F238E27FC236}">
                <a16:creationId xmlns:a16="http://schemas.microsoft.com/office/drawing/2014/main" id="{00000000-0008-0000-0700-000021000000}"/>
              </a:ext>
            </a:extLst>
          </xdr:cNvPr>
          <xdr:cNvGrpSpPr/>
        </xdr:nvGrpSpPr>
        <xdr:grpSpPr>
          <a:xfrm>
            <a:off x="914400" y="0"/>
            <a:ext cx="6649571" cy="250031"/>
            <a:chOff x="923925" y="0"/>
            <a:chExt cx="8010525" cy="250031"/>
          </a:xfrm>
        </xdr:grpSpPr>
        <xdr:grpSp>
          <xdr:nvGrpSpPr>
            <xdr:cNvPr id="44" name="Group 43">
              <a:extLst>
                <a:ext uri="{FF2B5EF4-FFF2-40B4-BE49-F238E27FC236}">
                  <a16:creationId xmlns:a16="http://schemas.microsoft.com/office/drawing/2014/main" id="{00000000-0008-0000-0700-00002C000000}"/>
                </a:ext>
              </a:extLst>
            </xdr:cNvPr>
            <xdr:cNvGrpSpPr/>
          </xdr:nvGrpSpPr>
          <xdr:grpSpPr>
            <a:xfrm>
              <a:off x="923925" y="0"/>
              <a:ext cx="8010525" cy="250031"/>
              <a:chOff x="2547938" y="0"/>
              <a:chExt cx="10337023" cy="250031"/>
            </a:xfrm>
          </xdr:grpSpPr>
          <xdr:sp macro="" textlink="">
            <xdr:nvSpPr>
              <xdr:cNvPr id="46" name="TextBox 45">
                <a:hlinkClick xmlns:r="http://schemas.openxmlformats.org/officeDocument/2006/relationships" r:id="rId3"/>
                <a:extLst>
                  <a:ext uri="{FF2B5EF4-FFF2-40B4-BE49-F238E27FC236}">
                    <a16:creationId xmlns:a16="http://schemas.microsoft.com/office/drawing/2014/main" id="{00000000-0008-0000-0700-00002E000000}"/>
                  </a:ext>
                </a:extLst>
              </xdr:cNvPr>
              <xdr:cNvSpPr txBox="1"/>
            </xdr:nvSpPr>
            <xdr:spPr>
              <a:xfrm>
                <a:off x="2547938"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KOMPETENSI-1</a:t>
                </a:r>
              </a:p>
            </xdr:txBody>
          </xdr:sp>
          <xdr:sp macro="" textlink="">
            <xdr:nvSpPr>
              <xdr:cNvPr id="47" name="TextBox 46">
                <a:hlinkClick xmlns:r="http://schemas.openxmlformats.org/officeDocument/2006/relationships" r:id="rId4"/>
                <a:extLst>
                  <a:ext uri="{FF2B5EF4-FFF2-40B4-BE49-F238E27FC236}">
                    <a16:creationId xmlns:a16="http://schemas.microsoft.com/office/drawing/2014/main" id="{00000000-0008-0000-0700-00002F000000}"/>
                  </a:ext>
                </a:extLst>
              </xdr:cNvPr>
              <xdr:cNvSpPr txBox="1"/>
            </xdr:nvSpPr>
            <xdr:spPr>
              <a:xfrm>
                <a:off x="4726781"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KOMPETENSI-2</a:t>
                </a:r>
              </a:p>
            </xdr:txBody>
          </xdr:sp>
          <xdr:sp macro="" textlink="">
            <xdr:nvSpPr>
              <xdr:cNvPr id="48" name="TextBox 47">
                <a:hlinkClick xmlns:r="http://schemas.openxmlformats.org/officeDocument/2006/relationships" r:id="rId5"/>
                <a:extLst>
                  <a:ext uri="{FF2B5EF4-FFF2-40B4-BE49-F238E27FC236}">
                    <a16:creationId xmlns:a16="http://schemas.microsoft.com/office/drawing/2014/main" id="{00000000-0008-0000-0700-000030000000}"/>
                  </a:ext>
                </a:extLst>
              </xdr:cNvPr>
              <xdr:cNvSpPr txBox="1"/>
            </xdr:nvSpPr>
            <xdr:spPr>
              <a:xfrm>
                <a:off x="6881813" y="0"/>
                <a:ext cx="211930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KOMPETENSI-3</a:t>
                </a:r>
              </a:p>
            </xdr:txBody>
          </xdr:sp>
          <xdr:sp macro="" textlink="">
            <xdr:nvSpPr>
              <xdr:cNvPr id="49" name="TextBox 48">
                <a:hlinkClick xmlns:r="http://schemas.openxmlformats.org/officeDocument/2006/relationships" r:id="rId6"/>
                <a:extLst>
                  <a:ext uri="{FF2B5EF4-FFF2-40B4-BE49-F238E27FC236}">
                    <a16:creationId xmlns:a16="http://schemas.microsoft.com/office/drawing/2014/main" id="{00000000-0008-0000-0700-000031000000}"/>
                  </a:ext>
                </a:extLst>
              </xdr:cNvPr>
              <xdr:cNvSpPr txBox="1"/>
            </xdr:nvSpPr>
            <xdr:spPr>
              <a:xfrm>
                <a:off x="11568868" y="0"/>
                <a:ext cx="1316093" cy="2500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RKAPTLSI</a:t>
                </a:r>
              </a:p>
            </xdr:txBody>
          </xdr:sp>
        </xdr:grpSp>
        <xdr:sp macro="" textlink="">
          <xdr:nvSpPr>
            <xdr:cNvPr id="45" name="TextBox 44">
              <a:hlinkClick xmlns:r="http://schemas.openxmlformats.org/officeDocument/2006/relationships" r:id="rId7"/>
              <a:extLst>
                <a:ext uri="{FF2B5EF4-FFF2-40B4-BE49-F238E27FC236}">
                  <a16:creationId xmlns:a16="http://schemas.microsoft.com/office/drawing/2014/main" id="{00000000-0008-0000-0700-00002D000000}"/>
                </a:ext>
              </a:extLst>
            </xdr:cNvPr>
            <xdr:cNvSpPr txBox="1"/>
          </xdr:nvSpPr>
          <xdr:spPr>
            <a:xfrm>
              <a:off x="5953125" y="0"/>
              <a:ext cx="1933575" cy="250031"/>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050" b="1">
                  <a:solidFill>
                    <a:schemeClr val="bg1"/>
                  </a:solidFill>
                  <a:latin typeface="Arial Narrow" panose="020B0606020202030204" pitchFamily="34" charset="0"/>
                </a:rPr>
                <a:t>KOMPETENSI-4</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200025</xdr:colOff>
      <xdr:row>53</xdr:row>
      <xdr:rowOff>0</xdr:rowOff>
    </xdr:from>
    <xdr:to>
      <xdr:col>5</xdr:col>
      <xdr:colOff>476250</xdr:colOff>
      <xdr:row>53</xdr:row>
      <xdr:rowOff>0</xdr:rowOff>
    </xdr:to>
    <xdr:grpSp>
      <xdr:nvGrpSpPr>
        <xdr:cNvPr id="2" name="Group 25">
          <a:extLst>
            <a:ext uri="{FF2B5EF4-FFF2-40B4-BE49-F238E27FC236}">
              <a16:creationId xmlns:a16="http://schemas.microsoft.com/office/drawing/2014/main" id="{00000000-0008-0000-0800-000002000000}"/>
            </a:ext>
          </a:extLst>
        </xdr:cNvPr>
        <xdr:cNvGrpSpPr>
          <a:grpSpLocks/>
        </xdr:cNvGrpSpPr>
      </xdr:nvGrpSpPr>
      <xdr:grpSpPr bwMode="auto">
        <a:xfrm>
          <a:off x="2419764" y="8155609"/>
          <a:ext cx="2556703" cy="0"/>
          <a:chOff x="445" y="158"/>
          <a:chExt cx="169" cy="28"/>
        </a:xfrm>
      </xdr:grpSpPr>
      <xdr:sp macro="" textlink="">
        <xdr:nvSpPr>
          <xdr:cNvPr id="3" name="Text Box 26">
            <a:extLst>
              <a:ext uri="{FF2B5EF4-FFF2-40B4-BE49-F238E27FC236}">
                <a16:creationId xmlns:a16="http://schemas.microsoft.com/office/drawing/2014/main" id="{00000000-0008-0000-0800-000003000000}"/>
              </a:ext>
            </a:extLst>
          </xdr:cNvPr>
          <xdr:cNvSpPr txBox="1">
            <a:spLocks noChangeArrowheads="1"/>
          </xdr:cNvSpPr>
        </xdr:nvSpPr>
        <xdr:spPr bwMode="auto">
          <a:xfrm>
            <a:off x="-12299955359400" y="8067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4" name="Text Box 27">
            <a:extLst>
              <a:ext uri="{FF2B5EF4-FFF2-40B4-BE49-F238E27FC236}">
                <a16:creationId xmlns:a16="http://schemas.microsoft.com/office/drawing/2014/main" id="{00000000-0008-0000-0800-000004000000}"/>
              </a:ext>
            </a:extLst>
          </xdr:cNvPr>
          <xdr:cNvSpPr txBox="1">
            <a:spLocks noChangeArrowheads="1"/>
          </xdr:cNvSpPr>
        </xdr:nvSpPr>
        <xdr:spPr bwMode="auto">
          <a:xfrm>
            <a:off x="-12299955359400" y="8067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5" name="Text Box 28">
            <a:extLst>
              <a:ext uri="{FF2B5EF4-FFF2-40B4-BE49-F238E27FC236}">
                <a16:creationId xmlns:a16="http://schemas.microsoft.com/office/drawing/2014/main" id="{00000000-0008-0000-0800-000005000000}"/>
              </a:ext>
            </a:extLst>
          </xdr:cNvPr>
          <xdr:cNvSpPr txBox="1">
            <a:spLocks noChangeArrowheads="1"/>
          </xdr:cNvSpPr>
        </xdr:nvSpPr>
        <xdr:spPr bwMode="auto">
          <a:xfrm>
            <a:off x="-12299955359400" y="8067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80</xdr:row>
      <xdr:rowOff>0</xdr:rowOff>
    </xdr:from>
    <xdr:to>
      <xdr:col>5</xdr:col>
      <xdr:colOff>476250</xdr:colOff>
      <xdr:row>83</xdr:row>
      <xdr:rowOff>0</xdr:rowOff>
    </xdr:to>
    <xdr:grpSp>
      <xdr:nvGrpSpPr>
        <xdr:cNvPr id="6" name="Group 391">
          <a:extLst>
            <a:ext uri="{FF2B5EF4-FFF2-40B4-BE49-F238E27FC236}">
              <a16:creationId xmlns:a16="http://schemas.microsoft.com/office/drawing/2014/main" id="{00000000-0008-0000-0800-000006000000}"/>
            </a:ext>
          </a:extLst>
        </xdr:cNvPr>
        <xdr:cNvGrpSpPr>
          <a:grpSpLocks/>
        </xdr:cNvGrpSpPr>
      </xdr:nvGrpSpPr>
      <xdr:grpSpPr bwMode="auto">
        <a:xfrm>
          <a:off x="2419764" y="12650304"/>
          <a:ext cx="2556703" cy="480392"/>
          <a:chOff x="447" y="2252"/>
          <a:chExt cx="171" cy="300"/>
        </a:xfrm>
      </xdr:grpSpPr>
      <xdr:grpSp>
        <xdr:nvGrpSpPr>
          <xdr:cNvPr id="7" name="Group 49">
            <a:extLst>
              <a:ext uri="{FF2B5EF4-FFF2-40B4-BE49-F238E27FC236}">
                <a16:creationId xmlns:a16="http://schemas.microsoft.com/office/drawing/2014/main" id="{00000000-0008-0000-0800-000007000000}"/>
              </a:ext>
            </a:extLst>
          </xdr:cNvPr>
          <xdr:cNvGrpSpPr>
            <a:grpSpLocks/>
          </xdr:cNvGrpSpPr>
        </xdr:nvGrpSpPr>
        <xdr:grpSpPr bwMode="auto">
          <a:xfrm>
            <a:off x="447" y="2252"/>
            <a:ext cx="171" cy="28"/>
            <a:chOff x="445" y="158"/>
            <a:chExt cx="169" cy="28"/>
          </a:xfrm>
        </xdr:grpSpPr>
        <xdr:sp macro="" textlink="">
          <xdr:nvSpPr>
            <xdr:cNvPr id="20" name="Text Box 50">
              <a:extLst>
                <a:ext uri="{FF2B5EF4-FFF2-40B4-BE49-F238E27FC236}">
                  <a16:creationId xmlns:a16="http://schemas.microsoft.com/office/drawing/2014/main" id="{00000000-0008-0000-0800-000014000000}"/>
                </a:ext>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1" name="Text Box 51">
              <a:extLst>
                <a:ext uri="{FF2B5EF4-FFF2-40B4-BE49-F238E27FC236}">
                  <a16:creationId xmlns:a16="http://schemas.microsoft.com/office/drawing/2014/main" id="{00000000-0008-0000-0800-000015000000}"/>
                </a:ext>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 name="Text Box 52">
              <a:extLst>
                <a:ext uri="{FF2B5EF4-FFF2-40B4-BE49-F238E27FC236}">
                  <a16:creationId xmlns:a16="http://schemas.microsoft.com/office/drawing/2014/main" id="{00000000-0008-0000-0800-000016000000}"/>
                </a:ext>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8" name="Group 53">
            <a:extLst>
              <a:ext uri="{FF2B5EF4-FFF2-40B4-BE49-F238E27FC236}">
                <a16:creationId xmlns:a16="http://schemas.microsoft.com/office/drawing/2014/main" id="{00000000-0008-0000-0800-000008000000}"/>
              </a:ext>
            </a:extLst>
          </xdr:cNvPr>
          <xdr:cNvGrpSpPr>
            <a:grpSpLocks/>
          </xdr:cNvGrpSpPr>
        </xdr:nvGrpSpPr>
        <xdr:grpSpPr bwMode="auto">
          <a:xfrm>
            <a:off x="447" y="2339"/>
            <a:ext cx="171" cy="28"/>
            <a:chOff x="445" y="158"/>
            <a:chExt cx="169" cy="28"/>
          </a:xfrm>
        </xdr:grpSpPr>
        <xdr:sp macro="" textlink="">
          <xdr:nvSpPr>
            <xdr:cNvPr id="17" name="Text Box 54">
              <a:extLst>
                <a:ext uri="{FF2B5EF4-FFF2-40B4-BE49-F238E27FC236}">
                  <a16:creationId xmlns:a16="http://schemas.microsoft.com/office/drawing/2014/main" id="{00000000-0008-0000-0800-000011000000}"/>
                </a:ext>
              </a:extLst>
            </xdr:cNvPr>
            <xdr:cNvSpPr txBox="1">
              <a:spLocks noChangeArrowheads="1"/>
            </xdr:cNvSpPr>
          </xdr:nvSpPr>
          <xdr:spPr bwMode="auto">
            <a:xfrm>
              <a:off x="445"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8" name="Text Box 55">
              <a:extLst>
                <a:ext uri="{FF2B5EF4-FFF2-40B4-BE49-F238E27FC236}">
                  <a16:creationId xmlns:a16="http://schemas.microsoft.com/office/drawing/2014/main" id="{00000000-0008-0000-0800-000012000000}"/>
                </a:ext>
              </a:extLst>
            </xdr:cNvPr>
            <xdr:cNvSpPr txBox="1">
              <a:spLocks noChangeArrowheads="1"/>
            </xdr:cNvSpPr>
          </xdr:nvSpPr>
          <xdr:spPr bwMode="auto">
            <a:xfrm>
              <a:off x="51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9" name="Text Box 56">
              <a:extLst>
                <a:ext uri="{FF2B5EF4-FFF2-40B4-BE49-F238E27FC236}">
                  <a16:creationId xmlns:a16="http://schemas.microsoft.com/office/drawing/2014/main" id="{00000000-0008-0000-0800-000013000000}"/>
                </a:ext>
              </a:extLst>
            </xdr:cNvPr>
            <xdr:cNvSpPr txBox="1">
              <a:spLocks noChangeArrowheads="1"/>
            </xdr:cNvSpPr>
          </xdr:nvSpPr>
          <xdr:spPr bwMode="auto">
            <a:xfrm>
              <a:off x="58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 name="Group 57">
            <a:extLst>
              <a:ext uri="{FF2B5EF4-FFF2-40B4-BE49-F238E27FC236}">
                <a16:creationId xmlns:a16="http://schemas.microsoft.com/office/drawing/2014/main" id="{00000000-0008-0000-0800-000009000000}"/>
              </a:ext>
            </a:extLst>
          </xdr:cNvPr>
          <xdr:cNvGrpSpPr>
            <a:grpSpLocks/>
          </xdr:cNvGrpSpPr>
        </xdr:nvGrpSpPr>
        <xdr:grpSpPr bwMode="auto">
          <a:xfrm>
            <a:off x="447" y="2426"/>
            <a:ext cx="171" cy="28"/>
            <a:chOff x="445" y="158"/>
            <a:chExt cx="169" cy="28"/>
          </a:xfrm>
        </xdr:grpSpPr>
        <xdr:sp macro="" textlink="">
          <xdr:nvSpPr>
            <xdr:cNvPr id="14" name="Text Box 58">
              <a:extLst>
                <a:ext uri="{FF2B5EF4-FFF2-40B4-BE49-F238E27FC236}">
                  <a16:creationId xmlns:a16="http://schemas.microsoft.com/office/drawing/2014/main" id="{00000000-0008-0000-0800-00000E000000}"/>
                </a:ext>
              </a:extLst>
            </xdr:cNvPr>
            <xdr:cNvSpPr txBox="1">
              <a:spLocks noChangeArrowheads="1"/>
            </xdr:cNvSpPr>
          </xdr:nvSpPr>
          <xdr:spPr bwMode="auto">
            <a:xfrm>
              <a:off x="445"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 name="Text Box 59">
              <a:extLst>
                <a:ext uri="{FF2B5EF4-FFF2-40B4-BE49-F238E27FC236}">
                  <a16:creationId xmlns:a16="http://schemas.microsoft.com/office/drawing/2014/main" id="{00000000-0008-0000-0800-00000F000000}"/>
                </a:ext>
              </a:extLst>
            </xdr:cNvPr>
            <xdr:cNvSpPr txBox="1">
              <a:spLocks noChangeArrowheads="1"/>
            </xdr:cNvSpPr>
          </xdr:nvSpPr>
          <xdr:spPr bwMode="auto">
            <a:xfrm>
              <a:off x="51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6" name="Text Box 60">
              <a:extLst>
                <a:ext uri="{FF2B5EF4-FFF2-40B4-BE49-F238E27FC236}">
                  <a16:creationId xmlns:a16="http://schemas.microsoft.com/office/drawing/2014/main" id="{00000000-0008-0000-0800-000010000000}"/>
                </a:ext>
              </a:extLst>
            </xdr:cNvPr>
            <xdr:cNvSpPr txBox="1">
              <a:spLocks noChangeArrowheads="1"/>
            </xdr:cNvSpPr>
          </xdr:nvSpPr>
          <xdr:spPr bwMode="auto">
            <a:xfrm>
              <a:off x="58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0" name="Group 61">
            <a:extLst>
              <a:ext uri="{FF2B5EF4-FFF2-40B4-BE49-F238E27FC236}">
                <a16:creationId xmlns:a16="http://schemas.microsoft.com/office/drawing/2014/main" id="{00000000-0008-0000-0800-00000A000000}"/>
              </a:ext>
            </a:extLst>
          </xdr:cNvPr>
          <xdr:cNvGrpSpPr>
            <a:grpSpLocks/>
          </xdr:cNvGrpSpPr>
        </xdr:nvGrpSpPr>
        <xdr:grpSpPr bwMode="auto">
          <a:xfrm>
            <a:off x="447" y="2524"/>
            <a:ext cx="171" cy="28"/>
            <a:chOff x="445" y="158"/>
            <a:chExt cx="169" cy="28"/>
          </a:xfrm>
        </xdr:grpSpPr>
        <xdr:sp macro="" textlink="">
          <xdr:nvSpPr>
            <xdr:cNvPr id="11" name="Text Box 62">
              <a:extLst>
                <a:ext uri="{FF2B5EF4-FFF2-40B4-BE49-F238E27FC236}">
                  <a16:creationId xmlns:a16="http://schemas.microsoft.com/office/drawing/2014/main" id="{00000000-0008-0000-0800-00000B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 name="Text Box 63">
              <a:extLst>
                <a:ext uri="{FF2B5EF4-FFF2-40B4-BE49-F238E27FC236}">
                  <a16:creationId xmlns:a16="http://schemas.microsoft.com/office/drawing/2014/main" id="{00000000-0008-0000-0800-00000C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 name="Text Box 64">
              <a:extLst>
                <a:ext uri="{FF2B5EF4-FFF2-40B4-BE49-F238E27FC236}">
                  <a16:creationId xmlns:a16="http://schemas.microsoft.com/office/drawing/2014/main" id="{00000000-0008-0000-0800-00000D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83</xdr:row>
      <xdr:rowOff>0</xdr:rowOff>
    </xdr:from>
    <xdr:to>
      <xdr:col>5</xdr:col>
      <xdr:colOff>476250</xdr:colOff>
      <xdr:row>83</xdr:row>
      <xdr:rowOff>0</xdr:rowOff>
    </xdr:to>
    <xdr:grpSp>
      <xdr:nvGrpSpPr>
        <xdr:cNvPr id="23" name="Group 65">
          <a:extLst>
            <a:ext uri="{FF2B5EF4-FFF2-40B4-BE49-F238E27FC236}">
              <a16:creationId xmlns:a16="http://schemas.microsoft.com/office/drawing/2014/main" id="{00000000-0008-0000-0800-000017000000}"/>
            </a:ext>
          </a:extLst>
        </xdr:cNvPr>
        <xdr:cNvGrpSpPr>
          <a:grpSpLocks/>
        </xdr:cNvGrpSpPr>
      </xdr:nvGrpSpPr>
      <xdr:grpSpPr bwMode="auto">
        <a:xfrm>
          <a:off x="2419764" y="13130696"/>
          <a:ext cx="2556703" cy="0"/>
          <a:chOff x="445" y="158"/>
          <a:chExt cx="169" cy="28"/>
        </a:xfrm>
      </xdr:grpSpPr>
      <xdr:sp macro="" textlink="">
        <xdr:nvSpPr>
          <xdr:cNvPr id="24" name="Text Box 66">
            <a:extLst>
              <a:ext uri="{FF2B5EF4-FFF2-40B4-BE49-F238E27FC236}">
                <a16:creationId xmlns:a16="http://schemas.microsoft.com/office/drawing/2014/main" id="{00000000-0008-0000-0800-000018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5" name="Text Box 67">
            <a:extLst>
              <a:ext uri="{FF2B5EF4-FFF2-40B4-BE49-F238E27FC236}">
                <a16:creationId xmlns:a16="http://schemas.microsoft.com/office/drawing/2014/main" id="{00000000-0008-0000-0800-000019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6" name="Text Box 68">
            <a:extLst>
              <a:ext uri="{FF2B5EF4-FFF2-40B4-BE49-F238E27FC236}">
                <a16:creationId xmlns:a16="http://schemas.microsoft.com/office/drawing/2014/main" id="{00000000-0008-0000-0800-00001A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83</xdr:row>
      <xdr:rowOff>0</xdr:rowOff>
    </xdr:from>
    <xdr:to>
      <xdr:col>5</xdr:col>
      <xdr:colOff>476250</xdr:colOff>
      <xdr:row>83</xdr:row>
      <xdr:rowOff>0</xdr:rowOff>
    </xdr:to>
    <xdr:grpSp>
      <xdr:nvGrpSpPr>
        <xdr:cNvPr id="27" name="Group 69">
          <a:extLst>
            <a:ext uri="{FF2B5EF4-FFF2-40B4-BE49-F238E27FC236}">
              <a16:creationId xmlns:a16="http://schemas.microsoft.com/office/drawing/2014/main" id="{00000000-0008-0000-0800-00001B000000}"/>
            </a:ext>
          </a:extLst>
        </xdr:cNvPr>
        <xdr:cNvGrpSpPr>
          <a:grpSpLocks/>
        </xdr:cNvGrpSpPr>
      </xdr:nvGrpSpPr>
      <xdr:grpSpPr bwMode="auto">
        <a:xfrm>
          <a:off x="2419764" y="13130696"/>
          <a:ext cx="2556703" cy="0"/>
          <a:chOff x="445" y="158"/>
          <a:chExt cx="169" cy="28"/>
        </a:xfrm>
      </xdr:grpSpPr>
      <xdr:sp macro="" textlink="">
        <xdr:nvSpPr>
          <xdr:cNvPr id="28" name="Text Box 70">
            <a:extLst>
              <a:ext uri="{FF2B5EF4-FFF2-40B4-BE49-F238E27FC236}">
                <a16:creationId xmlns:a16="http://schemas.microsoft.com/office/drawing/2014/main" id="{00000000-0008-0000-0800-00001C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 name="Text Box 71">
            <a:extLst>
              <a:ext uri="{FF2B5EF4-FFF2-40B4-BE49-F238E27FC236}">
                <a16:creationId xmlns:a16="http://schemas.microsoft.com/office/drawing/2014/main" id="{00000000-0008-0000-0800-00001D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0" name="Text Box 72">
            <a:extLst>
              <a:ext uri="{FF2B5EF4-FFF2-40B4-BE49-F238E27FC236}">
                <a16:creationId xmlns:a16="http://schemas.microsoft.com/office/drawing/2014/main" id="{00000000-0008-0000-0800-00001E000000}"/>
              </a:ext>
            </a:extLst>
          </xdr:cNvPr>
          <xdr:cNvSpPr txBox="1">
            <a:spLocks noChangeArrowheads="1"/>
          </xdr:cNvSpPr>
        </xdr:nvSpPr>
        <xdr:spPr bwMode="auto">
          <a:xfrm>
            <a:off x="-12299955359400" y="130968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119</xdr:row>
      <xdr:rowOff>0</xdr:rowOff>
    </xdr:from>
    <xdr:to>
      <xdr:col>5</xdr:col>
      <xdr:colOff>476250</xdr:colOff>
      <xdr:row>119</xdr:row>
      <xdr:rowOff>0</xdr:rowOff>
    </xdr:to>
    <xdr:grpSp>
      <xdr:nvGrpSpPr>
        <xdr:cNvPr id="31" name="Group 105">
          <a:extLst>
            <a:ext uri="{FF2B5EF4-FFF2-40B4-BE49-F238E27FC236}">
              <a16:creationId xmlns:a16="http://schemas.microsoft.com/office/drawing/2014/main" id="{00000000-0008-0000-0800-00001F000000}"/>
            </a:ext>
          </a:extLst>
        </xdr:cNvPr>
        <xdr:cNvGrpSpPr>
          <a:grpSpLocks/>
        </xdr:cNvGrpSpPr>
      </xdr:nvGrpSpPr>
      <xdr:grpSpPr bwMode="auto">
        <a:xfrm>
          <a:off x="2419764" y="18895391"/>
          <a:ext cx="2556703" cy="0"/>
          <a:chOff x="445" y="158"/>
          <a:chExt cx="169" cy="28"/>
        </a:xfrm>
      </xdr:grpSpPr>
      <xdr:sp macro="" textlink="">
        <xdr:nvSpPr>
          <xdr:cNvPr id="32" name="Text Box 106">
            <a:extLst>
              <a:ext uri="{FF2B5EF4-FFF2-40B4-BE49-F238E27FC236}">
                <a16:creationId xmlns:a16="http://schemas.microsoft.com/office/drawing/2014/main" id="{00000000-0008-0000-0800-000020000000}"/>
              </a:ext>
            </a:extLst>
          </xdr:cNvPr>
          <xdr:cNvSpPr txBox="1">
            <a:spLocks noChangeArrowheads="1"/>
          </xdr:cNvSpPr>
        </xdr:nvSpPr>
        <xdr:spPr bwMode="auto">
          <a:xfrm>
            <a:off x="-12299955359400" y="189261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3" name="Text Box 107">
            <a:extLst>
              <a:ext uri="{FF2B5EF4-FFF2-40B4-BE49-F238E27FC236}">
                <a16:creationId xmlns:a16="http://schemas.microsoft.com/office/drawing/2014/main" id="{00000000-0008-0000-0800-000021000000}"/>
              </a:ext>
            </a:extLst>
          </xdr:cNvPr>
          <xdr:cNvSpPr txBox="1">
            <a:spLocks noChangeArrowheads="1"/>
          </xdr:cNvSpPr>
        </xdr:nvSpPr>
        <xdr:spPr bwMode="auto">
          <a:xfrm>
            <a:off x="-12299955359400" y="189261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4" name="Text Box 108">
            <a:extLst>
              <a:ext uri="{FF2B5EF4-FFF2-40B4-BE49-F238E27FC236}">
                <a16:creationId xmlns:a16="http://schemas.microsoft.com/office/drawing/2014/main" id="{00000000-0008-0000-0800-000022000000}"/>
              </a:ext>
            </a:extLst>
          </xdr:cNvPr>
          <xdr:cNvSpPr txBox="1">
            <a:spLocks noChangeArrowheads="1"/>
          </xdr:cNvSpPr>
        </xdr:nvSpPr>
        <xdr:spPr bwMode="auto">
          <a:xfrm>
            <a:off x="-12299955359400" y="189261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122</xdr:row>
      <xdr:rowOff>0</xdr:rowOff>
    </xdr:from>
    <xdr:to>
      <xdr:col>5</xdr:col>
      <xdr:colOff>476250</xdr:colOff>
      <xdr:row>123</xdr:row>
      <xdr:rowOff>0</xdr:rowOff>
    </xdr:to>
    <xdr:grpSp>
      <xdr:nvGrpSpPr>
        <xdr:cNvPr id="35" name="Group 393">
          <a:extLst>
            <a:ext uri="{FF2B5EF4-FFF2-40B4-BE49-F238E27FC236}">
              <a16:creationId xmlns:a16="http://schemas.microsoft.com/office/drawing/2014/main" id="{00000000-0008-0000-0800-000023000000}"/>
            </a:ext>
          </a:extLst>
        </xdr:cNvPr>
        <xdr:cNvGrpSpPr>
          <a:grpSpLocks/>
        </xdr:cNvGrpSpPr>
      </xdr:nvGrpSpPr>
      <xdr:grpSpPr bwMode="auto">
        <a:xfrm>
          <a:off x="2419764" y="19375783"/>
          <a:ext cx="2556703" cy="160130"/>
          <a:chOff x="447" y="4131"/>
          <a:chExt cx="171" cy="120"/>
        </a:xfrm>
      </xdr:grpSpPr>
      <xdr:grpSp>
        <xdr:nvGrpSpPr>
          <xdr:cNvPr id="36" name="Group 109">
            <a:extLst>
              <a:ext uri="{FF2B5EF4-FFF2-40B4-BE49-F238E27FC236}">
                <a16:creationId xmlns:a16="http://schemas.microsoft.com/office/drawing/2014/main" id="{00000000-0008-0000-0800-000024000000}"/>
              </a:ext>
            </a:extLst>
          </xdr:cNvPr>
          <xdr:cNvGrpSpPr>
            <a:grpSpLocks/>
          </xdr:cNvGrpSpPr>
        </xdr:nvGrpSpPr>
        <xdr:grpSpPr bwMode="auto">
          <a:xfrm>
            <a:off x="447" y="4131"/>
            <a:ext cx="171" cy="28"/>
            <a:chOff x="445" y="158"/>
            <a:chExt cx="169" cy="28"/>
          </a:xfrm>
        </xdr:grpSpPr>
        <xdr:sp macro="" textlink="">
          <xdr:nvSpPr>
            <xdr:cNvPr id="41" name="Text Box 110">
              <a:extLst>
                <a:ext uri="{FF2B5EF4-FFF2-40B4-BE49-F238E27FC236}">
                  <a16:creationId xmlns:a16="http://schemas.microsoft.com/office/drawing/2014/main" id="{00000000-0008-0000-0800-000029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42" name="Text Box 111">
              <a:extLst>
                <a:ext uri="{FF2B5EF4-FFF2-40B4-BE49-F238E27FC236}">
                  <a16:creationId xmlns:a16="http://schemas.microsoft.com/office/drawing/2014/main" id="{00000000-0008-0000-0800-00002A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43" name="Text Box 112">
              <a:extLst>
                <a:ext uri="{FF2B5EF4-FFF2-40B4-BE49-F238E27FC236}">
                  <a16:creationId xmlns:a16="http://schemas.microsoft.com/office/drawing/2014/main" id="{00000000-0008-0000-0800-00002B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7" name="Group 113">
            <a:extLst>
              <a:ext uri="{FF2B5EF4-FFF2-40B4-BE49-F238E27FC236}">
                <a16:creationId xmlns:a16="http://schemas.microsoft.com/office/drawing/2014/main" id="{00000000-0008-0000-0800-000025000000}"/>
              </a:ext>
            </a:extLst>
          </xdr:cNvPr>
          <xdr:cNvGrpSpPr>
            <a:grpSpLocks/>
          </xdr:cNvGrpSpPr>
        </xdr:nvGrpSpPr>
        <xdr:grpSpPr bwMode="auto">
          <a:xfrm>
            <a:off x="447" y="4223"/>
            <a:ext cx="171" cy="28"/>
            <a:chOff x="445" y="158"/>
            <a:chExt cx="169" cy="28"/>
          </a:xfrm>
        </xdr:grpSpPr>
        <xdr:sp macro="" textlink="">
          <xdr:nvSpPr>
            <xdr:cNvPr id="38" name="Text Box 114">
              <a:extLst>
                <a:ext uri="{FF2B5EF4-FFF2-40B4-BE49-F238E27FC236}">
                  <a16:creationId xmlns:a16="http://schemas.microsoft.com/office/drawing/2014/main" id="{00000000-0008-0000-0800-000026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9" name="Text Box 115">
              <a:extLst>
                <a:ext uri="{FF2B5EF4-FFF2-40B4-BE49-F238E27FC236}">
                  <a16:creationId xmlns:a16="http://schemas.microsoft.com/office/drawing/2014/main" id="{00000000-0008-0000-0800-000027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40" name="Text Box 116">
              <a:extLst>
                <a:ext uri="{FF2B5EF4-FFF2-40B4-BE49-F238E27FC236}">
                  <a16:creationId xmlns:a16="http://schemas.microsoft.com/office/drawing/2014/main" id="{00000000-0008-0000-0800-000028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168</xdr:row>
      <xdr:rowOff>0</xdr:rowOff>
    </xdr:from>
    <xdr:to>
      <xdr:col>5</xdr:col>
      <xdr:colOff>476250</xdr:colOff>
      <xdr:row>174</xdr:row>
      <xdr:rowOff>0</xdr:rowOff>
    </xdr:to>
    <xdr:grpSp>
      <xdr:nvGrpSpPr>
        <xdr:cNvPr id="44" name="Group 394">
          <a:extLst>
            <a:ext uri="{FF2B5EF4-FFF2-40B4-BE49-F238E27FC236}">
              <a16:creationId xmlns:a16="http://schemas.microsoft.com/office/drawing/2014/main" id="{00000000-0008-0000-0800-00002C000000}"/>
            </a:ext>
          </a:extLst>
        </xdr:cNvPr>
        <xdr:cNvGrpSpPr>
          <a:grpSpLocks/>
        </xdr:cNvGrpSpPr>
      </xdr:nvGrpSpPr>
      <xdr:grpSpPr bwMode="auto">
        <a:xfrm>
          <a:off x="2419764" y="26741783"/>
          <a:ext cx="2556703" cy="960782"/>
          <a:chOff x="447" y="5263"/>
          <a:chExt cx="171" cy="484"/>
        </a:xfrm>
      </xdr:grpSpPr>
      <xdr:grpSp>
        <xdr:nvGrpSpPr>
          <xdr:cNvPr id="45" name="Group 117">
            <a:extLst>
              <a:ext uri="{FF2B5EF4-FFF2-40B4-BE49-F238E27FC236}">
                <a16:creationId xmlns:a16="http://schemas.microsoft.com/office/drawing/2014/main" id="{00000000-0008-0000-0800-00002D000000}"/>
              </a:ext>
            </a:extLst>
          </xdr:cNvPr>
          <xdr:cNvGrpSpPr>
            <a:grpSpLocks/>
          </xdr:cNvGrpSpPr>
        </xdr:nvGrpSpPr>
        <xdr:grpSpPr bwMode="auto">
          <a:xfrm>
            <a:off x="447" y="5263"/>
            <a:ext cx="171" cy="28"/>
            <a:chOff x="445" y="158"/>
            <a:chExt cx="169" cy="28"/>
          </a:xfrm>
        </xdr:grpSpPr>
        <xdr:sp macro="" textlink="">
          <xdr:nvSpPr>
            <xdr:cNvPr id="70" name="Text Box 118">
              <a:extLst>
                <a:ext uri="{FF2B5EF4-FFF2-40B4-BE49-F238E27FC236}">
                  <a16:creationId xmlns:a16="http://schemas.microsoft.com/office/drawing/2014/main" id="{00000000-0008-0000-0800-000046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71" name="Text Box 119">
              <a:extLst>
                <a:ext uri="{FF2B5EF4-FFF2-40B4-BE49-F238E27FC236}">
                  <a16:creationId xmlns:a16="http://schemas.microsoft.com/office/drawing/2014/main" id="{00000000-0008-0000-0800-000047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72" name="Text Box 120">
              <a:extLst>
                <a:ext uri="{FF2B5EF4-FFF2-40B4-BE49-F238E27FC236}">
                  <a16:creationId xmlns:a16="http://schemas.microsoft.com/office/drawing/2014/main" id="{00000000-0008-0000-0800-000048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6" name="Group 121">
            <a:extLst>
              <a:ext uri="{FF2B5EF4-FFF2-40B4-BE49-F238E27FC236}">
                <a16:creationId xmlns:a16="http://schemas.microsoft.com/office/drawing/2014/main" id="{00000000-0008-0000-0800-00002E000000}"/>
              </a:ext>
            </a:extLst>
          </xdr:cNvPr>
          <xdr:cNvGrpSpPr>
            <a:grpSpLocks/>
          </xdr:cNvGrpSpPr>
        </xdr:nvGrpSpPr>
        <xdr:grpSpPr bwMode="auto">
          <a:xfrm>
            <a:off x="447" y="5429"/>
            <a:ext cx="171" cy="28"/>
            <a:chOff x="445" y="158"/>
            <a:chExt cx="169" cy="28"/>
          </a:xfrm>
        </xdr:grpSpPr>
        <xdr:sp macro="" textlink="">
          <xdr:nvSpPr>
            <xdr:cNvPr id="67" name="Text Box 122">
              <a:extLst>
                <a:ext uri="{FF2B5EF4-FFF2-40B4-BE49-F238E27FC236}">
                  <a16:creationId xmlns:a16="http://schemas.microsoft.com/office/drawing/2014/main" id="{00000000-0008-0000-0800-000043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68" name="Text Box 123">
              <a:extLst>
                <a:ext uri="{FF2B5EF4-FFF2-40B4-BE49-F238E27FC236}">
                  <a16:creationId xmlns:a16="http://schemas.microsoft.com/office/drawing/2014/main" id="{00000000-0008-0000-0800-000044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9" name="Text Box 124">
              <a:extLst>
                <a:ext uri="{FF2B5EF4-FFF2-40B4-BE49-F238E27FC236}">
                  <a16:creationId xmlns:a16="http://schemas.microsoft.com/office/drawing/2014/main" id="{00000000-0008-0000-0800-000045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7" name="Group 125">
            <a:extLst>
              <a:ext uri="{FF2B5EF4-FFF2-40B4-BE49-F238E27FC236}">
                <a16:creationId xmlns:a16="http://schemas.microsoft.com/office/drawing/2014/main" id="{00000000-0008-0000-0800-00002F000000}"/>
              </a:ext>
            </a:extLst>
          </xdr:cNvPr>
          <xdr:cNvGrpSpPr>
            <a:grpSpLocks/>
          </xdr:cNvGrpSpPr>
        </xdr:nvGrpSpPr>
        <xdr:grpSpPr bwMode="auto">
          <a:xfrm>
            <a:off x="447" y="5509"/>
            <a:ext cx="171" cy="24"/>
            <a:chOff x="445" y="158"/>
            <a:chExt cx="169" cy="28"/>
          </a:xfrm>
        </xdr:grpSpPr>
        <xdr:sp macro="" textlink="">
          <xdr:nvSpPr>
            <xdr:cNvPr id="64" name="Text Box 126">
              <a:extLst>
                <a:ext uri="{FF2B5EF4-FFF2-40B4-BE49-F238E27FC236}">
                  <a16:creationId xmlns:a16="http://schemas.microsoft.com/office/drawing/2014/main" id="{00000000-0008-0000-0800-000040000000}"/>
                </a:ext>
              </a:extLst>
            </xdr:cNvPr>
            <xdr:cNvSpPr txBox="1">
              <a:spLocks noChangeArrowheads="1"/>
            </xdr:cNvSpPr>
          </xdr:nvSpPr>
          <xdr:spPr bwMode="auto">
            <a:xfrm>
              <a:off x="445"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65" name="Text Box 127">
              <a:extLst>
                <a:ext uri="{FF2B5EF4-FFF2-40B4-BE49-F238E27FC236}">
                  <a16:creationId xmlns:a16="http://schemas.microsoft.com/office/drawing/2014/main" id="{00000000-0008-0000-0800-000041000000}"/>
                </a:ext>
              </a:extLst>
            </xdr:cNvPr>
            <xdr:cNvSpPr txBox="1">
              <a:spLocks noChangeArrowheads="1"/>
            </xdr:cNvSpPr>
          </xdr:nvSpPr>
          <xdr:spPr bwMode="auto">
            <a:xfrm>
              <a:off x="51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6" name="Text Box 128">
              <a:extLst>
                <a:ext uri="{FF2B5EF4-FFF2-40B4-BE49-F238E27FC236}">
                  <a16:creationId xmlns:a16="http://schemas.microsoft.com/office/drawing/2014/main" id="{00000000-0008-0000-0800-000042000000}"/>
                </a:ext>
              </a:extLst>
            </xdr:cNvPr>
            <xdr:cNvSpPr txBox="1">
              <a:spLocks noChangeArrowheads="1"/>
            </xdr:cNvSpPr>
          </xdr:nvSpPr>
          <xdr:spPr bwMode="auto">
            <a:xfrm>
              <a:off x="58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8" name="Group 129">
            <a:extLst>
              <a:ext uri="{FF2B5EF4-FFF2-40B4-BE49-F238E27FC236}">
                <a16:creationId xmlns:a16="http://schemas.microsoft.com/office/drawing/2014/main" id="{00000000-0008-0000-0800-000030000000}"/>
              </a:ext>
            </a:extLst>
          </xdr:cNvPr>
          <xdr:cNvGrpSpPr>
            <a:grpSpLocks/>
          </xdr:cNvGrpSpPr>
        </xdr:nvGrpSpPr>
        <xdr:grpSpPr bwMode="auto">
          <a:xfrm>
            <a:off x="447" y="5584"/>
            <a:ext cx="171" cy="28"/>
            <a:chOff x="445" y="158"/>
            <a:chExt cx="169" cy="28"/>
          </a:xfrm>
        </xdr:grpSpPr>
        <xdr:sp macro="" textlink="">
          <xdr:nvSpPr>
            <xdr:cNvPr id="61" name="Text Box 130">
              <a:extLst>
                <a:ext uri="{FF2B5EF4-FFF2-40B4-BE49-F238E27FC236}">
                  <a16:creationId xmlns:a16="http://schemas.microsoft.com/office/drawing/2014/main" id="{00000000-0008-0000-0800-00003D000000}"/>
                </a:ext>
              </a:extLst>
            </xdr:cNvPr>
            <xdr:cNvSpPr txBox="1">
              <a:spLocks noChangeArrowheads="1"/>
            </xdr:cNvSpPr>
          </xdr:nvSpPr>
          <xdr:spPr bwMode="auto">
            <a:xfrm>
              <a:off x="445" y="160"/>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62" name="Text Box 131">
              <a:extLst>
                <a:ext uri="{FF2B5EF4-FFF2-40B4-BE49-F238E27FC236}">
                  <a16:creationId xmlns:a16="http://schemas.microsoft.com/office/drawing/2014/main" id="{00000000-0008-0000-0800-00003E000000}"/>
                </a:ext>
              </a:extLst>
            </xdr:cNvPr>
            <xdr:cNvSpPr txBox="1">
              <a:spLocks noChangeArrowheads="1"/>
            </xdr:cNvSpPr>
          </xdr:nvSpPr>
          <xdr:spPr bwMode="auto">
            <a:xfrm>
              <a:off x="516" y="160"/>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3" name="Text Box 132">
              <a:extLst>
                <a:ext uri="{FF2B5EF4-FFF2-40B4-BE49-F238E27FC236}">
                  <a16:creationId xmlns:a16="http://schemas.microsoft.com/office/drawing/2014/main" id="{00000000-0008-0000-0800-00003F000000}"/>
                </a:ext>
              </a:extLst>
            </xdr:cNvPr>
            <xdr:cNvSpPr txBox="1">
              <a:spLocks noChangeArrowheads="1"/>
            </xdr:cNvSpPr>
          </xdr:nvSpPr>
          <xdr:spPr bwMode="auto">
            <a:xfrm>
              <a:off x="586" y="160"/>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49" name="Group 133">
            <a:extLst>
              <a:ext uri="{FF2B5EF4-FFF2-40B4-BE49-F238E27FC236}">
                <a16:creationId xmlns:a16="http://schemas.microsoft.com/office/drawing/2014/main" id="{00000000-0008-0000-0800-000031000000}"/>
              </a:ext>
            </a:extLst>
          </xdr:cNvPr>
          <xdr:cNvGrpSpPr>
            <a:grpSpLocks/>
          </xdr:cNvGrpSpPr>
        </xdr:nvGrpSpPr>
        <xdr:grpSpPr bwMode="auto">
          <a:xfrm>
            <a:off x="447" y="5652"/>
            <a:ext cx="171" cy="28"/>
            <a:chOff x="445" y="158"/>
            <a:chExt cx="169" cy="28"/>
          </a:xfrm>
        </xdr:grpSpPr>
        <xdr:sp macro="" textlink="">
          <xdr:nvSpPr>
            <xdr:cNvPr id="58" name="Text Box 134">
              <a:extLst>
                <a:ext uri="{FF2B5EF4-FFF2-40B4-BE49-F238E27FC236}">
                  <a16:creationId xmlns:a16="http://schemas.microsoft.com/office/drawing/2014/main" id="{00000000-0008-0000-0800-00003A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59" name="Text Box 135">
              <a:extLst>
                <a:ext uri="{FF2B5EF4-FFF2-40B4-BE49-F238E27FC236}">
                  <a16:creationId xmlns:a16="http://schemas.microsoft.com/office/drawing/2014/main" id="{00000000-0008-0000-0800-00003B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60" name="Text Box 136">
              <a:extLst>
                <a:ext uri="{FF2B5EF4-FFF2-40B4-BE49-F238E27FC236}">
                  <a16:creationId xmlns:a16="http://schemas.microsoft.com/office/drawing/2014/main" id="{00000000-0008-0000-0800-00003C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50" name="Group 137">
            <a:extLst>
              <a:ext uri="{FF2B5EF4-FFF2-40B4-BE49-F238E27FC236}">
                <a16:creationId xmlns:a16="http://schemas.microsoft.com/office/drawing/2014/main" id="{00000000-0008-0000-0800-000032000000}"/>
              </a:ext>
            </a:extLst>
          </xdr:cNvPr>
          <xdr:cNvGrpSpPr>
            <a:grpSpLocks/>
          </xdr:cNvGrpSpPr>
        </xdr:nvGrpSpPr>
        <xdr:grpSpPr bwMode="auto">
          <a:xfrm>
            <a:off x="447" y="5719"/>
            <a:ext cx="171" cy="28"/>
            <a:chOff x="445" y="158"/>
            <a:chExt cx="169" cy="28"/>
          </a:xfrm>
        </xdr:grpSpPr>
        <xdr:sp macro="" textlink="">
          <xdr:nvSpPr>
            <xdr:cNvPr id="55" name="Text Box 138">
              <a:extLst>
                <a:ext uri="{FF2B5EF4-FFF2-40B4-BE49-F238E27FC236}">
                  <a16:creationId xmlns:a16="http://schemas.microsoft.com/office/drawing/2014/main" id="{00000000-0008-0000-0800-000037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56" name="Text Box 139">
              <a:extLst>
                <a:ext uri="{FF2B5EF4-FFF2-40B4-BE49-F238E27FC236}">
                  <a16:creationId xmlns:a16="http://schemas.microsoft.com/office/drawing/2014/main" id="{00000000-0008-0000-0800-000038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57" name="Text Box 140">
              <a:extLst>
                <a:ext uri="{FF2B5EF4-FFF2-40B4-BE49-F238E27FC236}">
                  <a16:creationId xmlns:a16="http://schemas.microsoft.com/office/drawing/2014/main" id="{00000000-0008-0000-0800-000039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51" name="Group 141">
            <a:extLst>
              <a:ext uri="{FF2B5EF4-FFF2-40B4-BE49-F238E27FC236}">
                <a16:creationId xmlns:a16="http://schemas.microsoft.com/office/drawing/2014/main" id="{00000000-0008-0000-0800-000033000000}"/>
              </a:ext>
            </a:extLst>
          </xdr:cNvPr>
          <xdr:cNvGrpSpPr>
            <a:grpSpLocks/>
          </xdr:cNvGrpSpPr>
        </xdr:nvGrpSpPr>
        <xdr:grpSpPr bwMode="auto">
          <a:xfrm>
            <a:off x="447" y="5347"/>
            <a:ext cx="171" cy="28"/>
            <a:chOff x="445" y="158"/>
            <a:chExt cx="169" cy="28"/>
          </a:xfrm>
        </xdr:grpSpPr>
        <xdr:sp macro="" textlink="">
          <xdr:nvSpPr>
            <xdr:cNvPr id="52" name="Text Box 142">
              <a:extLst>
                <a:ext uri="{FF2B5EF4-FFF2-40B4-BE49-F238E27FC236}">
                  <a16:creationId xmlns:a16="http://schemas.microsoft.com/office/drawing/2014/main" id="{00000000-0008-0000-0800-000034000000}"/>
                </a:ext>
              </a:extLst>
            </xdr:cNvPr>
            <xdr:cNvSpPr txBox="1">
              <a:spLocks noChangeArrowheads="1"/>
            </xdr:cNvSpPr>
          </xdr:nvSpPr>
          <xdr:spPr bwMode="auto">
            <a:xfrm>
              <a:off x="445"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53" name="Text Box 143">
              <a:extLst>
                <a:ext uri="{FF2B5EF4-FFF2-40B4-BE49-F238E27FC236}">
                  <a16:creationId xmlns:a16="http://schemas.microsoft.com/office/drawing/2014/main" id="{00000000-0008-0000-0800-000035000000}"/>
                </a:ext>
              </a:extLst>
            </xdr:cNvPr>
            <xdr:cNvSpPr txBox="1">
              <a:spLocks noChangeArrowheads="1"/>
            </xdr:cNvSpPr>
          </xdr:nvSpPr>
          <xdr:spPr bwMode="auto">
            <a:xfrm>
              <a:off x="51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54" name="Text Box 144">
              <a:extLst>
                <a:ext uri="{FF2B5EF4-FFF2-40B4-BE49-F238E27FC236}">
                  <a16:creationId xmlns:a16="http://schemas.microsoft.com/office/drawing/2014/main" id="{00000000-0008-0000-0800-000036000000}"/>
                </a:ext>
              </a:extLst>
            </xdr:cNvPr>
            <xdr:cNvSpPr txBox="1">
              <a:spLocks noChangeArrowheads="1"/>
            </xdr:cNvSpPr>
          </xdr:nvSpPr>
          <xdr:spPr bwMode="auto">
            <a:xfrm>
              <a:off x="586" y="159"/>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174</xdr:row>
      <xdr:rowOff>0</xdr:rowOff>
    </xdr:from>
    <xdr:to>
      <xdr:col>5</xdr:col>
      <xdr:colOff>476250</xdr:colOff>
      <xdr:row>174</xdr:row>
      <xdr:rowOff>0</xdr:rowOff>
    </xdr:to>
    <xdr:grpSp>
      <xdr:nvGrpSpPr>
        <xdr:cNvPr id="73" name="Group 145">
          <a:extLst>
            <a:ext uri="{FF2B5EF4-FFF2-40B4-BE49-F238E27FC236}">
              <a16:creationId xmlns:a16="http://schemas.microsoft.com/office/drawing/2014/main" id="{00000000-0008-0000-0800-000049000000}"/>
            </a:ext>
          </a:extLst>
        </xdr:cNvPr>
        <xdr:cNvGrpSpPr>
          <a:grpSpLocks/>
        </xdr:cNvGrpSpPr>
      </xdr:nvGrpSpPr>
      <xdr:grpSpPr bwMode="auto">
        <a:xfrm>
          <a:off x="2419764" y="27702565"/>
          <a:ext cx="2556703" cy="0"/>
          <a:chOff x="445" y="158"/>
          <a:chExt cx="169" cy="28"/>
        </a:xfrm>
      </xdr:grpSpPr>
      <xdr:sp macro="" textlink="">
        <xdr:nvSpPr>
          <xdr:cNvPr id="74" name="Text Box 146">
            <a:extLst>
              <a:ext uri="{FF2B5EF4-FFF2-40B4-BE49-F238E27FC236}">
                <a16:creationId xmlns:a16="http://schemas.microsoft.com/office/drawing/2014/main" id="{00000000-0008-0000-0800-00004A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75" name="Text Box 147">
            <a:extLst>
              <a:ext uri="{FF2B5EF4-FFF2-40B4-BE49-F238E27FC236}">
                <a16:creationId xmlns:a16="http://schemas.microsoft.com/office/drawing/2014/main" id="{00000000-0008-0000-0800-00004B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76" name="Text Box 148">
            <a:extLst>
              <a:ext uri="{FF2B5EF4-FFF2-40B4-BE49-F238E27FC236}">
                <a16:creationId xmlns:a16="http://schemas.microsoft.com/office/drawing/2014/main" id="{00000000-0008-0000-0800-00004C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174</xdr:row>
      <xdr:rowOff>0</xdr:rowOff>
    </xdr:from>
    <xdr:to>
      <xdr:col>5</xdr:col>
      <xdr:colOff>476250</xdr:colOff>
      <xdr:row>174</xdr:row>
      <xdr:rowOff>0</xdr:rowOff>
    </xdr:to>
    <xdr:grpSp>
      <xdr:nvGrpSpPr>
        <xdr:cNvPr id="77" name="Group 149">
          <a:extLst>
            <a:ext uri="{FF2B5EF4-FFF2-40B4-BE49-F238E27FC236}">
              <a16:creationId xmlns:a16="http://schemas.microsoft.com/office/drawing/2014/main" id="{00000000-0008-0000-0800-00004D000000}"/>
            </a:ext>
          </a:extLst>
        </xdr:cNvPr>
        <xdr:cNvGrpSpPr>
          <a:grpSpLocks/>
        </xdr:cNvGrpSpPr>
      </xdr:nvGrpSpPr>
      <xdr:grpSpPr bwMode="auto">
        <a:xfrm>
          <a:off x="2419764" y="27702565"/>
          <a:ext cx="2556703" cy="0"/>
          <a:chOff x="445" y="158"/>
          <a:chExt cx="169" cy="28"/>
        </a:xfrm>
      </xdr:grpSpPr>
      <xdr:sp macro="" textlink="">
        <xdr:nvSpPr>
          <xdr:cNvPr id="78" name="Text Box 150">
            <a:extLst>
              <a:ext uri="{FF2B5EF4-FFF2-40B4-BE49-F238E27FC236}">
                <a16:creationId xmlns:a16="http://schemas.microsoft.com/office/drawing/2014/main" id="{00000000-0008-0000-0800-00004E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79" name="Text Box 151">
            <a:extLst>
              <a:ext uri="{FF2B5EF4-FFF2-40B4-BE49-F238E27FC236}">
                <a16:creationId xmlns:a16="http://schemas.microsoft.com/office/drawing/2014/main" id="{00000000-0008-0000-0800-00004F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80" name="Text Box 152">
            <a:extLst>
              <a:ext uri="{FF2B5EF4-FFF2-40B4-BE49-F238E27FC236}">
                <a16:creationId xmlns:a16="http://schemas.microsoft.com/office/drawing/2014/main" id="{00000000-0008-0000-0800-000050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174</xdr:row>
      <xdr:rowOff>0</xdr:rowOff>
    </xdr:from>
    <xdr:to>
      <xdr:col>5</xdr:col>
      <xdr:colOff>476250</xdr:colOff>
      <xdr:row>174</xdr:row>
      <xdr:rowOff>0</xdr:rowOff>
    </xdr:to>
    <xdr:grpSp>
      <xdr:nvGrpSpPr>
        <xdr:cNvPr id="81" name="Group 153">
          <a:extLst>
            <a:ext uri="{FF2B5EF4-FFF2-40B4-BE49-F238E27FC236}">
              <a16:creationId xmlns:a16="http://schemas.microsoft.com/office/drawing/2014/main" id="{00000000-0008-0000-0800-000051000000}"/>
            </a:ext>
          </a:extLst>
        </xdr:cNvPr>
        <xdr:cNvGrpSpPr>
          <a:grpSpLocks/>
        </xdr:cNvGrpSpPr>
      </xdr:nvGrpSpPr>
      <xdr:grpSpPr bwMode="auto">
        <a:xfrm>
          <a:off x="2419764" y="27702565"/>
          <a:ext cx="2556703" cy="0"/>
          <a:chOff x="445" y="158"/>
          <a:chExt cx="169" cy="28"/>
        </a:xfrm>
      </xdr:grpSpPr>
      <xdr:sp macro="" textlink="">
        <xdr:nvSpPr>
          <xdr:cNvPr id="82" name="Text Box 154">
            <a:extLst>
              <a:ext uri="{FF2B5EF4-FFF2-40B4-BE49-F238E27FC236}">
                <a16:creationId xmlns:a16="http://schemas.microsoft.com/office/drawing/2014/main" id="{00000000-0008-0000-0800-000052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83" name="Text Box 155">
            <a:extLst>
              <a:ext uri="{FF2B5EF4-FFF2-40B4-BE49-F238E27FC236}">
                <a16:creationId xmlns:a16="http://schemas.microsoft.com/office/drawing/2014/main" id="{00000000-0008-0000-0800-000053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84" name="Text Box 156">
            <a:extLst>
              <a:ext uri="{FF2B5EF4-FFF2-40B4-BE49-F238E27FC236}">
                <a16:creationId xmlns:a16="http://schemas.microsoft.com/office/drawing/2014/main" id="{00000000-0008-0000-0800-000054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174</xdr:row>
      <xdr:rowOff>0</xdr:rowOff>
    </xdr:from>
    <xdr:to>
      <xdr:col>5</xdr:col>
      <xdr:colOff>476250</xdr:colOff>
      <xdr:row>174</xdr:row>
      <xdr:rowOff>0</xdr:rowOff>
    </xdr:to>
    <xdr:grpSp>
      <xdr:nvGrpSpPr>
        <xdr:cNvPr id="85" name="Group 157">
          <a:extLst>
            <a:ext uri="{FF2B5EF4-FFF2-40B4-BE49-F238E27FC236}">
              <a16:creationId xmlns:a16="http://schemas.microsoft.com/office/drawing/2014/main" id="{00000000-0008-0000-0800-000055000000}"/>
            </a:ext>
          </a:extLst>
        </xdr:cNvPr>
        <xdr:cNvGrpSpPr>
          <a:grpSpLocks/>
        </xdr:cNvGrpSpPr>
      </xdr:nvGrpSpPr>
      <xdr:grpSpPr bwMode="auto">
        <a:xfrm>
          <a:off x="2419764" y="27702565"/>
          <a:ext cx="2556703" cy="0"/>
          <a:chOff x="445" y="158"/>
          <a:chExt cx="169" cy="28"/>
        </a:xfrm>
      </xdr:grpSpPr>
      <xdr:sp macro="" textlink="">
        <xdr:nvSpPr>
          <xdr:cNvPr id="86" name="Text Box 158">
            <a:extLst>
              <a:ext uri="{FF2B5EF4-FFF2-40B4-BE49-F238E27FC236}">
                <a16:creationId xmlns:a16="http://schemas.microsoft.com/office/drawing/2014/main" id="{00000000-0008-0000-0800-000056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87" name="Text Box 159">
            <a:extLst>
              <a:ext uri="{FF2B5EF4-FFF2-40B4-BE49-F238E27FC236}">
                <a16:creationId xmlns:a16="http://schemas.microsoft.com/office/drawing/2014/main" id="{00000000-0008-0000-0800-000057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88" name="Text Box 160">
            <a:extLst>
              <a:ext uri="{FF2B5EF4-FFF2-40B4-BE49-F238E27FC236}">
                <a16:creationId xmlns:a16="http://schemas.microsoft.com/office/drawing/2014/main" id="{00000000-0008-0000-0800-000058000000}"/>
              </a:ext>
            </a:extLst>
          </xdr:cNvPr>
          <xdr:cNvSpPr txBox="1">
            <a:spLocks noChangeArrowheads="1"/>
          </xdr:cNvSpPr>
        </xdr:nvSpPr>
        <xdr:spPr bwMode="auto">
          <a:xfrm>
            <a:off x="-12299955359400" y="2783205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194</xdr:row>
      <xdr:rowOff>0</xdr:rowOff>
    </xdr:from>
    <xdr:to>
      <xdr:col>5</xdr:col>
      <xdr:colOff>476250</xdr:colOff>
      <xdr:row>199</xdr:row>
      <xdr:rowOff>0</xdr:rowOff>
    </xdr:to>
    <xdr:grpSp>
      <xdr:nvGrpSpPr>
        <xdr:cNvPr id="89" name="Group 395">
          <a:extLst>
            <a:ext uri="{FF2B5EF4-FFF2-40B4-BE49-F238E27FC236}">
              <a16:creationId xmlns:a16="http://schemas.microsoft.com/office/drawing/2014/main" id="{00000000-0008-0000-0800-000059000000}"/>
            </a:ext>
          </a:extLst>
        </xdr:cNvPr>
        <xdr:cNvGrpSpPr>
          <a:grpSpLocks/>
        </xdr:cNvGrpSpPr>
      </xdr:nvGrpSpPr>
      <xdr:grpSpPr bwMode="auto">
        <a:xfrm>
          <a:off x="2419764" y="30905174"/>
          <a:ext cx="2556703" cy="800652"/>
          <a:chOff x="447" y="6285"/>
          <a:chExt cx="171" cy="450"/>
        </a:xfrm>
      </xdr:grpSpPr>
      <xdr:grpSp>
        <xdr:nvGrpSpPr>
          <xdr:cNvPr id="90" name="Group 161">
            <a:extLst>
              <a:ext uri="{FF2B5EF4-FFF2-40B4-BE49-F238E27FC236}">
                <a16:creationId xmlns:a16="http://schemas.microsoft.com/office/drawing/2014/main" id="{00000000-0008-0000-0800-00005A000000}"/>
              </a:ext>
            </a:extLst>
          </xdr:cNvPr>
          <xdr:cNvGrpSpPr>
            <a:grpSpLocks/>
          </xdr:cNvGrpSpPr>
        </xdr:nvGrpSpPr>
        <xdr:grpSpPr bwMode="auto">
          <a:xfrm>
            <a:off x="447" y="6285"/>
            <a:ext cx="171" cy="28"/>
            <a:chOff x="445" y="158"/>
            <a:chExt cx="169" cy="28"/>
          </a:xfrm>
        </xdr:grpSpPr>
        <xdr:sp macro="" textlink="">
          <xdr:nvSpPr>
            <xdr:cNvPr id="111" name="Text Box 162">
              <a:extLst>
                <a:ext uri="{FF2B5EF4-FFF2-40B4-BE49-F238E27FC236}">
                  <a16:creationId xmlns:a16="http://schemas.microsoft.com/office/drawing/2014/main" id="{00000000-0008-0000-0800-00006F000000}"/>
                </a:ext>
              </a:extLst>
            </xdr:cNvPr>
            <xdr:cNvSpPr txBox="1">
              <a:spLocks noChangeArrowheads="1"/>
            </xdr:cNvSpPr>
          </xdr:nvSpPr>
          <xdr:spPr bwMode="auto">
            <a:xfrm>
              <a:off x="445"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12" name="Text Box 163">
              <a:extLst>
                <a:ext uri="{FF2B5EF4-FFF2-40B4-BE49-F238E27FC236}">
                  <a16:creationId xmlns:a16="http://schemas.microsoft.com/office/drawing/2014/main" id="{00000000-0008-0000-0800-000070000000}"/>
                </a:ext>
              </a:extLst>
            </xdr:cNvPr>
            <xdr:cNvSpPr txBox="1">
              <a:spLocks noChangeArrowheads="1"/>
            </xdr:cNvSpPr>
          </xdr:nvSpPr>
          <xdr:spPr bwMode="auto">
            <a:xfrm>
              <a:off x="51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13" name="Text Box 164">
              <a:extLst>
                <a:ext uri="{FF2B5EF4-FFF2-40B4-BE49-F238E27FC236}">
                  <a16:creationId xmlns:a16="http://schemas.microsoft.com/office/drawing/2014/main" id="{00000000-0008-0000-0800-000071000000}"/>
                </a:ext>
              </a:extLst>
            </xdr:cNvPr>
            <xdr:cNvSpPr txBox="1">
              <a:spLocks noChangeArrowheads="1"/>
            </xdr:cNvSpPr>
          </xdr:nvSpPr>
          <xdr:spPr bwMode="auto">
            <a:xfrm>
              <a:off x="58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1" name="Group 165">
            <a:extLst>
              <a:ext uri="{FF2B5EF4-FFF2-40B4-BE49-F238E27FC236}">
                <a16:creationId xmlns:a16="http://schemas.microsoft.com/office/drawing/2014/main" id="{00000000-0008-0000-0800-00005B000000}"/>
              </a:ext>
            </a:extLst>
          </xdr:cNvPr>
          <xdr:cNvGrpSpPr>
            <a:grpSpLocks/>
          </xdr:cNvGrpSpPr>
        </xdr:nvGrpSpPr>
        <xdr:grpSpPr bwMode="auto">
          <a:xfrm>
            <a:off x="447" y="6379"/>
            <a:ext cx="171" cy="28"/>
            <a:chOff x="445" y="158"/>
            <a:chExt cx="169" cy="28"/>
          </a:xfrm>
        </xdr:grpSpPr>
        <xdr:sp macro="" textlink="">
          <xdr:nvSpPr>
            <xdr:cNvPr id="108" name="Text Box 166">
              <a:extLst>
                <a:ext uri="{FF2B5EF4-FFF2-40B4-BE49-F238E27FC236}">
                  <a16:creationId xmlns:a16="http://schemas.microsoft.com/office/drawing/2014/main" id="{00000000-0008-0000-0800-00006C000000}"/>
                </a:ext>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9" name="Text Box 167">
              <a:extLst>
                <a:ext uri="{FF2B5EF4-FFF2-40B4-BE49-F238E27FC236}">
                  <a16:creationId xmlns:a16="http://schemas.microsoft.com/office/drawing/2014/main" id="{00000000-0008-0000-0800-00006D000000}"/>
                </a:ext>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10" name="Text Box 168">
              <a:extLst>
                <a:ext uri="{FF2B5EF4-FFF2-40B4-BE49-F238E27FC236}">
                  <a16:creationId xmlns:a16="http://schemas.microsoft.com/office/drawing/2014/main" id="{00000000-0008-0000-0800-00006E000000}"/>
                </a:ext>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2" name="Group 169">
            <a:extLst>
              <a:ext uri="{FF2B5EF4-FFF2-40B4-BE49-F238E27FC236}">
                <a16:creationId xmlns:a16="http://schemas.microsoft.com/office/drawing/2014/main" id="{00000000-0008-0000-0800-00005C000000}"/>
              </a:ext>
            </a:extLst>
          </xdr:cNvPr>
          <xdr:cNvGrpSpPr>
            <a:grpSpLocks/>
          </xdr:cNvGrpSpPr>
        </xdr:nvGrpSpPr>
        <xdr:grpSpPr bwMode="auto">
          <a:xfrm>
            <a:off x="447" y="6466"/>
            <a:ext cx="171" cy="28"/>
            <a:chOff x="445" y="158"/>
            <a:chExt cx="169" cy="28"/>
          </a:xfrm>
        </xdr:grpSpPr>
        <xdr:sp macro="" textlink="">
          <xdr:nvSpPr>
            <xdr:cNvPr id="105" name="Text Box 170">
              <a:extLst>
                <a:ext uri="{FF2B5EF4-FFF2-40B4-BE49-F238E27FC236}">
                  <a16:creationId xmlns:a16="http://schemas.microsoft.com/office/drawing/2014/main" id="{00000000-0008-0000-0800-000069000000}"/>
                </a:ext>
              </a:extLst>
            </xdr:cNvPr>
            <xdr:cNvSpPr txBox="1">
              <a:spLocks noChangeArrowheads="1"/>
            </xdr:cNvSpPr>
          </xdr:nvSpPr>
          <xdr:spPr bwMode="auto">
            <a:xfrm>
              <a:off x="445"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6" name="Text Box 171">
              <a:extLst>
                <a:ext uri="{FF2B5EF4-FFF2-40B4-BE49-F238E27FC236}">
                  <a16:creationId xmlns:a16="http://schemas.microsoft.com/office/drawing/2014/main" id="{00000000-0008-0000-0800-00006A000000}"/>
                </a:ext>
              </a:extLst>
            </xdr:cNvPr>
            <xdr:cNvSpPr txBox="1">
              <a:spLocks noChangeArrowheads="1"/>
            </xdr:cNvSpPr>
          </xdr:nvSpPr>
          <xdr:spPr bwMode="auto">
            <a:xfrm>
              <a:off x="51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07" name="Text Box 172">
              <a:extLst>
                <a:ext uri="{FF2B5EF4-FFF2-40B4-BE49-F238E27FC236}">
                  <a16:creationId xmlns:a16="http://schemas.microsoft.com/office/drawing/2014/main" id="{00000000-0008-0000-0800-00006B000000}"/>
                </a:ext>
              </a:extLst>
            </xdr:cNvPr>
            <xdr:cNvSpPr txBox="1">
              <a:spLocks noChangeArrowheads="1"/>
            </xdr:cNvSpPr>
          </xdr:nvSpPr>
          <xdr:spPr bwMode="auto">
            <a:xfrm>
              <a:off x="58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3" name="Group 173">
            <a:extLst>
              <a:ext uri="{FF2B5EF4-FFF2-40B4-BE49-F238E27FC236}">
                <a16:creationId xmlns:a16="http://schemas.microsoft.com/office/drawing/2014/main" id="{00000000-0008-0000-0800-00005D000000}"/>
              </a:ext>
            </a:extLst>
          </xdr:cNvPr>
          <xdr:cNvGrpSpPr>
            <a:grpSpLocks/>
          </xdr:cNvGrpSpPr>
        </xdr:nvGrpSpPr>
        <xdr:grpSpPr bwMode="auto">
          <a:xfrm>
            <a:off x="447" y="6543"/>
            <a:ext cx="171" cy="28"/>
            <a:chOff x="445" y="158"/>
            <a:chExt cx="169" cy="28"/>
          </a:xfrm>
        </xdr:grpSpPr>
        <xdr:sp macro="" textlink="">
          <xdr:nvSpPr>
            <xdr:cNvPr id="102" name="Text Box 174">
              <a:extLst>
                <a:ext uri="{FF2B5EF4-FFF2-40B4-BE49-F238E27FC236}">
                  <a16:creationId xmlns:a16="http://schemas.microsoft.com/office/drawing/2014/main" id="{00000000-0008-0000-0800-000066000000}"/>
                </a:ext>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3" name="Text Box 175">
              <a:extLst>
                <a:ext uri="{FF2B5EF4-FFF2-40B4-BE49-F238E27FC236}">
                  <a16:creationId xmlns:a16="http://schemas.microsoft.com/office/drawing/2014/main" id="{00000000-0008-0000-0800-000067000000}"/>
                </a:ext>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04" name="Text Box 176">
              <a:extLst>
                <a:ext uri="{FF2B5EF4-FFF2-40B4-BE49-F238E27FC236}">
                  <a16:creationId xmlns:a16="http://schemas.microsoft.com/office/drawing/2014/main" id="{00000000-0008-0000-0800-000068000000}"/>
                </a:ext>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4" name="Group 177">
            <a:extLst>
              <a:ext uri="{FF2B5EF4-FFF2-40B4-BE49-F238E27FC236}">
                <a16:creationId xmlns:a16="http://schemas.microsoft.com/office/drawing/2014/main" id="{00000000-0008-0000-0800-00005E000000}"/>
              </a:ext>
            </a:extLst>
          </xdr:cNvPr>
          <xdr:cNvGrpSpPr>
            <a:grpSpLocks/>
          </xdr:cNvGrpSpPr>
        </xdr:nvGrpSpPr>
        <xdr:grpSpPr bwMode="auto">
          <a:xfrm>
            <a:off x="447" y="6622"/>
            <a:ext cx="171" cy="28"/>
            <a:chOff x="445" y="158"/>
            <a:chExt cx="169" cy="28"/>
          </a:xfrm>
        </xdr:grpSpPr>
        <xdr:sp macro="" textlink="">
          <xdr:nvSpPr>
            <xdr:cNvPr id="99" name="Text Box 178">
              <a:extLst>
                <a:ext uri="{FF2B5EF4-FFF2-40B4-BE49-F238E27FC236}">
                  <a16:creationId xmlns:a16="http://schemas.microsoft.com/office/drawing/2014/main" id="{00000000-0008-0000-0800-00006300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00" name="Text Box 179">
              <a:extLst>
                <a:ext uri="{FF2B5EF4-FFF2-40B4-BE49-F238E27FC236}">
                  <a16:creationId xmlns:a16="http://schemas.microsoft.com/office/drawing/2014/main" id="{00000000-0008-0000-0800-00006400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01" name="Text Box 180">
              <a:extLst>
                <a:ext uri="{FF2B5EF4-FFF2-40B4-BE49-F238E27FC236}">
                  <a16:creationId xmlns:a16="http://schemas.microsoft.com/office/drawing/2014/main" id="{00000000-0008-0000-0800-00006500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95" name="Group 181">
            <a:extLst>
              <a:ext uri="{FF2B5EF4-FFF2-40B4-BE49-F238E27FC236}">
                <a16:creationId xmlns:a16="http://schemas.microsoft.com/office/drawing/2014/main" id="{00000000-0008-0000-0800-00005F000000}"/>
              </a:ext>
            </a:extLst>
          </xdr:cNvPr>
          <xdr:cNvGrpSpPr>
            <a:grpSpLocks/>
          </xdr:cNvGrpSpPr>
        </xdr:nvGrpSpPr>
        <xdr:grpSpPr bwMode="auto">
          <a:xfrm>
            <a:off x="447" y="6707"/>
            <a:ext cx="171" cy="28"/>
            <a:chOff x="445" y="158"/>
            <a:chExt cx="169" cy="28"/>
          </a:xfrm>
        </xdr:grpSpPr>
        <xdr:sp macro="" textlink="">
          <xdr:nvSpPr>
            <xdr:cNvPr id="96" name="Text Box 182">
              <a:extLst>
                <a:ext uri="{FF2B5EF4-FFF2-40B4-BE49-F238E27FC236}">
                  <a16:creationId xmlns:a16="http://schemas.microsoft.com/office/drawing/2014/main" id="{00000000-0008-0000-0800-00006000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97" name="Text Box 183">
              <a:extLst>
                <a:ext uri="{FF2B5EF4-FFF2-40B4-BE49-F238E27FC236}">
                  <a16:creationId xmlns:a16="http://schemas.microsoft.com/office/drawing/2014/main" id="{00000000-0008-0000-0800-00006100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98" name="Text Box 184">
              <a:extLst>
                <a:ext uri="{FF2B5EF4-FFF2-40B4-BE49-F238E27FC236}">
                  <a16:creationId xmlns:a16="http://schemas.microsoft.com/office/drawing/2014/main" id="{00000000-0008-0000-0800-00006200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220</xdr:row>
      <xdr:rowOff>0</xdr:rowOff>
    </xdr:from>
    <xdr:to>
      <xdr:col>5</xdr:col>
      <xdr:colOff>476250</xdr:colOff>
      <xdr:row>224</xdr:row>
      <xdr:rowOff>0</xdr:rowOff>
    </xdr:to>
    <xdr:grpSp>
      <xdr:nvGrpSpPr>
        <xdr:cNvPr id="114" name="Group 396">
          <a:extLst>
            <a:ext uri="{FF2B5EF4-FFF2-40B4-BE49-F238E27FC236}">
              <a16:creationId xmlns:a16="http://schemas.microsoft.com/office/drawing/2014/main" id="{00000000-0008-0000-0800-000072000000}"/>
            </a:ext>
          </a:extLst>
        </xdr:cNvPr>
        <xdr:cNvGrpSpPr>
          <a:grpSpLocks/>
        </xdr:cNvGrpSpPr>
      </xdr:nvGrpSpPr>
      <xdr:grpSpPr bwMode="auto">
        <a:xfrm>
          <a:off x="2419764" y="35068565"/>
          <a:ext cx="2556703" cy="640522"/>
          <a:chOff x="447" y="7306"/>
          <a:chExt cx="171" cy="455"/>
        </a:xfrm>
      </xdr:grpSpPr>
      <xdr:grpSp>
        <xdr:nvGrpSpPr>
          <xdr:cNvPr id="115" name="Group 185">
            <a:extLst>
              <a:ext uri="{FF2B5EF4-FFF2-40B4-BE49-F238E27FC236}">
                <a16:creationId xmlns:a16="http://schemas.microsoft.com/office/drawing/2014/main" id="{00000000-0008-0000-0800-000073000000}"/>
              </a:ext>
            </a:extLst>
          </xdr:cNvPr>
          <xdr:cNvGrpSpPr>
            <a:grpSpLocks/>
          </xdr:cNvGrpSpPr>
        </xdr:nvGrpSpPr>
        <xdr:grpSpPr bwMode="auto">
          <a:xfrm>
            <a:off x="447" y="7306"/>
            <a:ext cx="171" cy="28"/>
            <a:chOff x="445" y="158"/>
            <a:chExt cx="169" cy="28"/>
          </a:xfrm>
        </xdr:grpSpPr>
        <xdr:sp macro="" textlink="">
          <xdr:nvSpPr>
            <xdr:cNvPr id="132" name="Text Box 186">
              <a:extLst>
                <a:ext uri="{FF2B5EF4-FFF2-40B4-BE49-F238E27FC236}">
                  <a16:creationId xmlns:a16="http://schemas.microsoft.com/office/drawing/2014/main" id="{00000000-0008-0000-0800-000084000000}"/>
                </a:ext>
              </a:extLst>
            </xdr:cNvPr>
            <xdr:cNvSpPr txBox="1">
              <a:spLocks noChangeArrowheads="1"/>
            </xdr:cNvSpPr>
          </xdr:nvSpPr>
          <xdr:spPr bwMode="auto">
            <a:xfrm>
              <a:off x="445"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33" name="Text Box 187">
              <a:extLst>
                <a:ext uri="{FF2B5EF4-FFF2-40B4-BE49-F238E27FC236}">
                  <a16:creationId xmlns:a16="http://schemas.microsoft.com/office/drawing/2014/main" id="{00000000-0008-0000-0800-000085000000}"/>
                </a:ext>
              </a:extLst>
            </xdr:cNvPr>
            <xdr:cNvSpPr txBox="1">
              <a:spLocks noChangeArrowheads="1"/>
            </xdr:cNvSpPr>
          </xdr:nvSpPr>
          <xdr:spPr bwMode="auto">
            <a:xfrm>
              <a:off x="51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4" name="Text Box 188">
              <a:extLst>
                <a:ext uri="{FF2B5EF4-FFF2-40B4-BE49-F238E27FC236}">
                  <a16:creationId xmlns:a16="http://schemas.microsoft.com/office/drawing/2014/main" id="{00000000-0008-0000-0800-000086000000}"/>
                </a:ext>
              </a:extLst>
            </xdr:cNvPr>
            <xdr:cNvSpPr txBox="1">
              <a:spLocks noChangeArrowheads="1"/>
            </xdr:cNvSpPr>
          </xdr:nvSpPr>
          <xdr:spPr bwMode="auto">
            <a:xfrm>
              <a:off x="58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6" name="Group 189">
            <a:extLst>
              <a:ext uri="{FF2B5EF4-FFF2-40B4-BE49-F238E27FC236}">
                <a16:creationId xmlns:a16="http://schemas.microsoft.com/office/drawing/2014/main" id="{00000000-0008-0000-0800-000074000000}"/>
              </a:ext>
            </a:extLst>
          </xdr:cNvPr>
          <xdr:cNvGrpSpPr>
            <a:grpSpLocks/>
          </xdr:cNvGrpSpPr>
        </xdr:nvGrpSpPr>
        <xdr:grpSpPr bwMode="auto">
          <a:xfrm>
            <a:off x="447" y="7420"/>
            <a:ext cx="171" cy="28"/>
            <a:chOff x="445" y="158"/>
            <a:chExt cx="169" cy="28"/>
          </a:xfrm>
        </xdr:grpSpPr>
        <xdr:sp macro="" textlink="">
          <xdr:nvSpPr>
            <xdr:cNvPr id="129" name="Text Box 190">
              <a:extLst>
                <a:ext uri="{FF2B5EF4-FFF2-40B4-BE49-F238E27FC236}">
                  <a16:creationId xmlns:a16="http://schemas.microsoft.com/office/drawing/2014/main" id="{00000000-0008-0000-0800-000081000000}"/>
                </a:ext>
              </a:extLst>
            </xdr:cNvPr>
            <xdr:cNvSpPr txBox="1">
              <a:spLocks noChangeArrowheads="1"/>
            </xdr:cNvSpPr>
          </xdr:nvSpPr>
          <xdr:spPr bwMode="auto">
            <a:xfrm>
              <a:off x="445"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30" name="Text Box 191">
              <a:extLst>
                <a:ext uri="{FF2B5EF4-FFF2-40B4-BE49-F238E27FC236}">
                  <a16:creationId xmlns:a16="http://schemas.microsoft.com/office/drawing/2014/main" id="{00000000-0008-0000-0800-000082000000}"/>
                </a:ext>
              </a:extLst>
            </xdr:cNvPr>
            <xdr:cNvSpPr txBox="1">
              <a:spLocks noChangeArrowheads="1"/>
            </xdr:cNvSpPr>
          </xdr:nvSpPr>
          <xdr:spPr bwMode="auto">
            <a:xfrm>
              <a:off x="51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1" name="Text Box 192">
              <a:extLst>
                <a:ext uri="{FF2B5EF4-FFF2-40B4-BE49-F238E27FC236}">
                  <a16:creationId xmlns:a16="http://schemas.microsoft.com/office/drawing/2014/main" id="{00000000-0008-0000-0800-000083000000}"/>
                </a:ext>
              </a:extLst>
            </xdr:cNvPr>
            <xdr:cNvSpPr txBox="1">
              <a:spLocks noChangeArrowheads="1"/>
            </xdr:cNvSpPr>
          </xdr:nvSpPr>
          <xdr:spPr bwMode="auto">
            <a:xfrm>
              <a:off x="58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7" name="Group 193">
            <a:extLst>
              <a:ext uri="{FF2B5EF4-FFF2-40B4-BE49-F238E27FC236}">
                <a16:creationId xmlns:a16="http://schemas.microsoft.com/office/drawing/2014/main" id="{00000000-0008-0000-0800-000075000000}"/>
              </a:ext>
            </a:extLst>
          </xdr:cNvPr>
          <xdr:cNvGrpSpPr>
            <a:grpSpLocks/>
          </xdr:cNvGrpSpPr>
        </xdr:nvGrpSpPr>
        <xdr:grpSpPr bwMode="auto">
          <a:xfrm>
            <a:off x="447" y="7535"/>
            <a:ext cx="171" cy="28"/>
            <a:chOff x="445" y="158"/>
            <a:chExt cx="169" cy="28"/>
          </a:xfrm>
        </xdr:grpSpPr>
        <xdr:sp macro="" textlink="">
          <xdr:nvSpPr>
            <xdr:cNvPr id="126" name="Text Box 194">
              <a:extLst>
                <a:ext uri="{FF2B5EF4-FFF2-40B4-BE49-F238E27FC236}">
                  <a16:creationId xmlns:a16="http://schemas.microsoft.com/office/drawing/2014/main" id="{00000000-0008-0000-0800-00007E000000}"/>
                </a:ext>
              </a:extLst>
            </xdr:cNvPr>
            <xdr:cNvSpPr txBox="1">
              <a:spLocks noChangeArrowheads="1"/>
            </xdr:cNvSpPr>
          </xdr:nvSpPr>
          <xdr:spPr bwMode="auto">
            <a:xfrm>
              <a:off x="445"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7" name="Text Box 195">
              <a:extLst>
                <a:ext uri="{FF2B5EF4-FFF2-40B4-BE49-F238E27FC236}">
                  <a16:creationId xmlns:a16="http://schemas.microsoft.com/office/drawing/2014/main" id="{00000000-0008-0000-0800-00007F000000}"/>
                </a:ext>
              </a:extLst>
            </xdr:cNvPr>
            <xdr:cNvSpPr txBox="1">
              <a:spLocks noChangeArrowheads="1"/>
            </xdr:cNvSpPr>
          </xdr:nvSpPr>
          <xdr:spPr bwMode="auto">
            <a:xfrm>
              <a:off x="51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28" name="Text Box 196">
              <a:extLst>
                <a:ext uri="{FF2B5EF4-FFF2-40B4-BE49-F238E27FC236}">
                  <a16:creationId xmlns:a16="http://schemas.microsoft.com/office/drawing/2014/main" id="{00000000-0008-0000-0800-000080000000}"/>
                </a:ext>
              </a:extLst>
            </xdr:cNvPr>
            <xdr:cNvSpPr txBox="1">
              <a:spLocks noChangeArrowheads="1"/>
            </xdr:cNvSpPr>
          </xdr:nvSpPr>
          <xdr:spPr bwMode="auto">
            <a:xfrm>
              <a:off x="58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8" name="Group 197">
            <a:extLst>
              <a:ext uri="{FF2B5EF4-FFF2-40B4-BE49-F238E27FC236}">
                <a16:creationId xmlns:a16="http://schemas.microsoft.com/office/drawing/2014/main" id="{00000000-0008-0000-0800-000076000000}"/>
              </a:ext>
            </a:extLst>
          </xdr:cNvPr>
          <xdr:cNvGrpSpPr>
            <a:grpSpLocks/>
          </xdr:cNvGrpSpPr>
        </xdr:nvGrpSpPr>
        <xdr:grpSpPr bwMode="auto">
          <a:xfrm>
            <a:off x="447" y="7639"/>
            <a:ext cx="171" cy="28"/>
            <a:chOff x="445" y="158"/>
            <a:chExt cx="169" cy="28"/>
          </a:xfrm>
        </xdr:grpSpPr>
        <xdr:sp macro="" textlink="">
          <xdr:nvSpPr>
            <xdr:cNvPr id="123" name="Text Box 198">
              <a:extLst>
                <a:ext uri="{FF2B5EF4-FFF2-40B4-BE49-F238E27FC236}">
                  <a16:creationId xmlns:a16="http://schemas.microsoft.com/office/drawing/2014/main" id="{00000000-0008-0000-0800-00007B000000}"/>
                </a:ext>
              </a:extLst>
            </xdr:cNvPr>
            <xdr:cNvSpPr txBox="1">
              <a:spLocks noChangeArrowheads="1"/>
            </xdr:cNvSpPr>
          </xdr:nvSpPr>
          <xdr:spPr bwMode="auto">
            <a:xfrm>
              <a:off x="445"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4" name="Text Box 199">
              <a:extLst>
                <a:ext uri="{FF2B5EF4-FFF2-40B4-BE49-F238E27FC236}">
                  <a16:creationId xmlns:a16="http://schemas.microsoft.com/office/drawing/2014/main" id="{00000000-0008-0000-0800-00007C000000}"/>
                </a:ext>
              </a:extLst>
            </xdr:cNvPr>
            <xdr:cNvSpPr txBox="1">
              <a:spLocks noChangeArrowheads="1"/>
            </xdr:cNvSpPr>
          </xdr:nvSpPr>
          <xdr:spPr bwMode="auto">
            <a:xfrm>
              <a:off x="51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25" name="Text Box 200">
              <a:extLst>
                <a:ext uri="{FF2B5EF4-FFF2-40B4-BE49-F238E27FC236}">
                  <a16:creationId xmlns:a16="http://schemas.microsoft.com/office/drawing/2014/main" id="{00000000-0008-0000-0800-00007D000000}"/>
                </a:ext>
              </a:extLst>
            </xdr:cNvPr>
            <xdr:cNvSpPr txBox="1">
              <a:spLocks noChangeArrowheads="1"/>
            </xdr:cNvSpPr>
          </xdr:nvSpPr>
          <xdr:spPr bwMode="auto">
            <a:xfrm>
              <a:off x="58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19" name="Group 201">
            <a:extLst>
              <a:ext uri="{FF2B5EF4-FFF2-40B4-BE49-F238E27FC236}">
                <a16:creationId xmlns:a16="http://schemas.microsoft.com/office/drawing/2014/main" id="{00000000-0008-0000-0800-000077000000}"/>
              </a:ext>
            </a:extLst>
          </xdr:cNvPr>
          <xdr:cNvGrpSpPr>
            <a:grpSpLocks/>
          </xdr:cNvGrpSpPr>
        </xdr:nvGrpSpPr>
        <xdr:grpSpPr bwMode="auto">
          <a:xfrm>
            <a:off x="447" y="7733"/>
            <a:ext cx="171" cy="28"/>
            <a:chOff x="445" y="158"/>
            <a:chExt cx="169" cy="28"/>
          </a:xfrm>
        </xdr:grpSpPr>
        <xdr:sp macro="" textlink="">
          <xdr:nvSpPr>
            <xdr:cNvPr id="120" name="Text Box 202">
              <a:extLst>
                <a:ext uri="{FF2B5EF4-FFF2-40B4-BE49-F238E27FC236}">
                  <a16:creationId xmlns:a16="http://schemas.microsoft.com/office/drawing/2014/main" id="{00000000-0008-0000-0800-000078000000}"/>
                </a:ext>
              </a:extLst>
            </xdr:cNvPr>
            <xdr:cNvSpPr txBox="1">
              <a:spLocks noChangeArrowheads="1"/>
            </xdr:cNvSpPr>
          </xdr:nvSpPr>
          <xdr:spPr bwMode="auto">
            <a:xfrm>
              <a:off x="445"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21" name="Text Box 203">
              <a:extLst>
                <a:ext uri="{FF2B5EF4-FFF2-40B4-BE49-F238E27FC236}">
                  <a16:creationId xmlns:a16="http://schemas.microsoft.com/office/drawing/2014/main" id="{00000000-0008-0000-0800-000079000000}"/>
                </a:ext>
              </a:extLst>
            </xdr:cNvPr>
            <xdr:cNvSpPr txBox="1">
              <a:spLocks noChangeArrowheads="1"/>
            </xdr:cNvSpPr>
          </xdr:nvSpPr>
          <xdr:spPr bwMode="auto">
            <a:xfrm>
              <a:off x="51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22" name="Text Box 204">
              <a:extLst>
                <a:ext uri="{FF2B5EF4-FFF2-40B4-BE49-F238E27FC236}">
                  <a16:creationId xmlns:a16="http://schemas.microsoft.com/office/drawing/2014/main" id="{00000000-0008-0000-0800-00007A000000}"/>
                </a:ext>
              </a:extLst>
            </xdr:cNvPr>
            <xdr:cNvSpPr txBox="1">
              <a:spLocks noChangeArrowheads="1"/>
            </xdr:cNvSpPr>
          </xdr:nvSpPr>
          <xdr:spPr bwMode="auto">
            <a:xfrm>
              <a:off x="58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224</xdr:row>
      <xdr:rowOff>0</xdr:rowOff>
    </xdr:from>
    <xdr:to>
      <xdr:col>5</xdr:col>
      <xdr:colOff>476250</xdr:colOff>
      <xdr:row>224</xdr:row>
      <xdr:rowOff>0</xdr:rowOff>
    </xdr:to>
    <xdr:grpSp>
      <xdr:nvGrpSpPr>
        <xdr:cNvPr id="135" name="Group 205">
          <a:extLst>
            <a:ext uri="{FF2B5EF4-FFF2-40B4-BE49-F238E27FC236}">
              <a16:creationId xmlns:a16="http://schemas.microsoft.com/office/drawing/2014/main" id="{00000000-0008-0000-0800-000087000000}"/>
            </a:ext>
          </a:extLst>
        </xdr:cNvPr>
        <xdr:cNvGrpSpPr>
          <a:grpSpLocks/>
        </xdr:cNvGrpSpPr>
      </xdr:nvGrpSpPr>
      <xdr:grpSpPr bwMode="auto">
        <a:xfrm>
          <a:off x="2419764" y="35709087"/>
          <a:ext cx="2556703" cy="0"/>
          <a:chOff x="445" y="158"/>
          <a:chExt cx="169" cy="28"/>
        </a:xfrm>
      </xdr:grpSpPr>
      <xdr:sp macro="" textlink="">
        <xdr:nvSpPr>
          <xdr:cNvPr id="136" name="Text Box 206">
            <a:extLst>
              <a:ext uri="{FF2B5EF4-FFF2-40B4-BE49-F238E27FC236}">
                <a16:creationId xmlns:a16="http://schemas.microsoft.com/office/drawing/2014/main" id="{00000000-0008-0000-0800-000088000000}"/>
              </a:ext>
            </a:extLst>
          </xdr:cNvPr>
          <xdr:cNvSpPr txBox="1">
            <a:spLocks noChangeArrowheads="1"/>
          </xdr:cNvSpPr>
        </xdr:nvSpPr>
        <xdr:spPr bwMode="auto">
          <a:xfrm>
            <a:off x="-12299955359400" y="359283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37" name="Text Box 207">
            <a:extLst>
              <a:ext uri="{FF2B5EF4-FFF2-40B4-BE49-F238E27FC236}">
                <a16:creationId xmlns:a16="http://schemas.microsoft.com/office/drawing/2014/main" id="{00000000-0008-0000-0800-000089000000}"/>
              </a:ext>
            </a:extLst>
          </xdr:cNvPr>
          <xdr:cNvSpPr txBox="1">
            <a:spLocks noChangeArrowheads="1"/>
          </xdr:cNvSpPr>
        </xdr:nvSpPr>
        <xdr:spPr bwMode="auto">
          <a:xfrm>
            <a:off x="-12299955359400" y="359283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38" name="Text Box 208">
            <a:extLst>
              <a:ext uri="{FF2B5EF4-FFF2-40B4-BE49-F238E27FC236}">
                <a16:creationId xmlns:a16="http://schemas.microsoft.com/office/drawing/2014/main" id="{00000000-0008-0000-0800-00008A000000}"/>
              </a:ext>
            </a:extLst>
          </xdr:cNvPr>
          <xdr:cNvSpPr txBox="1">
            <a:spLocks noChangeArrowheads="1"/>
          </xdr:cNvSpPr>
        </xdr:nvSpPr>
        <xdr:spPr bwMode="auto">
          <a:xfrm>
            <a:off x="-12299955359400" y="359283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244</xdr:row>
      <xdr:rowOff>0</xdr:rowOff>
    </xdr:from>
    <xdr:to>
      <xdr:col>5</xdr:col>
      <xdr:colOff>476250</xdr:colOff>
      <xdr:row>244</xdr:row>
      <xdr:rowOff>0</xdr:rowOff>
    </xdr:to>
    <xdr:grpSp>
      <xdr:nvGrpSpPr>
        <xdr:cNvPr id="139" name="Group 209">
          <a:extLst>
            <a:ext uri="{FF2B5EF4-FFF2-40B4-BE49-F238E27FC236}">
              <a16:creationId xmlns:a16="http://schemas.microsoft.com/office/drawing/2014/main" id="{00000000-0008-0000-0800-00008B000000}"/>
            </a:ext>
          </a:extLst>
        </xdr:cNvPr>
        <xdr:cNvGrpSpPr>
          <a:grpSpLocks/>
        </xdr:cNvGrpSpPr>
      </xdr:nvGrpSpPr>
      <xdr:grpSpPr bwMode="auto">
        <a:xfrm>
          <a:off x="2419764" y="38911696"/>
          <a:ext cx="2556703" cy="0"/>
          <a:chOff x="445" y="158"/>
          <a:chExt cx="169" cy="28"/>
        </a:xfrm>
      </xdr:grpSpPr>
      <xdr:sp macro="" textlink="">
        <xdr:nvSpPr>
          <xdr:cNvPr id="140" name="Text Box 210">
            <a:extLst>
              <a:ext uri="{FF2B5EF4-FFF2-40B4-BE49-F238E27FC236}">
                <a16:creationId xmlns:a16="http://schemas.microsoft.com/office/drawing/2014/main" id="{00000000-0008-0000-0800-00008C000000}"/>
              </a:ext>
            </a:extLst>
          </xdr:cNvPr>
          <xdr:cNvSpPr txBox="1">
            <a:spLocks noChangeArrowheads="1"/>
          </xdr:cNvSpPr>
        </xdr:nvSpPr>
        <xdr:spPr bwMode="auto">
          <a:xfrm>
            <a:off x="-12299955359400" y="391668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41" name="Text Box 211">
            <a:extLst>
              <a:ext uri="{FF2B5EF4-FFF2-40B4-BE49-F238E27FC236}">
                <a16:creationId xmlns:a16="http://schemas.microsoft.com/office/drawing/2014/main" id="{00000000-0008-0000-0800-00008D000000}"/>
              </a:ext>
            </a:extLst>
          </xdr:cNvPr>
          <xdr:cNvSpPr txBox="1">
            <a:spLocks noChangeArrowheads="1"/>
          </xdr:cNvSpPr>
        </xdr:nvSpPr>
        <xdr:spPr bwMode="auto">
          <a:xfrm>
            <a:off x="-12299955359400" y="391668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42" name="Text Box 212">
            <a:extLst>
              <a:ext uri="{FF2B5EF4-FFF2-40B4-BE49-F238E27FC236}">
                <a16:creationId xmlns:a16="http://schemas.microsoft.com/office/drawing/2014/main" id="{00000000-0008-0000-0800-00008E000000}"/>
              </a:ext>
            </a:extLst>
          </xdr:cNvPr>
          <xdr:cNvSpPr txBox="1">
            <a:spLocks noChangeArrowheads="1"/>
          </xdr:cNvSpPr>
        </xdr:nvSpPr>
        <xdr:spPr bwMode="auto">
          <a:xfrm>
            <a:off x="-12299955359400" y="391668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245</xdr:row>
      <xdr:rowOff>0</xdr:rowOff>
    </xdr:from>
    <xdr:to>
      <xdr:col>5</xdr:col>
      <xdr:colOff>476250</xdr:colOff>
      <xdr:row>248</xdr:row>
      <xdr:rowOff>0</xdr:rowOff>
    </xdr:to>
    <xdr:grpSp>
      <xdr:nvGrpSpPr>
        <xdr:cNvPr id="143" name="Group 397">
          <a:extLst>
            <a:ext uri="{FF2B5EF4-FFF2-40B4-BE49-F238E27FC236}">
              <a16:creationId xmlns:a16="http://schemas.microsoft.com/office/drawing/2014/main" id="{00000000-0008-0000-0800-00008F000000}"/>
            </a:ext>
          </a:extLst>
        </xdr:cNvPr>
        <xdr:cNvGrpSpPr>
          <a:grpSpLocks/>
        </xdr:cNvGrpSpPr>
      </xdr:nvGrpSpPr>
      <xdr:grpSpPr bwMode="auto">
        <a:xfrm>
          <a:off x="2419764" y="39071826"/>
          <a:ext cx="2556703" cy="480391"/>
          <a:chOff x="447" y="8428"/>
          <a:chExt cx="171" cy="341"/>
        </a:xfrm>
      </xdr:grpSpPr>
      <xdr:grpSp>
        <xdr:nvGrpSpPr>
          <xdr:cNvPr id="144" name="Group 213">
            <a:extLst>
              <a:ext uri="{FF2B5EF4-FFF2-40B4-BE49-F238E27FC236}">
                <a16:creationId xmlns:a16="http://schemas.microsoft.com/office/drawing/2014/main" id="{00000000-0008-0000-0800-000090000000}"/>
              </a:ext>
            </a:extLst>
          </xdr:cNvPr>
          <xdr:cNvGrpSpPr>
            <a:grpSpLocks/>
          </xdr:cNvGrpSpPr>
        </xdr:nvGrpSpPr>
        <xdr:grpSpPr bwMode="auto">
          <a:xfrm>
            <a:off x="447" y="8428"/>
            <a:ext cx="171" cy="28"/>
            <a:chOff x="445" y="158"/>
            <a:chExt cx="169" cy="28"/>
          </a:xfrm>
        </xdr:grpSpPr>
        <xdr:sp macro="" textlink="">
          <xdr:nvSpPr>
            <xdr:cNvPr id="157" name="Text Box 214">
              <a:extLst>
                <a:ext uri="{FF2B5EF4-FFF2-40B4-BE49-F238E27FC236}">
                  <a16:creationId xmlns:a16="http://schemas.microsoft.com/office/drawing/2014/main" id="{00000000-0008-0000-0800-00009D000000}"/>
                </a:ext>
              </a:extLst>
            </xdr:cNvPr>
            <xdr:cNvSpPr txBox="1">
              <a:spLocks noChangeArrowheads="1"/>
            </xdr:cNvSpPr>
          </xdr:nvSpPr>
          <xdr:spPr bwMode="auto">
            <a:xfrm>
              <a:off x="445"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8" name="Text Box 215">
              <a:extLst>
                <a:ext uri="{FF2B5EF4-FFF2-40B4-BE49-F238E27FC236}">
                  <a16:creationId xmlns:a16="http://schemas.microsoft.com/office/drawing/2014/main" id="{00000000-0008-0000-0800-00009E000000}"/>
                </a:ext>
              </a:extLst>
            </xdr:cNvPr>
            <xdr:cNvSpPr txBox="1">
              <a:spLocks noChangeArrowheads="1"/>
            </xdr:cNvSpPr>
          </xdr:nvSpPr>
          <xdr:spPr bwMode="auto">
            <a:xfrm>
              <a:off x="51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9" name="Text Box 216">
              <a:extLst>
                <a:ext uri="{FF2B5EF4-FFF2-40B4-BE49-F238E27FC236}">
                  <a16:creationId xmlns:a16="http://schemas.microsoft.com/office/drawing/2014/main" id="{00000000-0008-0000-0800-00009F000000}"/>
                </a:ext>
              </a:extLst>
            </xdr:cNvPr>
            <xdr:cNvSpPr txBox="1">
              <a:spLocks noChangeArrowheads="1"/>
            </xdr:cNvSpPr>
          </xdr:nvSpPr>
          <xdr:spPr bwMode="auto">
            <a:xfrm>
              <a:off x="586" y="158"/>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45" name="Group 217">
            <a:extLst>
              <a:ext uri="{FF2B5EF4-FFF2-40B4-BE49-F238E27FC236}">
                <a16:creationId xmlns:a16="http://schemas.microsoft.com/office/drawing/2014/main" id="{00000000-0008-0000-0800-000091000000}"/>
              </a:ext>
            </a:extLst>
          </xdr:cNvPr>
          <xdr:cNvGrpSpPr>
            <a:grpSpLocks/>
          </xdr:cNvGrpSpPr>
        </xdr:nvGrpSpPr>
        <xdr:grpSpPr bwMode="auto">
          <a:xfrm>
            <a:off x="447" y="8543"/>
            <a:ext cx="171" cy="28"/>
            <a:chOff x="445" y="158"/>
            <a:chExt cx="169" cy="28"/>
          </a:xfrm>
        </xdr:grpSpPr>
        <xdr:sp macro="" textlink="">
          <xdr:nvSpPr>
            <xdr:cNvPr id="154" name="Text Box 218">
              <a:extLst>
                <a:ext uri="{FF2B5EF4-FFF2-40B4-BE49-F238E27FC236}">
                  <a16:creationId xmlns:a16="http://schemas.microsoft.com/office/drawing/2014/main" id="{00000000-0008-0000-0800-00009A000000}"/>
                </a:ext>
              </a:extLst>
            </xdr:cNvPr>
            <xdr:cNvSpPr txBox="1">
              <a:spLocks noChangeArrowheads="1"/>
            </xdr:cNvSpPr>
          </xdr:nvSpPr>
          <xdr:spPr bwMode="auto">
            <a:xfrm>
              <a:off x="445"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5" name="Text Box 219">
              <a:extLst>
                <a:ext uri="{FF2B5EF4-FFF2-40B4-BE49-F238E27FC236}">
                  <a16:creationId xmlns:a16="http://schemas.microsoft.com/office/drawing/2014/main" id="{00000000-0008-0000-0800-00009B000000}"/>
                </a:ext>
              </a:extLst>
            </xdr:cNvPr>
            <xdr:cNvSpPr txBox="1">
              <a:spLocks noChangeArrowheads="1"/>
            </xdr:cNvSpPr>
          </xdr:nvSpPr>
          <xdr:spPr bwMode="auto">
            <a:xfrm>
              <a:off x="51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6" name="Text Box 220">
              <a:extLst>
                <a:ext uri="{FF2B5EF4-FFF2-40B4-BE49-F238E27FC236}">
                  <a16:creationId xmlns:a16="http://schemas.microsoft.com/office/drawing/2014/main" id="{00000000-0008-0000-0800-00009C000000}"/>
                </a:ext>
              </a:extLst>
            </xdr:cNvPr>
            <xdr:cNvSpPr txBox="1">
              <a:spLocks noChangeArrowheads="1"/>
            </xdr:cNvSpPr>
          </xdr:nvSpPr>
          <xdr:spPr bwMode="auto">
            <a:xfrm>
              <a:off x="586" y="157"/>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46" name="Group 221">
            <a:extLst>
              <a:ext uri="{FF2B5EF4-FFF2-40B4-BE49-F238E27FC236}">
                <a16:creationId xmlns:a16="http://schemas.microsoft.com/office/drawing/2014/main" id="{00000000-0008-0000-0800-000092000000}"/>
              </a:ext>
            </a:extLst>
          </xdr:cNvPr>
          <xdr:cNvGrpSpPr>
            <a:grpSpLocks/>
          </xdr:cNvGrpSpPr>
        </xdr:nvGrpSpPr>
        <xdr:grpSpPr bwMode="auto">
          <a:xfrm>
            <a:off x="447" y="8647"/>
            <a:ext cx="171" cy="28"/>
            <a:chOff x="445" y="158"/>
            <a:chExt cx="169" cy="28"/>
          </a:xfrm>
        </xdr:grpSpPr>
        <xdr:sp macro="" textlink="">
          <xdr:nvSpPr>
            <xdr:cNvPr id="151" name="Text Box 222">
              <a:extLst>
                <a:ext uri="{FF2B5EF4-FFF2-40B4-BE49-F238E27FC236}">
                  <a16:creationId xmlns:a16="http://schemas.microsoft.com/office/drawing/2014/main" id="{00000000-0008-0000-0800-000097000000}"/>
                </a:ext>
              </a:extLst>
            </xdr:cNvPr>
            <xdr:cNvSpPr txBox="1">
              <a:spLocks noChangeArrowheads="1"/>
            </xdr:cNvSpPr>
          </xdr:nvSpPr>
          <xdr:spPr bwMode="auto">
            <a:xfrm>
              <a:off x="445"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52" name="Text Box 223">
              <a:extLst>
                <a:ext uri="{FF2B5EF4-FFF2-40B4-BE49-F238E27FC236}">
                  <a16:creationId xmlns:a16="http://schemas.microsoft.com/office/drawing/2014/main" id="{00000000-0008-0000-0800-000098000000}"/>
                </a:ext>
              </a:extLst>
            </xdr:cNvPr>
            <xdr:cNvSpPr txBox="1">
              <a:spLocks noChangeArrowheads="1"/>
            </xdr:cNvSpPr>
          </xdr:nvSpPr>
          <xdr:spPr bwMode="auto">
            <a:xfrm>
              <a:off x="51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3" name="Text Box 224">
              <a:extLst>
                <a:ext uri="{FF2B5EF4-FFF2-40B4-BE49-F238E27FC236}">
                  <a16:creationId xmlns:a16="http://schemas.microsoft.com/office/drawing/2014/main" id="{00000000-0008-0000-0800-000099000000}"/>
                </a:ext>
              </a:extLst>
            </xdr:cNvPr>
            <xdr:cNvSpPr txBox="1">
              <a:spLocks noChangeArrowheads="1"/>
            </xdr:cNvSpPr>
          </xdr:nvSpPr>
          <xdr:spPr bwMode="auto">
            <a:xfrm>
              <a:off x="586" y="160"/>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47" name="Group 225">
            <a:extLst>
              <a:ext uri="{FF2B5EF4-FFF2-40B4-BE49-F238E27FC236}">
                <a16:creationId xmlns:a16="http://schemas.microsoft.com/office/drawing/2014/main" id="{00000000-0008-0000-0800-000093000000}"/>
              </a:ext>
            </a:extLst>
          </xdr:cNvPr>
          <xdr:cNvGrpSpPr>
            <a:grpSpLocks/>
          </xdr:cNvGrpSpPr>
        </xdr:nvGrpSpPr>
        <xdr:grpSpPr bwMode="auto">
          <a:xfrm>
            <a:off x="447" y="8741"/>
            <a:ext cx="171" cy="28"/>
            <a:chOff x="445" y="158"/>
            <a:chExt cx="169" cy="28"/>
          </a:xfrm>
        </xdr:grpSpPr>
        <xdr:sp macro="" textlink="">
          <xdr:nvSpPr>
            <xdr:cNvPr id="148" name="Text Box 226">
              <a:extLst>
                <a:ext uri="{FF2B5EF4-FFF2-40B4-BE49-F238E27FC236}">
                  <a16:creationId xmlns:a16="http://schemas.microsoft.com/office/drawing/2014/main" id="{00000000-0008-0000-0800-000094000000}"/>
                </a:ext>
              </a:extLst>
            </xdr:cNvPr>
            <xdr:cNvSpPr txBox="1">
              <a:spLocks noChangeArrowheads="1"/>
            </xdr:cNvSpPr>
          </xdr:nvSpPr>
          <xdr:spPr bwMode="auto">
            <a:xfrm>
              <a:off x="445"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49" name="Text Box 227">
              <a:extLst>
                <a:ext uri="{FF2B5EF4-FFF2-40B4-BE49-F238E27FC236}">
                  <a16:creationId xmlns:a16="http://schemas.microsoft.com/office/drawing/2014/main" id="{00000000-0008-0000-0800-000095000000}"/>
                </a:ext>
              </a:extLst>
            </xdr:cNvPr>
            <xdr:cNvSpPr txBox="1">
              <a:spLocks noChangeArrowheads="1"/>
            </xdr:cNvSpPr>
          </xdr:nvSpPr>
          <xdr:spPr bwMode="auto">
            <a:xfrm>
              <a:off x="51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50" name="Text Box 228">
              <a:extLst>
                <a:ext uri="{FF2B5EF4-FFF2-40B4-BE49-F238E27FC236}">
                  <a16:creationId xmlns:a16="http://schemas.microsoft.com/office/drawing/2014/main" id="{00000000-0008-0000-0800-000096000000}"/>
                </a:ext>
              </a:extLst>
            </xdr:cNvPr>
            <xdr:cNvSpPr txBox="1">
              <a:spLocks noChangeArrowheads="1"/>
            </xdr:cNvSpPr>
          </xdr:nvSpPr>
          <xdr:spPr bwMode="auto">
            <a:xfrm>
              <a:off x="586" y="159"/>
              <a:ext cx="28" cy="27"/>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248</xdr:row>
      <xdr:rowOff>0</xdr:rowOff>
    </xdr:from>
    <xdr:to>
      <xdr:col>5</xdr:col>
      <xdr:colOff>476250</xdr:colOff>
      <xdr:row>248</xdr:row>
      <xdr:rowOff>0</xdr:rowOff>
    </xdr:to>
    <xdr:grpSp>
      <xdr:nvGrpSpPr>
        <xdr:cNvPr id="160" name="Group 229">
          <a:extLst>
            <a:ext uri="{FF2B5EF4-FFF2-40B4-BE49-F238E27FC236}">
              <a16:creationId xmlns:a16="http://schemas.microsoft.com/office/drawing/2014/main" id="{00000000-0008-0000-0800-0000A0000000}"/>
            </a:ext>
          </a:extLst>
        </xdr:cNvPr>
        <xdr:cNvGrpSpPr>
          <a:grpSpLocks/>
        </xdr:cNvGrpSpPr>
      </xdr:nvGrpSpPr>
      <xdr:grpSpPr bwMode="auto">
        <a:xfrm>
          <a:off x="2419764" y="39552217"/>
          <a:ext cx="2556703" cy="0"/>
          <a:chOff x="445" y="158"/>
          <a:chExt cx="169" cy="28"/>
        </a:xfrm>
      </xdr:grpSpPr>
      <xdr:sp macro="" textlink="">
        <xdr:nvSpPr>
          <xdr:cNvPr id="161" name="Text Box 230">
            <a:extLst>
              <a:ext uri="{FF2B5EF4-FFF2-40B4-BE49-F238E27FC236}">
                <a16:creationId xmlns:a16="http://schemas.microsoft.com/office/drawing/2014/main" id="{00000000-0008-0000-0800-0000A1000000}"/>
              </a:ext>
            </a:extLst>
          </xdr:cNvPr>
          <xdr:cNvSpPr txBox="1">
            <a:spLocks noChangeArrowheads="1"/>
          </xdr:cNvSpPr>
        </xdr:nvSpPr>
        <xdr:spPr bwMode="auto">
          <a:xfrm>
            <a:off x="-12299955359400" y="398145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62" name="Text Box 231">
            <a:extLst>
              <a:ext uri="{FF2B5EF4-FFF2-40B4-BE49-F238E27FC236}">
                <a16:creationId xmlns:a16="http://schemas.microsoft.com/office/drawing/2014/main" id="{00000000-0008-0000-0800-0000A2000000}"/>
              </a:ext>
            </a:extLst>
          </xdr:cNvPr>
          <xdr:cNvSpPr txBox="1">
            <a:spLocks noChangeArrowheads="1"/>
          </xdr:cNvSpPr>
        </xdr:nvSpPr>
        <xdr:spPr bwMode="auto">
          <a:xfrm>
            <a:off x="-12299955359400" y="398145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63" name="Text Box 232">
            <a:extLst>
              <a:ext uri="{FF2B5EF4-FFF2-40B4-BE49-F238E27FC236}">
                <a16:creationId xmlns:a16="http://schemas.microsoft.com/office/drawing/2014/main" id="{00000000-0008-0000-0800-0000A3000000}"/>
              </a:ext>
            </a:extLst>
          </xdr:cNvPr>
          <xdr:cNvSpPr txBox="1">
            <a:spLocks noChangeArrowheads="1"/>
          </xdr:cNvSpPr>
        </xdr:nvSpPr>
        <xdr:spPr bwMode="auto">
          <a:xfrm>
            <a:off x="-12299955359400" y="398145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268</xdr:row>
      <xdr:rowOff>0</xdr:rowOff>
    </xdr:from>
    <xdr:to>
      <xdr:col>5</xdr:col>
      <xdr:colOff>476250</xdr:colOff>
      <xdr:row>271</xdr:row>
      <xdr:rowOff>0</xdr:rowOff>
    </xdr:to>
    <xdr:grpSp>
      <xdr:nvGrpSpPr>
        <xdr:cNvPr id="164" name="Group 398">
          <a:extLst>
            <a:ext uri="{FF2B5EF4-FFF2-40B4-BE49-F238E27FC236}">
              <a16:creationId xmlns:a16="http://schemas.microsoft.com/office/drawing/2014/main" id="{00000000-0008-0000-0800-0000A4000000}"/>
            </a:ext>
          </a:extLst>
        </xdr:cNvPr>
        <xdr:cNvGrpSpPr>
          <a:grpSpLocks/>
        </xdr:cNvGrpSpPr>
      </xdr:nvGrpSpPr>
      <xdr:grpSpPr bwMode="auto">
        <a:xfrm>
          <a:off x="2419764" y="42754826"/>
          <a:ext cx="2556703" cy="480391"/>
          <a:chOff x="447" y="9322"/>
          <a:chExt cx="171" cy="361"/>
        </a:xfrm>
      </xdr:grpSpPr>
      <xdr:grpSp>
        <xdr:nvGrpSpPr>
          <xdr:cNvPr id="165" name="Group 233">
            <a:extLst>
              <a:ext uri="{FF2B5EF4-FFF2-40B4-BE49-F238E27FC236}">
                <a16:creationId xmlns:a16="http://schemas.microsoft.com/office/drawing/2014/main" id="{00000000-0008-0000-0800-0000A5000000}"/>
              </a:ext>
            </a:extLst>
          </xdr:cNvPr>
          <xdr:cNvGrpSpPr>
            <a:grpSpLocks/>
          </xdr:cNvGrpSpPr>
        </xdr:nvGrpSpPr>
        <xdr:grpSpPr bwMode="auto">
          <a:xfrm>
            <a:off x="447" y="9322"/>
            <a:ext cx="171" cy="28"/>
            <a:chOff x="445" y="158"/>
            <a:chExt cx="169" cy="28"/>
          </a:xfrm>
        </xdr:grpSpPr>
        <xdr:sp macro="" textlink="">
          <xdr:nvSpPr>
            <xdr:cNvPr id="178" name="Text Box 234">
              <a:extLst>
                <a:ext uri="{FF2B5EF4-FFF2-40B4-BE49-F238E27FC236}">
                  <a16:creationId xmlns:a16="http://schemas.microsoft.com/office/drawing/2014/main" id="{00000000-0008-0000-0800-0000B2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9" name="Text Box 235">
              <a:extLst>
                <a:ext uri="{FF2B5EF4-FFF2-40B4-BE49-F238E27FC236}">
                  <a16:creationId xmlns:a16="http://schemas.microsoft.com/office/drawing/2014/main" id="{00000000-0008-0000-0800-0000B3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80" name="Text Box 236">
              <a:extLst>
                <a:ext uri="{FF2B5EF4-FFF2-40B4-BE49-F238E27FC236}">
                  <a16:creationId xmlns:a16="http://schemas.microsoft.com/office/drawing/2014/main" id="{00000000-0008-0000-0800-0000B4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66" name="Group 237">
            <a:extLst>
              <a:ext uri="{FF2B5EF4-FFF2-40B4-BE49-F238E27FC236}">
                <a16:creationId xmlns:a16="http://schemas.microsoft.com/office/drawing/2014/main" id="{00000000-0008-0000-0800-0000A6000000}"/>
              </a:ext>
            </a:extLst>
          </xdr:cNvPr>
          <xdr:cNvGrpSpPr>
            <a:grpSpLocks/>
          </xdr:cNvGrpSpPr>
        </xdr:nvGrpSpPr>
        <xdr:grpSpPr bwMode="auto">
          <a:xfrm>
            <a:off x="447" y="9436"/>
            <a:ext cx="171" cy="28"/>
            <a:chOff x="445" y="158"/>
            <a:chExt cx="169" cy="28"/>
          </a:xfrm>
        </xdr:grpSpPr>
        <xdr:sp macro="" textlink="">
          <xdr:nvSpPr>
            <xdr:cNvPr id="175" name="Text Box 238">
              <a:extLst>
                <a:ext uri="{FF2B5EF4-FFF2-40B4-BE49-F238E27FC236}">
                  <a16:creationId xmlns:a16="http://schemas.microsoft.com/office/drawing/2014/main" id="{00000000-0008-0000-0800-0000AF000000}"/>
                </a:ext>
              </a:extLst>
            </xdr:cNvPr>
            <xdr:cNvSpPr txBox="1">
              <a:spLocks noChangeArrowheads="1"/>
            </xdr:cNvSpPr>
          </xdr:nvSpPr>
          <xdr:spPr bwMode="auto">
            <a:xfrm>
              <a:off x="445" y="157"/>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6" name="Text Box 239">
              <a:extLst>
                <a:ext uri="{FF2B5EF4-FFF2-40B4-BE49-F238E27FC236}">
                  <a16:creationId xmlns:a16="http://schemas.microsoft.com/office/drawing/2014/main" id="{00000000-0008-0000-0800-0000B0000000}"/>
                </a:ext>
              </a:extLst>
            </xdr:cNvPr>
            <xdr:cNvSpPr txBox="1">
              <a:spLocks noChangeArrowheads="1"/>
            </xdr:cNvSpPr>
          </xdr:nvSpPr>
          <xdr:spPr bwMode="auto">
            <a:xfrm>
              <a:off x="516" y="157"/>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77" name="Text Box 240">
              <a:extLst>
                <a:ext uri="{FF2B5EF4-FFF2-40B4-BE49-F238E27FC236}">
                  <a16:creationId xmlns:a16="http://schemas.microsoft.com/office/drawing/2014/main" id="{00000000-0008-0000-0800-0000B1000000}"/>
                </a:ext>
              </a:extLst>
            </xdr:cNvPr>
            <xdr:cNvSpPr txBox="1">
              <a:spLocks noChangeArrowheads="1"/>
            </xdr:cNvSpPr>
          </xdr:nvSpPr>
          <xdr:spPr bwMode="auto">
            <a:xfrm>
              <a:off x="586" y="157"/>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67" name="Group 241">
            <a:extLst>
              <a:ext uri="{FF2B5EF4-FFF2-40B4-BE49-F238E27FC236}">
                <a16:creationId xmlns:a16="http://schemas.microsoft.com/office/drawing/2014/main" id="{00000000-0008-0000-0800-0000A7000000}"/>
              </a:ext>
            </a:extLst>
          </xdr:cNvPr>
          <xdr:cNvGrpSpPr>
            <a:grpSpLocks/>
          </xdr:cNvGrpSpPr>
        </xdr:nvGrpSpPr>
        <xdr:grpSpPr bwMode="auto">
          <a:xfrm>
            <a:off x="447" y="9551"/>
            <a:ext cx="171" cy="28"/>
            <a:chOff x="445" y="158"/>
            <a:chExt cx="169" cy="28"/>
          </a:xfrm>
        </xdr:grpSpPr>
        <xdr:sp macro="" textlink="">
          <xdr:nvSpPr>
            <xdr:cNvPr id="172" name="Text Box 242">
              <a:extLst>
                <a:ext uri="{FF2B5EF4-FFF2-40B4-BE49-F238E27FC236}">
                  <a16:creationId xmlns:a16="http://schemas.microsoft.com/office/drawing/2014/main" id="{00000000-0008-0000-0800-0000AC000000}"/>
                </a:ext>
              </a:extLst>
            </xdr:cNvPr>
            <xdr:cNvSpPr txBox="1">
              <a:spLocks noChangeArrowheads="1"/>
            </xdr:cNvSpPr>
          </xdr:nvSpPr>
          <xdr:spPr bwMode="auto">
            <a:xfrm>
              <a:off x="445"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3" name="Text Box 243">
              <a:extLst>
                <a:ext uri="{FF2B5EF4-FFF2-40B4-BE49-F238E27FC236}">
                  <a16:creationId xmlns:a16="http://schemas.microsoft.com/office/drawing/2014/main" id="{00000000-0008-0000-0800-0000AD000000}"/>
                </a:ext>
              </a:extLst>
            </xdr:cNvPr>
            <xdr:cNvSpPr txBox="1">
              <a:spLocks noChangeArrowheads="1"/>
            </xdr:cNvSpPr>
          </xdr:nvSpPr>
          <xdr:spPr bwMode="auto">
            <a:xfrm>
              <a:off x="51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74" name="Text Box 244">
              <a:extLst>
                <a:ext uri="{FF2B5EF4-FFF2-40B4-BE49-F238E27FC236}">
                  <a16:creationId xmlns:a16="http://schemas.microsoft.com/office/drawing/2014/main" id="{00000000-0008-0000-0800-0000AE000000}"/>
                </a:ext>
              </a:extLst>
            </xdr:cNvPr>
            <xdr:cNvSpPr txBox="1">
              <a:spLocks noChangeArrowheads="1"/>
            </xdr:cNvSpPr>
          </xdr:nvSpPr>
          <xdr:spPr bwMode="auto">
            <a:xfrm>
              <a:off x="58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168" name="Group 245">
            <a:extLst>
              <a:ext uri="{FF2B5EF4-FFF2-40B4-BE49-F238E27FC236}">
                <a16:creationId xmlns:a16="http://schemas.microsoft.com/office/drawing/2014/main" id="{00000000-0008-0000-0800-0000A8000000}"/>
              </a:ext>
            </a:extLst>
          </xdr:cNvPr>
          <xdr:cNvGrpSpPr>
            <a:grpSpLocks/>
          </xdr:cNvGrpSpPr>
        </xdr:nvGrpSpPr>
        <xdr:grpSpPr bwMode="auto">
          <a:xfrm>
            <a:off x="447" y="9655"/>
            <a:ext cx="171" cy="28"/>
            <a:chOff x="445" y="158"/>
            <a:chExt cx="169" cy="28"/>
          </a:xfrm>
        </xdr:grpSpPr>
        <xdr:sp macro="" textlink="">
          <xdr:nvSpPr>
            <xdr:cNvPr id="169" name="Text Box 246">
              <a:extLst>
                <a:ext uri="{FF2B5EF4-FFF2-40B4-BE49-F238E27FC236}">
                  <a16:creationId xmlns:a16="http://schemas.microsoft.com/office/drawing/2014/main" id="{00000000-0008-0000-0800-0000A9000000}"/>
                </a:ext>
              </a:extLst>
            </xdr:cNvPr>
            <xdr:cNvSpPr txBox="1">
              <a:spLocks noChangeArrowheads="1"/>
            </xdr:cNvSpPr>
          </xdr:nvSpPr>
          <xdr:spPr bwMode="auto">
            <a:xfrm>
              <a:off x="445"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70" name="Text Box 247">
              <a:extLst>
                <a:ext uri="{FF2B5EF4-FFF2-40B4-BE49-F238E27FC236}">
                  <a16:creationId xmlns:a16="http://schemas.microsoft.com/office/drawing/2014/main" id="{00000000-0008-0000-0800-0000AA000000}"/>
                </a:ext>
              </a:extLst>
            </xdr:cNvPr>
            <xdr:cNvSpPr txBox="1">
              <a:spLocks noChangeArrowheads="1"/>
            </xdr:cNvSpPr>
          </xdr:nvSpPr>
          <xdr:spPr bwMode="auto">
            <a:xfrm>
              <a:off x="51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71" name="Text Box 248">
              <a:extLst>
                <a:ext uri="{FF2B5EF4-FFF2-40B4-BE49-F238E27FC236}">
                  <a16:creationId xmlns:a16="http://schemas.microsoft.com/office/drawing/2014/main" id="{00000000-0008-0000-0800-0000AB000000}"/>
                </a:ext>
              </a:extLst>
            </xdr:cNvPr>
            <xdr:cNvSpPr txBox="1">
              <a:spLocks noChangeArrowheads="1"/>
            </xdr:cNvSpPr>
          </xdr:nvSpPr>
          <xdr:spPr bwMode="auto">
            <a:xfrm>
              <a:off x="586" y="158"/>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272</xdr:row>
      <xdr:rowOff>0</xdr:rowOff>
    </xdr:from>
    <xdr:to>
      <xdr:col>5</xdr:col>
      <xdr:colOff>476250</xdr:colOff>
      <xdr:row>272</xdr:row>
      <xdr:rowOff>0</xdr:rowOff>
    </xdr:to>
    <xdr:grpSp>
      <xdr:nvGrpSpPr>
        <xdr:cNvPr id="181" name="Group 249">
          <a:extLst>
            <a:ext uri="{FF2B5EF4-FFF2-40B4-BE49-F238E27FC236}">
              <a16:creationId xmlns:a16="http://schemas.microsoft.com/office/drawing/2014/main" id="{00000000-0008-0000-0800-0000B5000000}"/>
            </a:ext>
          </a:extLst>
        </xdr:cNvPr>
        <xdr:cNvGrpSpPr>
          <a:grpSpLocks/>
        </xdr:cNvGrpSpPr>
      </xdr:nvGrpSpPr>
      <xdr:grpSpPr bwMode="auto">
        <a:xfrm>
          <a:off x="2419764" y="43395348"/>
          <a:ext cx="2556703" cy="0"/>
          <a:chOff x="445" y="158"/>
          <a:chExt cx="169" cy="28"/>
        </a:xfrm>
      </xdr:grpSpPr>
      <xdr:sp macro="" textlink="">
        <xdr:nvSpPr>
          <xdr:cNvPr id="182" name="Text Box 250">
            <a:extLst>
              <a:ext uri="{FF2B5EF4-FFF2-40B4-BE49-F238E27FC236}">
                <a16:creationId xmlns:a16="http://schemas.microsoft.com/office/drawing/2014/main" id="{00000000-0008-0000-0800-0000B6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83" name="Text Box 251">
            <a:extLst>
              <a:ext uri="{FF2B5EF4-FFF2-40B4-BE49-F238E27FC236}">
                <a16:creationId xmlns:a16="http://schemas.microsoft.com/office/drawing/2014/main" id="{00000000-0008-0000-0800-0000B7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84" name="Text Box 252">
            <a:extLst>
              <a:ext uri="{FF2B5EF4-FFF2-40B4-BE49-F238E27FC236}">
                <a16:creationId xmlns:a16="http://schemas.microsoft.com/office/drawing/2014/main" id="{00000000-0008-0000-0800-0000B8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272</xdr:row>
      <xdr:rowOff>0</xdr:rowOff>
    </xdr:from>
    <xdr:to>
      <xdr:col>5</xdr:col>
      <xdr:colOff>476250</xdr:colOff>
      <xdr:row>272</xdr:row>
      <xdr:rowOff>0</xdr:rowOff>
    </xdr:to>
    <xdr:grpSp>
      <xdr:nvGrpSpPr>
        <xdr:cNvPr id="185" name="Group 253">
          <a:extLst>
            <a:ext uri="{FF2B5EF4-FFF2-40B4-BE49-F238E27FC236}">
              <a16:creationId xmlns:a16="http://schemas.microsoft.com/office/drawing/2014/main" id="{00000000-0008-0000-0800-0000B9000000}"/>
            </a:ext>
          </a:extLst>
        </xdr:cNvPr>
        <xdr:cNvGrpSpPr>
          <a:grpSpLocks/>
        </xdr:cNvGrpSpPr>
      </xdr:nvGrpSpPr>
      <xdr:grpSpPr bwMode="auto">
        <a:xfrm>
          <a:off x="2419764" y="43395348"/>
          <a:ext cx="2556703" cy="0"/>
          <a:chOff x="445" y="158"/>
          <a:chExt cx="169" cy="28"/>
        </a:xfrm>
      </xdr:grpSpPr>
      <xdr:sp macro="" textlink="">
        <xdr:nvSpPr>
          <xdr:cNvPr id="186" name="Text Box 254">
            <a:extLst>
              <a:ext uri="{FF2B5EF4-FFF2-40B4-BE49-F238E27FC236}">
                <a16:creationId xmlns:a16="http://schemas.microsoft.com/office/drawing/2014/main" id="{00000000-0008-0000-0800-0000BA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87" name="Text Box 255">
            <a:extLst>
              <a:ext uri="{FF2B5EF4-FFF2-40B4-BE49-F238E27FC236}">
                <a16:creationId xmlns:a16="http://schemas.microsoft.com/office/drawing/2014/main" id="{00000000-0008-0000-0800-0000BB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88" name="Text Box 256">
            <a:extLst>
              <a:ext uri="{FF2B5EF4-FFF2-40B4-BE49-F238E27FC236}">
                <a16:creationId xmlns:a16="http://schemas.microsoft.com/office/drawing/2014/main" id="{00000000-0008-0000-0800-0000BC000000}"/>
              </a:ext>
            </a:extLst>
          </xdr:cNvPr>
          <xdr:cNvSpPr txBox="1">
            <a:spLocks noChangeArrowheads="1"/>
          </xdr:cNvSpPr>
        </xdr:nvSpPr>
        <xdr:spPr bwMode="auto">
          <a:xfrm>
            <a:off x="-12299955359400" y="437007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299</xdr:row>
      <xdr:rowOff>0</xdr:rowOff>
    </xdr:from>
    <xdr:to>
      <xdr:col>5</xdr:col>
      <xdr:colOff>476250</xdr:colOff>
      <xdr:row>299</xdr:row>
      <xdr:rowOff>0</xdr:rowOff>
    </xdr:to>
    <xdr:grpSp>
      <xdr:nvGrpSpPr>
        <xdr:cNvPr id="189" name="Group 285">
          <a:extLst>
            <a:ext uri="{FF2B5EF4-FFF2-40B4-BE49-F238E27FC236}">
              <a16:creationId xmlns:a16="http://schemas.microsoft.com/office/drawing/2014/main" id="{00000000-0008-0000-0800-0000BD000000}"/>
            </a:ext>
          </a:extLst>
        </xdr:cNvPr>
        <xdr:cNvGrpSpPr>
          <a:grpSpLocks/>
        </xdr:cNvGrpSpPr>
      </xdr:nvGrpSpPr>
      <xdr:grpSpPr bwMode="auto">
        <a:xfrm>
          <a:off x="2419764" y="47718870"/>
          <a:ext cx="2556703" cy="0"/>
          <a:chOff x="445" y="158"/>
          <a:chExt cx="169" cy="28"/>
        </a:xfrm>
      </xdr:grpSpPr>
      <xdr:sp macro="" textlink="">
        <xdr:nvSpPr>
          <xdr:cNvPr id="190" name="Text Box 286">
            <a:extLst>
              <a:ext uri="{FF2B5EF4-FFF2-40B4-BE49-F238E27FC236}">
                <a16:creationId xmlns:a16="http://schemas.microsoft.com/office/drawing/2014/main" id="{00000000-0008-0000-0800-0000BE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91" name="Text Box 287">
            <a:extLst>
              <a:ext uri="{FF2B5EF4-FFF2-40B4-BE49-F238E27FC236}">
                <a16:creationId xmlns:a16="http://schemas.microsoft.com/office/drawing/2014/main" id="{00000000-0008-0000-0800-0000BF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92" name="Text Box 288">
            <a:extLst>
              <a:ext uri="{FF2B5EF4-FFF2-40B4-BE49-F238E27FC236}">
                <a16:creationId xmlns:a16="http://schemas.microsoft.com/office/drawing/2014/main" id="{00000000-0008-0000-0800-0000C0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299</xdr:row>
      <xdr:rowOff>0</xdr:rowOff>
    </xdr:from>
    <xdr:to>
      <xdr:col>5</xdr:col>
      <xdr:colOff>476250</xdr:colOff>
      <xdr:row>299</xdr:row>
      <xdr:rowOff>0</xdr:rowOff>
    </xdr:to>
    <xdr:grpSp>
      <xdr:nvGrpSpPr>
        <xdr:cNvPr id="193" name="Group 289">
          <a:extLst>
            <a:ext uri="{FF2B5EF4-FFF2-40B4-BE49-F238E27FC236}">
              <a16:creationId xmlns:a16="http://schemas.microsoft.com/office/drawing/2014/main" id="{00000000-0008-0000-0800-0000C1000000}"/>
            </a:ext>
          </a:extLst>
        </xdr:cNvPr>
        <xdr:cNvGrpSpPr>
          <a:grpSpLocks/>
        </xdr:cNvGrpSpPr>
      </xdr:nvGrpSpPr>
      <xdr:grpSpPr bwMode="auto">
        <a:xfrm>
          <a:off x="2419764" y="47718870"/>
          <a:ext cx="2556703" cy="0"/>
          <a:chOff x="445" y="158"/>
          <a:chExt cx="169" cy="28"/>
        </a:xfrm>
      </xdr:grpSpPr>
      <xdr:sp macro="" textlink="">
        <xdr:nvSpPr>
          <xdr:cNvPr id="194" name="Text Box 290">
            <a:extLst>
              <a:ext uri="{FF2B5EF4-FFF2-40B4-BE49-F238E27FC236}">
                <a16:creationId xmlns:a16="http://schemas.microsoft.com/office/drawing/2014/main" id="{00000000-0008-0000-0800-0000C2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95" name="Text Box 291">
            <a:extLst>
              <a:ext uri="{FF2B5EF4-FFF2-40B4-BE49-F238E27FC236}">
                <a16:creationId xmlns:a16="http://schemas.microsoft.com/office/drawing/2014/main" id="{00000000-0008-0000-0800-0000C3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196" name="Text Box 292">
            <a:extLst>
              <a:ext uri="{FF2B5EF4-FFF2-40B4-BE49-F238E27FC236}">
                <a16:creationId xmlns:a16="http://schemas.microsoft.com/office/drawing/2014/main" id="{00000000-0008-0000-0800-0000C4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299</xdr:row>
      <xdr:rowOff>0</xdr:rowOff>
    </xdr:from>
    <xdr:to>
      <xdr:col>5</xdr:col>
      <xdr:colOff>476250</xdr:colOff>
      <xdr:row>299</xdr:row>
      <xdr:rowOff>0</xdr:rowOff>
    </xdr:to>
    <xdr:grpSp>
      <xdr:nvGrpSpPr>
        <xdr:cNvPr id="197" name="Group 293">
          <a:extLst>
            <a:ext uri="{FF2B5EF4-FFF2-40B4-BE49-F238E27FC236}">
              <a16:creationId xmlns:a16="http://schemas.microsoft.com/office/drawing/2014/main" id="{00000000-0008-0000-0800-0000C5000000}"/>
            </a:ext>
          </a:extLst>
        </xdr:cNvPr>
        <xdr:cNvGrpSpPr>
          <a:grpSpLocks/>
        </xdr:cNvGrpSpPr>
      </xdr:nvGrpSpPr>
      <xdr:grpSpPr bwMode="auto">
        <a:xfrm>
          <a:off x="2419764" y="47718870"/>
          <a:ext cx="2556703" cy="0"/>
          <a:chOff x="445" y="158"/>
          <a:chExt cx="169" cy="28"/>
        </a:xfrm>
      </xdr:grpSpPr>
      <xdr:sp macro="" textlink="">
        <xdr:nvSpPr>
          <xdr:cNvPr id="198" name="Text Box 294">
            <a:extLst>
              <a:ext uri="{FF2B5EF4-FFF2-40B4-BE49-F238E27FC236}">
                <a16:creationId xmlns:a16="http://schemas.microsoft.com/office/drawing/2014/main" id="{00000000-0008-0000-0800-0000C6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199" name="Text Box 295">
            <a:extLst>
              <a:ext uri="{FF2B5EF4-FFF2-40B4-BE49-F238E27FC236}">
                <a16:creationId xmlns:a16="http://schemas.microsoft.com/office/drawing/2014/main" id="{00000000-0008-0000-0800-0000C7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00" name="Text Box 296">
            <a:extLst>
              <a:ext uri="{FF2B5EF4-FFF2-40B4-BE49-F238E27FC236}">
                <a16:creationId xmlns:a16="http://schemas.microsoft.com/office/drawing/2014/main" id="{00000000-0008-0000-0800-0000C8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299</xdr:row>
      <xdr:rowOff>0</xdr:rowOff>
    </xdr:from>
    <xdr:to>
      <xdr:col>5</xdr:col>
      <xdr:colOff>476250</xdr:colOff>
      <xdr:row>299</xdr:row>
      <xdr:rowOff>0</xdr:rowOff>
    </xdr:to>
    <xdr:grpSp>
      <xdr:nvGrpSpPr>
        <xdr:cNvPr id="201" name="Group 297">
          <a:extLst>
            <a:ext uri="{FF2B5EF4-FFF2-40B4-BE49-F238E27FC236}">
              <a16:creationId xmlns:a16="http://schemas.microsoft.com/office/drawing/2014/main" id="{00000000-0008-0000-0800-0000C9000000}"/>
            </a:ext>
          </a:extLst>
        </xdr:cNvPr>
        <xdr:cNvGrpSpPr>
          <a:grpSpLocks/>
        </xdr:cNvGrpSpPr>
      </xdr:nvGrpSpPr>
      <xdr:grpSpPr bwMode="auto">
        <a:xfrm>
          <a:off x="2419764" y="47718870"/>
          <a:ext cx="2556703" cy="0"/>
          <a:chOff x="445" y="158"/>
          <a:chExt cx="169" cy="28"/>
        </a:xfrm>
      </xdr:grpSpPr>
      <xdr:sp macro="" textlink="">
        <xdr:nvSpPr>
          <xdr:cNvPr id="202" name="Text Box 298">
            <a:extLst>
              <a:ext uri="{FF2B5EF4-FFF2-40B4-BE49-F238E27FC236}">
                <a16:creationId xmlns:a16="http://schemas.microsoft.com/office/drawing/2014/main" id="{00000000-0008-0000-0800-0000CA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03" name="Text Box 299">
            <a:extLst>
              <a:ext uri="{FF2B5EF4-FFF2-40B4-BE49-F238E27FC236}">
                <a16:creationId xmlns:a16="http://schemas.microsoft.com/office/drawing/2014/main" id="{00000000-0008-0000-0800-0000CB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04" name="Text Box 300">
            <a:extLst>
              <a:ext uri="{FF2B5EF4-FFF2-40B4-BE49-F238E27FC236}">
                <a16:creationId xmlns:a16="http://schemas.microsoft.com/office/drawing/2014/main" id="{00000000-0008-0000-0800-0000CC000000}"/>
              </a:ext>
            </a:extLst>
          </xdr:cNvPr>
          <xdr:cNvSpPr txBox="1">
            <a:spLocks noChangeArrowheads="1"/>
          </xdr:cNvSpPr>
        </xdr:nvSpPr>
        <xdr:spPr bwMode="auto">
          <a:xfrm>
            <a:off x="-12299955359400" y="48072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292</xdr:row>
      <xdr:rowOff>0</xdr:rowOff>
    </xdr:from>
    <xdr:to>
      <xdr:col>5</xdr:col>
      <xdr:colOff>476250</xdr:colOff>
      <xdr:row>299</xdr:row>
      <xdr:rowOff>0</xdr:rowOff>
    </xdr:to>
    <xdr:grpSp>
      <xdr:nvGrpSpPr>
        <xdr:cNvPr id="205" name="Group 399">
          <a:extLst>
            <a:ext uri="{FF2B5EF4-FFF2-40B4-BE49-F238E27FC236}">
              <a16:creationId xmlns:a16="http://schemas.microsoft.com/office/drawing/2014/main" id="{00000000-0008-0000-0800-0000CD000000}"/>
            </a:ext>
          </a:extLst>
        </xdr:cNvPr>
        <xdr:cNvGrpSpPr>
          <a:grpSpLocks/>
        </xdr:cNvGrpSpPr>
      </xdr:nvGrpSpPr>
      <xdr:grpSpPr bwMode="auto">
        <a:xfrm>
          <a:off x="2419764" y="46597957"/>
          <a:ext cx="2556703" cy="1120913"/>
          <a:chOff x="447" y="10323"/>
          <a:chExt cx="171" cy="571"/>
        </a:xfrm>
      </xdr:grpSpPr>
      <xdr:grpSp>
        <xdr:nvGrpSpPr>
          <xdr:cNvPr id="206" name="Group 257">
            <a:extLst>
              <a:ext uri="{FF2B5EF4-FFF2-40B4-BE49-F238E27FC236}">
                <a16:creationId xmlns:a16="http://schemas.microsoft.com/office/drawing/2014/main" id="{00000000-0008-0000-0800-0000CE000000}"/>
              </a:ext>
            </a:extLst>
          </xdr:cNvPr>
          <xdr:cNvGrpSpPr>
            <a:grpSpLocks/>
          </xdr:cNvGrpSpPr>
        </xdr:nvGrpSpPr>
        <xdr:grpSpPr bwMode="auto">
          <a:xfrm>
            <a:off x="447" y="10323"/>
            <a:ext cx="171" cy="28"/>
            <a:chOff x="445" y="158"/>
            <a:chExt cx="169" cy="28"/>
          </a:xfrm>
        </xdr:grpSpPr>
        <xdr:sp macro="" textlink="">
          <xdr:nvSpPr>
            <xdr:cNvPr id="235" name="Text Box 258">
              <a:extLst>
                <a:ext uri="{FF2B5EF4-FFF2-40B4-BE49-F238E27FC236}">
                  <a16:creationId xmlns:a16="http://schemas.microsoft.com/office/drawing/2014/main" id="{00000000-0008-0000-0800-0000EB000000}"/>
                </a:ext>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36" name="Text Box 259">
              <a:extLst>
                <a:ext uri="{FF2B5EF4-FFF2-40B4-BE49-F238E27FC236}">
                  <a16:creationId xmlns:a16="http://schemas.microsoft.com/office/drawing/2014/main" id="{00000000-0008-0000-0800-0000EC000000}"/>
                </a:ext>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37" name="Text Box 260">
              <a:extLst>
                <a:ext uri="{FF2B5EF4-FFF2-40B4-BE49-F238E27FC236}">
                  <a16:creationId xmlns:a16="http://schemas.microsoft.com/office/drawing/2014/main" id="{00000000-0008-0000-0800-0000ED000000}"/>
                </a:ext>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07" name="Group 261">
            <a:extLst>
              <a:ext uri="{FF2B5EF4-FFF2-40B4-BE49-F238E27FC236}">
                <a16:creationId xmlns:a16="http://schemas.microsoft.com/office/drawing/2014/main" id="{00000000-0008-0000-0800-0000CF000000}"/>
              </a:ext>
            </a:extLst>
          </xdr:cNvPr>
          <xdr:cNvGrpSpPr>
            <a:grpSpLocks/>
          </xdr:cNvGrpSpPr>
        </xdr:nvGrpSpPr>
        <xdr:grpSpPr bwMode="auto">
          <a:xfrm>
            <a:off x="447" y="10576"/>
            <a:ext cx="171" cy="28"/>
            <a:chOff x="445" y="158"/>
            <a:chExt cx="169" cy="28"/>
          </a:xfrm>
        </xdr:grpSpPr>
        <xdr:sp macro="" textlink="">
          <xdr:nvSpPr>
            <xdr:cNvPr id="232" name="Text Box 262">
              <a:extLst>
                <a:ext uri="{FF2B5EF4-FFF2-40B4-BE49-F238E27FC236}">
                  <a16:creationId xmlns:a16="http://schemas.microsoft.com/office/drawing/2014/main" id="{00000000-0008-0000-0800-0000E8000000}"/>
                </a:ext>
              </a:extLst>
            </xdr:cNvPr>
            <xdr:cNvSpPr txBox="1">
              <a:spLocks noChangeArrowheads="1"/>
            </xdr:cNvSpPr>
          </xdr:nvSpPr>
          <xdr:spPr bwMode="auto">
            <a:xfrm>
              <a:off x="445"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33" name="Text Box 263">
              <a:extLst>
                <a:ext uri="{FF2B5EF4-FFF2-40B4-BE49-F238E27FC236}">
                  <a16:creationId xmlns:a16="http://schemas.microsoft.com/office/drawing/2014/main" id="{00000000-0008-0000-0800-0000E9000000}"/>
                </a:ext>
              </a:extLst>
            </xdr:cNvPr>
            <xdr:cNvSpPr txBox="1">
              <a:spLocks noChangeArrowheads="1"/>
            </xdr:cNvSpPr>
          </xdr:nvSpPr>
          <xdr:spPr bwMode="auto">
            <a:xfrm>
              <a:off x="51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34" name="Text Box 264">
              <a:extLst>
                <a:ext uri="{FF2B5EF4-FFF2-40B4-BE49-F238E27FC236}">
                  <a16:creationId xmlns:a16="http://schemas.microsoft.com/office/drawing/2014/main" id="{00000000-0008-0000-0800-0000EA000000}"/>
                </a:ext>
              </a:extLst>
            </xdr:cNvPr>
            <xdr:cNvSpPr txBox="1">
              <a:spLocks noChangeArrowheads="1"/>
            </xdr:cNvSpPr>
          </xdr:nvSpPr>
          <xdr:spPr bwMode="auto">
            <a:xfrm>
              <a:off x="586" y="159"/>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08" name="Group 265">
            <a:extLst>
              <a:ext uri="{FF2B5EF4-FFF2-40B4-BE49-F238E27FC236}">
                <a16:creationId xmlns:a16="http://schemas.microsoft.com/office/drawing/2014/main" id="{00000000-0008-0000-0800-0000D0000000}"/>
              </a:ext>
            </a:extLst>
          </xdr:cNvPr>
          <xdr:cNvGrpSpPr>
            <a:grpSpLocks/>
          </xdr:cNvGrpSpPr>
        </xdr:nvGrpSpPr>
        <xdr:grpSpPr bwMode="auto">
          <a:xfrm>
            <a:off x="447" y="10656"/>
            <a:ext cx="171" cy="24"/>
            <a:chOff x="445" y="158"/>
            <a:chExt cx="169" cy="28"/>
          </a:xfrm>
        </xdr:grpSpPr>
        <xdr:sp macro="" textlink="">
          <xdr:nvSpPr>
            <xdr:cNvPr id="229" name="Text Box 266">
              <a:extLst>
                <a:ext uri="{FF2B5EF4-FFF2-40B4-BE49-F238E27FC236}">
                  <a16:creationId xmlns:a16="http://schemas.microsoft.com/office/drawing/2014/main" id="{00000000-0008-0000-0800-0000E5000000}"/>
                </a:ext>
              </a:extLst>
            </xdr:cNvPr>
            <xdr:cNvSpPr txBox="1">
              <a:spLocks noChangeArrowheads="1"/>
            </xdr:cNvSpPr>
          </xdr:nvSpPr>
          <xdr:spPr bwMode="auto">
            <a:xfrm>
              <a:off x="445"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30" name="Text Box 267">
              <a:extLst>
                <a:ext uri="{FF2B5EF4-FFF2-40B4-BE49-F238E27FC236}">
                  <a16:creationId xmlns:a16="http://schemas.microsoft.com/office/drawing/2014/main" id="{00000000-0008-0000-0800-0000E6000000}"/>
                </a:ext>
              </a:extLst>
            </xdr:cNvPr>
            <xdr:cNvSpPr txBox="1">
              <a:spLocks noChangeArrowheads="1"/>
            </xdr:cNvSpPr>
          </xdr:nvSpPr>
          <xdr:spPr bwMode="auto">
            <a:xfrm>
              <a:off x="51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31" name="Text Box 268">
              <a:extLst>
                <a:ext uri="{FF2B5EF4-FFF2-40B4-BE49-F238E27FC236}">
                  <a16:creationId xmlns:a16="http://schemas.microsoft.com/office/drawing/2014/main" id="{00000000-0008-0000-0800-0000E7000000}"/>
                </a:ext>
              </a:extLst>
            </xdr:cNvPr>
            <xdr:cNvSpPr txBox="1">
              <a:spLocks noChangeArrowheads="1"/>
            </xdr:cNvSpPr>
          </xdr:nvSpPr>
          <xdr:spPr bwMode="auto">
            <a:xfrm>
              <a:off x="586" y="156"/>
              <a:ext cx="28" cy="28"/>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09" name="Group 269">
            <a:extLst>
              <a:ext uri="{FF2B5EF4-FFF2-40B4-BE49-F238E27FC236}">
                <a16:creationId xmlns:a16="http://schemas.microsoft.com/office/drawing/2014/main" id="{00000000-0008-0000-0800-0000D1000000}"/>
              </a:ext>
            </a:extLst>
          </xdr:cNvPr>
          <xdr:cNvGrpSpPr>
            <a:grpSpLocks/>
          </xdr:cNvGrpSpPr>
        </xdr:nvGrpSpPr>
        <xdr:grpSpPr bwMode="auto">
          <a:xfrm>
            <a:off x="447" y="10731"/>
            <a:ext cx="171" cy="28"/>
            <a:chOff x="445" y="158"/>
            <a:chExt cx="169" cy="28"/>
          </a:xfrm>
        </xdr:grpSpPr>
        <xdr:sp macro="" textlink="">
          <xdr:nvSpPr>
            <xdr:cNvPr id="226" name="Text Box 270">
              <a:extLst>
                <a:ext uri="{FF2B5EF4-FFF2-40B4-BE49-F238E27FC236}">
                  <a16:creationId xmlns:a16="http://schemas.microsoft.com/office/drawing/2014/main" id="{00000000-0008-0000-0800-0000E2000000}"/>
                </a:ext>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27" name="Text Box 271">
              <a:extLst>
                <a:ext uri="{FF2B5EF4-FFF2-40B4-BE49-F238E27FC236}">
                  <a16:creationId xmlns:a16="http://schemas.microsoft.com/office/drawing/2014/main" id="{00000000-0008-0000-0800-0000E3000000}"/>
                </a:ext>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8" name="Text Box 272">
              <a:extLst>
                <a:ext uri="{FF2B5EF4-FFF2-40B4-BE49-F238E27FC236}">
                  <a16:creationId xmlns:a16="http://schemas.microsoft.com/office/drawing/2014/main" id="{00000000-0008-0000-0800-0000E4000000}"/>
                </a:ext>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0" name="Group 273">
            <a:extLst>
              <a:ext uri="{FF2B5EF4-FFF2-40B4-BE49-F238E27FC236}">
                <a16:creationId xmlns:a16="http://schemas.microsoft.com/office/drawing/2014/main" id="{00000000-0008-0000-0800-0000D2000000}"/>
              </a:ext>
            </a:extLst>
          </xdr:cNvPr>
          <xdr:cNvGrpSpPr>
            <a:grpSpLocks/>
          </xdr:cNvGrpSpPr>
        </xdr:nvGrpSpPr>
        <xdr:grpSpPr bwMode="auto">
          <a:xfrm>
            <a:off x="447" y="10799"/>
            <a:ext cx="171" cy="28"/>
            <a:chOff x="445" y="158"/>
            <a:chExt cx="169" cy="28"/>
          </a:xfrm>
        </xdr:grpSpPr>
        <xdr:sp macro="" textlink="">
          <xdr:nvSpPr>
            <xdr:cNvPr id="223" name="Text Box 274">
              <a:extLst>
                <a:ext uri="{FF2B5EF4-FFF2-40B4-BE49-F238E27FC236}">
                  <a16:creationId xmlns:a16="http://schemas.microsoft.com/office/drawing/2014/main" id="{00000000-0008-0000-0800-0000DF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24" name="Text Box 275">
              <a:extLst>
                <a:ext uri="{FF2B5EF4-FFF2-40B4-BE49-F238E27FC236}">
                  <a16:creationId xmlns:a16="http://schemas.microsoft.com/office/drawing/2014/main" id="{00000000-0008-0000-0800-0000E0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5" name="Text Box 276">
              <a:extLst>
                <a:ext uri="{FF2B5EF4-FFF2-40B4-BE49-F238E27FC236}">
                  <a16:creationId xmlns:a16="http://schemas.microsoft.com/office/drawing/2014/main" id="{00000000-0008-0000-0800-0000E1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1" name="Group 277">
            <a:extLst>
              <a:ext uri="{FF2B5EF4-FFF2-40B4-BE49-F238E27FC236}">
                <a16:creationId xmlns:a16="http://schemas.microsoft.com/office/drawing/2014/main" id="{00000000-0008-0000-0800-0000D3000000}"/>
              </a:ext>
            </a:extLst>
          </xdr:cNvPr>
          <xdr:cNvGrpSpPr>
            <a:grpSpLocks/>
          </xdr:cNvGrpSpPr>
        </xdr:nvGrpSpPr>
        <xdr:grpSpPr bwMode="auto">
          <a:xfrm>
            <a:off x="447" y="10866"/>
            <a:ext cx="171" cy="28"/>
            <a:chOff x="445" y="158"/>
            <a:chExt cx="169" cy="28"/>
          </a:xfrm>
        </xdr:grpSpPr>
        <xdr:sp macro="" textlink="">
          <xdr:nvSpPr>
            <xdr:cNvPr id="220" name="Text Box 278">
              <a:extLst>
                <a:ext uri="{FF2B5EF4-FFF2-40B4-BE49-F238E27FC236}">
                  <a16:creationId xmlns:a16="http://schemas.microsoft.com/office/drawing/2014/main" id="{00000000-0008-0000-0800-0000DC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21" name="Text Box 279">
              <a:extLst>
                <a:ext uri="{FF2B5EF4-FFF2-40B4-BE49-F238E27FC236}">
                  <a16:creationId xmlns:a16="http://schemas.microsoft.com/office/drawing/2014/main" id="{00000000-0008-0000-0800-0000DD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22" name="Text Box 280">
              <a:extLst>
                <a:ext uri="{FF2B5EF4-FFF2-40B4-BE49-F238E27FC236}">
                  <a16:creationId xmlns:a16="http://schemas.microsoft.com/office/drawing/2014/main" id="{00000000-0008-0000-0800-0000DE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2" name="Group 281">
            <a:extLst>
              <a:ext uri="{FF2B5EF4-FFF2-40B4-BE49-F238E27FC236}">
                <a16:creationId xmlns:a16="http://schemas.microsoft.com/office/drawing/2014/main" id="{00000000-0008-0000-0800-0000D4000000}"/>
              </a:ext>
            </a:extLst>
          </xdr:cNvPr>
          <xdr:cNvGrpSpPr>
            <a:grpSpLocks/>
          </xdr:cNvGrpSpPr>
        </xdr:nvGrpSpPr>
        <xdr:grpSpPr bwMode="auto">
          <a:xfrm>
            <a:off x="447" y="10494"/>
            <a:ext cx="171" cy="28"/>
            <a:chOff x="445" y="158"/>
            <a:chExt cx="169" cy="28"/>
          </a:xfrm>
        </xdr:grpSpPr>
        <xdr:sp macro="" textlink="">
          <xdr:nvSpPr>
            <xdr:cNvPr id="217" name="Text Box 282">
              <a:extLst>
                <a:ext uri="{FF2B5EF4-FFF2-40B4-BE49-F238E27FC236}">
                  <a16:creationId xmlns:a16="http://schemas.microsoft.com/office/drawing/2014/main" id="{00000000-0008-0000-0800-0000D9000000}"/>
                </a:ext>
              </a:extLst>
            </xdr:cNvPr>
            <xdr:cNvSpPr txBox="1">
              <a:spLocks noChangeArrowheads="1"/>
            </xdr:cNvSpPr>
          </xdr:nvSpPr>
          <xdr:spPr bwMode="auto">
            <a:xfrm>
              <a:off x="445"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18" name="Text Box 283">
              <a:extLst>
                <a:ext uri="{FF2B5EF4-FFF2-40B4-BE49-F238E27FC236}">
                  <a16:creationId xmlns:a16="http://schemas.microsoft.com/office/drawing/2014/main" id="{00000000-0008-0000-0800-0000DA000000}"/>
                </a:ext>
              </a:extLst>
            </xdr:cNvPr>
            <xdr:cNvSpPr txBox="1">
              <a:spLocks noChangeArrowheads="1"/>
            </xdr:cNvSpPr>
          </xdr:nvSpPr>
          <xdr:spPr bwMode="auto">
            <a:xfrm>
              <a:off x="51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19" name="Text Box 284">
              <a:extLst>
                <a:ext uri="{FF2B5EF4-FFF2-40B4-BE49-F238E27FC236}">
                  <a16:creationId xmlns:a16="http://schemas.microsoft.com/office/drawing/2014/main" id="{00000000-0008-0000-0800-0000DB000000}"/>
                </a:ext>
              </a:extLst>
            </xdr:cNvPr>
            <xdr:cNvSpPr txBox="1">
              <a:spLocks noChangeArrowheads="1"/>
            </xdr:cNvSpPr>
          </xdr:nvSpPr>
          <xdr:spPr bwMode="auto">
            <a:xfrm>
              <a:off x="586" y="160"/>
              <a:ext cx="28" cy="24"/>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13" name="Group 301">
            <a:extLst>
              <a:ext uri="{FF2B5EF4-FFF2-40B4-BE49-F238E27FC236}">
                <a16:creationId xmlns:a16="http://schemas.microsoft.com/office/drawing/2014/main" id="{00000000-0008-0000-0800-0000D5000000}"/>
              </a:ext>
            </a:extLst>
          </xdr:cNvPr>
          <xdr:cNvGrpSpPr>
            <a:grpSpLocks/>
          </xdr:cNvGrpSpPr>
        </xdr:nvGrpSpPr>
        <xdr:grpSpPr bwMode="auto">
          <a:xfrm>
            <a:off x="447" y="10410"/>
            <a:ext cx="171" cy="28"/>
            <a:chOff x="445" y="158"/>
            <a:chExt cx="169" cy="28"/>
          </a:xfrm>
        </xdr:grpSpPr>
        <xdr:sp macro="" textlink="">
          <xdr:nvSpPr>
            <xdr:cNvPr id="214" name="Text Box 302">
              <a:extLst>
                <a:ext uri="{FF2B5EF4-FFF2-40B4-BE49-F238E27FC236}">
                  <a16:creationId xmlns:a16="http://schemas.microsoft.com/office/drawing/2014/main" id="{00000000-0008-0000-0800-0000D6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15" name="Text Box 303">
              <a:extLst>
                <a:ext uri="{FF2B5EF4-FFF2-40B4-BE49-F238E27FC236}">
                  <a16:creationId xmlns:a16="http://schemas.microsoft.com/office/drawing/2014/main" id="{00000000-0008-0000-0800-0000D7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16" name="Text Box 304">
              <a:extLst>
                <a:ext uri="{FF2B5EF4-FFF2-40B4-BE49-F238E27FC236}">
                  <a16:creationId xmlns:a16="http://schemas.microsoft.com/office/drawing/2014/main" id="{00000000-0008-0000-0800-0000D8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314</xdr:row>
      <xdr:rowOff>0</xdr:rowOff>
    </xdr:from>
    <xdr:to>
      <xdr:col>5</xdr:col>
      <xdr:colOff>476250</xdr:colOff>
      <xdr:row>316</xdr:row>
      <xdr:rowOff>0</xdr:rowOff>
    </xdr:to>
    <xdr:grpSp>
      <xdr:nvGrpSpPr>
        <xdr:cNvPr id="238" name="Group 400">
          <a:extLst>
            <a:ext uri="{FF2B5EF4-FFF2-40B4-BE49-F238E27FC236}">
              <a16:creationId xmlns:a16="http://schemas.microsoft.com/office/drawing/2014/main" id="{00000000-0008-0000-0800-0000EE000000}"/>
            </a:ext>
          </a:extLst>
        </xdr:cNvPr>
        <xdr:cNvGrpSpPr>
          <a:grpSpLocks/>
        </xdr:cNvGrpSpPr>
      </xdr:nvGrpSpPr>
      <xdr:grpSpPr bwMode="auto">
        <a:xfrm>
          <a:off x="2419764" y="50120826"/>
          <a:ext cx="2556703" cy="320261"/>
          <a:chOff x="447" y="11342"/>
          <a:chExt cx="171" cy="250"/>
        </a:xfrm>
      </xdr:grpSpPr>
      <xdr:grpSp>
        <xdr:nvGrpSpPr>
          <xdr:cNvPr id="239" name="Group 305">
            <a:extLst>
              <a:ext uri="{FF2B5EF4-FFF2-40B4-BE49-F238E27FC236}">
                <a16:creationId xmlns:a16="http://schemas.microsoft.com/office/drawing/2014/main" id="{00000000-0008-0000-0800-0000EF000000}"/>
              </a:ext>
            </a:extLst>
          </xdr:cNvPr>
          <xdr:cNvGrpSpPr>
            <a:grpSpLocks/>
          </xdr:cNvGrpSpPr>
        </xdr:nvGrpSpPr>
        <xdr:grpSpPr bwMode="auto">
          <a:xfrm>
            <a:off x="447" y="11342"/>
            <a:ext cx="171" cy="28"/>
            <a:chOff x="445" y="158"/>
            <a:chExt cx="169" cy="28"/>
          </a:xfrm>
        </xdr:grpSpPr>
        <xdr:sp macro="" textlink="">
          <xdr:nvSpPr>
            <xdr:cNvPr id="248" name="Text Box 306">
              <a:extLst>
                <a:ext uri="{FF2B5EF4-FFF2-40B4-BE49-F238E27FC236}">
                  <a16:creationId xmlns:a16="http://schemas.microsoft.com/office/drawing/2014/main" id="{00000000-0008-0000-0800-0000F8000000}"/>
                </a:ext>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49" name="Text Box 307">
              <a:extLst>
                <a:ext uri="{FF2B5EF4-FFF2-40B4-BE49-F238E27FC236}">
                  <a16:creationId xmlns:a16="http://schemas.microsoft.com/office/drawing/2014/main" id="{00000000-0008-0000-0800-0000F9000000}"/>
                </a:ext>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50" name="Text Box 308">
              <a:extLst>
                <a:ext uri="{FF2B5EF4-FFF2-40B4-BE49-F238E27FC236}">
                  <a16:creationId xmlns:a16="http://schemas.microsoft.com/office/drawing/2014/main" id="{00000000-0008-0000-0800-0000FA000000}"/>
                </a:ext>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40" name="Group 309">
            <a:extLst>
              <a:ext uri="{FF2B5EF4-FFF2-40B4-BE49-F238E27FC236}">
                <a16:creationId xmlns:a16="http://schemas.microsoft.com/office/drawing/2014/main" id="{00000000-0008-0000-0800-0000F0000000}"/>
              </a:ext>
            </a:extLst>
          </xdr:cNvPr>
          <xdr:cNvGrpSpPr>
            <a:grpSpLocks/>
          </xdr:cNvGrpSpPr>
        </xdr:nvGrpSpPr>
        <xdr:grpSpPr bwMode="auto">
          <a:xfrm>
            <a:off x="447" y="11453"/>
            <a:ext cx="171" cy="28"/>
            <a:chOff x="445" y="158"/>
            <a:chExt cx="169" cy="28"/>
          </a:xfrm>
        </xdr:grpSpPr>
        <xdr:sp macro="" textlink="">
          <xdr:nvSpPr>
            <xdr:cNvPr id="245" name="Text Box 310">
              <a:extLst>
                <a:ext uri="{FF2B5EF4-FFF2-40B4-BE49-F238E27FC236}">
                  <a16:creationId xmlns:a16="http://schemas.microsoft.com/office/drawing/2014/main" id="{00000000-0008-0000-0800-0000F5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46" name="Text Box 311">
              <a:extLst>
                <a:ext uri="{FF2B5EF4-FFF2-40B4-BE49-F238E27FC236}">
                  <a16:creationId xmlns:a16="http://schemas.microsoft.com/office/drawing/2014/main" id="{00000000-0008-0000-0800-0000F6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47" name="Text Box 312">
              <a:extLst>
                <a:ext uri="{FF2B5EF4-FFF2-40B4-BE49-F238E27FC236}">
                  <a16:creationId xmlns:a16="http://schemas.microsoft.com/office/drawing/2014/main" id="{00000000-0008-0000-0800-0000F7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41" name="Group 313">
            <a:extLst>
              <a:ext uri="{FF2B5EF4-FFF2-40B4-BE49-F238E27FC236}">
                <a16:creationId xmlns:a16="http://schemas.microsoft.com/office/drawing/2014/main" id="{00000000-0008-0000-0800-0000F1000000}"/>
              </a:ext>
            </a:extLst>
          </xdr:cNvPr>
          <xdr:cNvGrpSpPr>
            <a:grpSpLocks/>
          </xdr:cNvGrpSpPr>
        </xdr:nvGrpSpPr>
        <xdr:grpSpPr bwMode="auto">
          <a:xfrm>
            <a:off x="447" y="11564"/>
            <a:ext cx="171" cy="28"/>
            <a:chOff x="445" y="158"/>
            <a:chExt cx="169" cy="28"/>
          </a:xfrm>
        </xdr:grpSpPr>
        <xdr:sp macro="" textlink="">
          <xdr:nvSpPr>
            <xdr:cNvPr id="242" name="Text Box 314">
              <a:extLst>
                <a:ext uri="{FF2B5EF4-FFF2-40B4-BE49-F238E27FC236}">
                  <a16:creationId xmlns:a16="http://schemas.microsoft.com/office/drawing/2014/main" id="{00000000-0008-0000-0800-0000F200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43" name="Text Box 315">
              <a:extLst>
                <a:ext uri="{FF2B5EF4-FFF2-40B4-BE49-F238E27FC236}">
                  <a16:creationId xmlns:a16="http://schemas.microsoft.com/office/drawing/2014/main" id="{00000000-0008-0000-0800-0000F300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44" name="Text Box 316">
              <a:extLst>
                <a:ext uri="{FF2B5EF4-FFF2-40B4-BE49-F238E27FC236}">
                  <a16:creationId xmlns:a16="http://schemas.microsoft.com/office/drawing/2014/main" id="{00000000-0008-0000-0800-0000F400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316</xdr:row>
      <xdr:rowOff>0</xdr:rowOff>
    </xdr:from>
    <xdr:to>
      <xdr:col>5</xdr:col>
      <xdr:colOff>476250</xdr:colOff>
      <xdr:row>316</xdr:row>
      <xdr:rowOff>0</xdr:rowOff>
    </xdr:to>
    <xdr:grpSp>
      <xdr:nvGrpSpPr>
        <xdr:cNvPr id="251" name="Group 317">
          <a:extLst>
            <a:ext uri="{FF2B5EF4-FFF2-40B4-BE49-F238E27FC236}">
              <a16:creationId xmlns:a16="http://schemas.microsoft.com/office/drawing/2014/main" id="{00000000-0008-0000-0800-0000FB000000}"/>
            </a:ext>
          </a:extLst>
        </xdr:cNvPr>
        <xdr:cNvGrpSpPr>
          <a:grpSpLocks/>
        </xdr:cNvGrpSpPr>
      </xdr:nvGrpSpPr>
      <xdr:grpSpPr bwMode="auto">
        <a:xfrm>
          <a:off x="2419764" y="50441087"/>
          <a:ext cx="2556703" cy="0"/>
          <a:chOff x="445" y="158"/>
          <a:chExt cx="169" cy="28"/>
        </a:xfrm>
      </xdr:grpSpPr>
      <xdr:sp macro="" textlink="">
        <xdr:nvSpPr>
          <xdr:cNvPr id="252" name="Text Box 318">
            <a:extLst>
              <a:ext uri="{FF2B5EF4-FFF2-40B4-BE49-F238E27FC236}">
                <a16:creationId xmlns:a16="http://schemas.microsoft.com/office/drawing/2014/main" id="{00000000-0008-0000-0800-0000FC00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53" name="Text Box 319">
            <a:extLst>
              <a:ext uri="{FF2B5EF4-FFF2-40B4-BE49-F238E27FC236}">
                <a16:creationId xmlns:a16="http://schemas.microsoft.com/office/drawing/2014/main" id="{00000000-0008-0000-0800-0000FD00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54" name="Text Box 320">
            <a:extLst>
              <a:ext uri="{FF2B5EF4-FFF2-40B4-BE49-F238E27FC236}">
                <a16:creationId xmlns:a16="http://schemas.microsoft.com/office/drawing/2014/main" id="{00000000-0008-0000-0800-0000FE00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316</xdr:row>
      <xdr:rowOff>0</xdr:rowOff>
    </xdr:from>
    <xdr:to>
      <xdr:col>5</xdr:col>
      <xdr:colOff>476250</xdr:colOff>
      <xdr:row>316</xdr:row>
      <xdr:rowOff>0</xdr:rowOff>
    </xdr:to>
    <xdr:grpSp>
      <xdr:nvGrpSpPr>
        <xdr:cNvPr id="255" name="Group 321">
          <a:extLst>
            <a:ext uri="{FF2B5EF4-FFF2-40B4-BE49-F238E27FC236}">
              <a16:creationId xmlns:a16="http://schemas.microsoft.com/office/drawing/2014/main" id="{00000000-0008-0000-0800-0000FF000000}"/>
            </a:ext>
          </a:extLst>
        </xdr:cNvPr>
        <xdr:cNvGrpSpPr>
          <a:grpSpLocks/>
        </xdr:cNvGrpSpPr>
      </xdr:nvGrpSpPr>
      <xdr:grpSpPr bwMode="auto">
        <a:xfrm>
          <a:off x="2419764" y="50441087"/>
          <a:ext cx="2556703" cy="0"/>
          <a:chOff x="445" y="158"/>
          <a:chExt cx="169" cy="28"/>
        </a:xfrm>
      </xdr:grpSpPr>
      <xdr:sp macro="" textlink="">
        <xdr:nvSpPr>
          <xdr:cNvPr id="256" name="Text Box 322">
            <a:extLst>
              <a:ext uri="{FF2B5EF4-FFF2-40B4-BE49-F238E27FC236}">
                <a16:creationId xmlns:a16="http://schemas.microsoft.com/office/drawing/2014/main" id="{00000000-0008-0000-0800-00000001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57" name="Text Box 323">
            <a:extLst>
              <a:ext uri="{FF2B5EF4-FFF2-40B4-BE49-F238E27FC236}">
                <a16:creationId xmlns:a16="http://schemas.microsoft.com/office/drawing/2014/main" id="{00000000-0008-0000-0800-00000101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58" name="Text Box 324">
            <a:extLst>
              <a:ext uri="{FF2B5EF4-FFF2-40B4-BE49-F238E27FC236}">
                <a16:creationId xmlns:a16="http://schemas.microsoft.com/office/drawing/2014/main" id="{00000000-0008-0000-0800-000002010000}"/>
              </a:ext>
            </a:extLst>
          </xdr:cNvPr>
          <xdr:cNvSpPr txBox="1">
            <a:spLocks noChangeArrowheads="1"/>
          </xdr:cNvSpPr>
        </xdr:nvSpPr>
        <xdr:spPr bwMode="auto">
          <a:xfrm>
            <a:off x="-12299955359400" y="508254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346</xdr:row>
      <xdr:rowOff>0</xdr:rowOff>
    </xdr:from>
    <xdr:to>
      <xdr:col>5</xdr:col>
      <xdr:colOff>476250</xdr:colOff>
      <xdr:row>348</xdr:row>
      <xdr:rowOff>0</xdr:rowOff>
    </xdr:to>
    <xdr:grpSp>
      <xdr:nvGrpSpPr>
        <xdr:cNvPr id="259" name="Group 401">
          <a:extLst>
            <a:ext uri="{FF2B5EF4-FFF2-40B4-BE49-F238E27FC236}">
              <a16:creationId xmlns:a16="http://schemas.microsoft.com/office/drawing/2014/main" id="{00000000-0008-0000-0800-000003010000}"/>
            </a:ext>
          </a:extLst>
        </xdr:cNvPr>
        <xdr:cNvGrpSpPr>
          <a:grpSpLocks/>
        </xdr:cNvGrpSpPr>
      </xdr:nvGrpSpPr>
      <xdr:grpSpPr bwMode="auto">
        <a:xfrm>
          <a:off x="2419764" y="55245000"/>
          <a:ext cx="2556703" cy="320261"/>
          <a:chOff x="447" y="12378"/>
          <a:chExt cx="171" cy="250"/>
        </a:xfrm>
      </xdr:grpSpPr>
      <xdr:grpSp>
        <xdr:nvGrpSpPr>
          <xdr:cNvPr id="260" name="Group 325">
            <a:extLst>
              <a:ext uri="{FF2B5EF4-FFF2-40B4-BE49-F238E27FC236}">
                <a16:creationId xmlns:a16="http://schemas.microsoft.com/office/drawing/2014/main" id="{00000000-0008-0000-0800-000004010000}"/>
              </a:ext>
            </a:extLst>
          </xdr:cNvPr>
          <xdr:cNvGrpSpPr>
            <a:grpSpLocks/>
          </xdr:cNvGrpSpPr>
        </xdr:nvGrpSpPr>
        <xdr:grpSpPr bwMode="auto">
          <a:xfrm>
            <a:off x="447" y="12378"/>
            <a:ext cx="171" cy="28"/>
            <a:chOff x="445" y="158"/>
            <a:chExt cx="169" cy="28"/>
          </a:xfrm>
        </xdr:grpSpPr>
        <xdr:sp macro="" textlink="">
          <xdr:nvSpPr>
            <xdr:cNvPr id="269" name="Text Box 326">
              <a:extLst>
                <a:ext uri="{FF2B5EF4-FFF2-40B4-BE49-F238E27FC236}">
                  <a16:creationId xmlns:a16="http://schemas.microsoft.com/office/drawing/2014/main" id="{00000000-0008-0000-0800-00000D010000}"/>
                </a:ext>
              </a:extLst>
            </xdr:cNvPr>
            <xdr:cNvSpPr txBox="1">
              <a:spLocks noChangeArrowheads="1"/>
            </xdr:cNvSpPr>
          </xdr:nvSpPr>
          <xdr:spPr bwMode="auto">
            <a:xfrm>
              <a:off x="445"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70" name="Text Box 327">
              <a:extLst>
                <a:ext uri="{FF2B5EF4-FFF2-40B4-BE49-F238E27FC236}">
                  <a16:creationId xmlns:a16="http://schemas.microsoft.com/office/drawing/2014/main" id="{00000000-0008-0000-0800-00000E010000}"/>
                </a:ext>
              </a:extLst>
            </xdr:cNvPr>
            <xdr:cNvSpPr txBox="1">
              <a:spLocks noChangeArrowheads="1"/>
            </xdr:cNvSpPr>
          </xdr:nvSpPr>
          <xdr:spPr bwMode="auto">
            <a:xfrm>
              <a:off x="51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71" name="Text Box 328">
              <a:extLst>
                <a:ext uri="{FF2B5EF4-FFF2-40B4-BE49-F238E27FC236}">
                  <a16:creationId xmlns:a16="http://schemas.microsoft.com/office/drawing/2014/main" id="{00000000-0008-0000-0800-00000F010000}"/>
                </a:ext>
              </a:extLst>
            </xdr:cNvPr>
            <xdr:cNvSpPr txBox="1">
              <a:spLocks noChangeArrowheads="1"/>
            </xdr:cNvSpPr>
          </xdr:nvSpPr>
          <xdr:spPr bwMode="auto">
            <a:xfrm>
              <a:off x="586" y="158"/>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61" name="Group 329">
            <a:extLst>
              <a:ext uri="{FF2B5EF4-FFF2-40B4-BE49-F238E27FC236}">
                <a16:creationId xmlns:a16="http://schemas.microsoft.com/office/drawing/2014/main" id="{00000000-0008-0000-0800-000005010000}"/>
              </a:ext>
            </a:extLst>
          </xdr:cNvPr>
          <xdr:cNvGrpSpPr>
            <a:grpSpLocks/>
          </xdr:cNvGrpSpPr>
        </xdr:nvGrpSpPr>
        <xdr:grpSpPr bwMode="auto">
          <a:xfrm>
            <a:off x="447" y="12489"/>
            <a:ext cx="171" cy="28"/>
            <a:chOff x="445" y="158"/>
            <a:chExt cx="169" cy="28"/>
          </a:xfrm>
        </xdr:grpSpPr>
        <xdr:sp macro="" textlink="">
          <xdr:nvSpPr>
            <xdr:cNvPr id="266" name="Text Box 330">
              <a:extLst>
                <a:ext uri="{FF2B5EF4-FFF2-40B4-BE49-F238E27FC236}">
                  <a16:creationId xmlns:a16="http://schemas.microsoft.com/office/drawing/2014/main" id="{00000000-0008-0000-0800-00000A01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67" name="Text Box 331">
              <a:extLst>
                <a:ext uri="{FF2B5EF4-FFF2-40B4-BE49-F238E27FC236}">
                  <a16:creationId xmlns:a16="http://schemas.microsoft.com/office/drawing/2014/main" id="{00000000-0008-0000-0800-00000B01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68" name="Text Box 332">
              <a:extLst>
                <a:ext uri="{FF2B5EF4-FFF2-40B4-BE49-F238E27FC236}">
                  <a16:creationId xmlns:a16="http://schemas.microsoft.com/office/drawing/2014/main" id="{00000000-0008-0000-0800-00000C01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62" name="Group 333">
            <a:extLst>
              <a:ext uri="{FF2B5EF4-FFF2-40B4-BE49-F238E27FC236}">
                <a16:creationId xmlns:a16="http://schemas.microsoft.com/office/drawing/2014/main" id="{00000000-0008-0000-0800-000006010000}"/>
              </a:ext>
            </a:extLst>
          </xdr:cNvPr>
          <xdr:cNvGrpSpPr>
            <a:grpSpLocks/>
          </xdr:cNvGrpSpPr>
        </xdr:nvGrpSpPr>
        <xdr:grpSpPr bwMode="auto">
          <a:xfrm>
            <a:off x="447" y="12600"/>
            <a:ext cx="171" cy="28"/>
            <a:chOff x="445" y="158"/>
            <a:chExt cx="169" cy="28"/>
          </a:xfrm>
        </xdr:grpSpPr>
        <xdr:sp macro="" textlink="">
          <xdr:nvSpPr>
            <xdr:cNvPr id="263" name="Text Box 334">
              <a:extLst>
                <a:ext uri="{FF2B5EF4-FFF2-40B4-BE49-F238E27FC236}">
                  <a16:creationId xmlns:a16="http://schemas.microsoft.com/office/drawing/2014/main" id="{00000000-0008-0000-0800-000007010000}"/>
                </a:ext>
              </a:extLst>
            </xdr:cNvPr>
            <xdr:cNvSpPr txBox="1">
              <a:spLocks noChangeArrowheads="1"/>
            </xdr:cNvSpPr>
          </xdr:nvSpPr>
          <xdr:spPr bwMode="auto">
            <a:xfrm>
              <a:off x="445"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64" name="Text Box 335">
              <a:extLst>
                <a:ext uri="{FF2B5EF4-FFF2-40B4-BE49-F238E27FC236}">
                  <a16:creationId xmlns:a16="http://schemas.microsoft.com/office/drawing/2014/main" id="{00000000-0008-0000-0800-000008010000}"/>
                </a:ext>
              </a:extLst>
            </xdr:cNvPr>
            <xdr:cNvSpPr txBox="1">
              <a:spLocks noChangeArrowheads="1"/>
            </xdr:cNvSpPr>
          </xdr:nvSpPr>
          <xdr:spPr bwMode="auto">
            <a:xfrm>
              <a:off x="51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65" name="Text Box 336">
              <a:extLst>
                <a:ext uri="{FF2B5EF4-FFF2-40B4-BE49-F238E27FC236}">
                  <a16:creationId xmlns:a16="http://schemas.microsoft.com/office/drawing/2014/main" id="{00000000-0008-0000-0800-000009010000}"/>
                </a:ext>
              </a:extLst>
            </xdr:cNvPr>
            <xdr:cNvSpPr txBox="1">
              <a:spLocks noChangeArrowheads="1"/>
            </xdr:cNvSpPr>
          </xdr:nvSpPr>
          <xdr:spPr bwMode="auto">
            <a:xfrm>
              <a:off x="586" y="157"/>
              <a:ext cx="28" cy="29"/>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348</xdr:row>
      <xdr:rowOff>0</xdr:rowOff>
    </xdr:from>
    <xdr:to>
      <xdr:col>5</xdr:col>
      <xdr:colOff>476250</xdr:colOff>
      <xdr:row>348</xdr:row>
      <xdr:rowOff>0</xdr:rowOff>
    </xdr:to>
    <xdr:grpSp>
      <xdr:nvGrpSpPr>
        <xdr:cNvPr id="272" name="Group 337">
          <a:extLst>
            <a:ext uri="{FF2B5EF4-FFF2-40B4-BE49-F238E27FC236}">
              <a16:creationId xmlns:a16="http://schemas.microsoft.com/office/drawing/2014/main" id="{00000000-0008-0000-0800-000010010000}"/>
            </a:ext>
          </a:extLst>
        </xdr:cNvPr>
        <xdr:cNvGrpSpPr>
          <a:grpSpLocks/>
        </xdr:cNvGrpSpPr>
      </xdr:nvGrpSpPr>
      <xdr:grpSpPr bwMode="auto">
        <a:xfrm>
          <a:off x="2419764" y="55565261"/>
          <a:ext cx="2556703" cy="0"/>
          <a:chOff x="445" y="158"/>
          <a:chExt cx="169" cy="28"/>
        </a:xfrm>
      </xdr:grpSpPr>
      <xdr:sp macro="" textlink="">
        <xdr:nvSpPr>
          <xdr:cNvPr id="273" name="Text Box 338">
            <a:extLst>
              <a:ext uri="{FF2B5EF4-FFF2-40B4-BE49-F238E27FC236}">
                <a16:creationId xmlns:a16="http://schemas.microsoft.com/office/drawing/2014/main" id="{00000000-0008-0000-0800-000011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74" name="Text Box 339">
            <a:extLst>
              <a:ext uri="{FF2B5EF4-FFF2-40B4-BE49-F238E27FC236}">
                <a16:creationId xmlns:a16="http://schemas.microsoft.com/office/drawing/2014/main" id="{00000000-0008-0000-0800-000012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75" name="Text Box 340">
            <a:extLst>
              <a:ext uri="{FF2B5EF4-FFF2-40B4-BE49-F238E27FC236}">
                <a16:creationId xmlns:a16="http://schemas.microsoft.com/office/drawing/2014/main" id="{00000000-0008-0000-0800-000013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348</xdr:row>
      <xdr:rowOff>0</xdr:rowOff>
    </xdr:from>
    <xdr:to>
      <xdr:col>5</xdr:col>
      <xdr:colOff>476250</xdr:colOff>
      <xdr:row>348</xdr:row>
      <xdr:rowOff>0</xdr:rowOff>
    </xdr:to>
    <xdr:grpSp>
      <xdr:nvGrpSpPr>
        <xdr:cNvPr id="276" name="Group 341">
          <a:extLst>
            <a:ext uri="{FF2B5EF4-FFF2-40B4-BE49-F238E27FC236}">
              <a16:creationId xmlns:a16="http://schemas.microsoft.com/office/drawing/2014/main" id="{00000000-0008-0000-0800-000014010000}"/>
            </a:ext>
          </a:extLst>
        </xdr:cNvPr>
        <xdr:cNvGrpSpPr>
          <a:grpSpLocks/>
        </xdr:cNvGrpSpPr>
      </xdr:nvGrpSpPr>
      <xdr:grpSpPr bwMode="auto">
        <a:xfrm>
          <a:off x="2419764" y="55565261"/>
          <a:ext cx="2556703" cy="0"/>
          <a:chOff x="445" y="158"/>
          <a:chExt cx="169" cy="28"/>
        </a:xfrm>
      </xdr:grpSpPr>
      <xdr:sp macro="" textlink="">
        <xdr:nvSpPr>
          <xdr:cNvPr id="277" name="Text Box 342">
            <a:extLst>
              <a:ext uri="{FF2B5EF4-FFF2-40B4-BE49-F238E27FC236}">
                <a16:creationId xmlns:a16="http://schemas.microsoft.com/office/drawing/2014/main" id="{00000000-0008-0000-0800-000015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78" name="Text Box 343">
            <a:extLst>
              <a:ext uri="{FF2B5EF4-FFF2-40B4-BE49-F238E27FC236}">
                <a16:creationId xmlns:a16="http://schemas.microsoft.com/office/drawing/2014/main" id="{00000000-0008-0000-0800-000016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79" name="Text Box 344">
            <a:extLst>
              <a:ext uri="{FF2B5EF4-FFF2-40B4-BE49-F238E27FC236}">
                <a16:creationId xmlns:a16="http://schemas.microsoft.com/office/drawing/2014/main" id="{00000000-0008-0000-0800-000017010000}"/>
              </a:ext>
            </a:extLst>
          </xdr:cNvPr>
          <xdr:cNvSpPr txBox="1">
            <a:spLocks noChangeArrowheads="1"/>
          </xdr:cNvSpPr>
        </xdr:nvSpPr>
        <xdr:spPr bwMode="auto">
          <a:xfrm>
            <a:off x="-12299955359400" y="56007000"/>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377</xdr:row>
      <xdr:rowOff>0</xdr:rowOff>
    </xdr:from>
    <xdr:to>
      <xdr:col>5</xdr:col>
      <xdr:colOff>476250</xdr:colOff>
      <xdr:row>379</xdr:row>
      <xdr:rowOff>0</xdr:rowOff>
    </xdr:to>
    <xdr:grpSp>
      <xdr:nvGrpSpPr>
        <xdr:cNvPr id="280" name="Group 402">
          <a:extLst>
            <a:ext uri="{FF2B5EF4-FFF2-40B4-BE49-F238E27FC236}">
              <a16:creationId xmlns:a16="http://schemas.microsoft.com/office/drawing/2014/main" id="{00000000-0008-0000-0800-000018010000}"/>
            </a:ext>
          </a:extLst>
        </xdr:cNvPr>
        <xdr:cNvGrpSpPr>
          <a:grpSpLocks/>
        </xdr:cNvGrpSpPr>
      </xdr:nvGrpSpPr>
      <xdr:grpSpPr bwMode="auto">
        <a:xfrm>
          <a:off x="2419764" y="60209043"/>
          <a:ext cx="2556703" cy="320261"/>
          <a:chOff x="447" y="13404"/>
          <a:chExt cx="171" cy="222"/>
        </a:xfrm>
      </xdr:grpSpPr>
      <xdr:grpSp>
        <xdr:nvGrpSpPr>
          <xdr:cNvPr id="281" name="Group 345">
            <a:extLst>
              <a:ext uri="{FF2B5EF4-FFF2-40B4-BE49-F238E27FC236}">
                <a16:creationId xmlns:a16="http://schemas.microsoft.com/office/drawing/2014/main" id="{00000000-0008-0000-0800-000019010000}"/>
              </a:ext>
            </a:extLst>
          </xdr:cNvPr>
          <xdr:cNvGrpSpPr>
            <a:grpSpLocks/>
          </xdr:cNvGrpSpPr>
        </xdr:nvGrpSpPr>
        <xdr:grpSpPr bwMode="auto">
          <a:xfrm>
            <a:off x="447" y="13404"/>
            <a:ext cx="171" cy="28"/>
            <a:chOff x="445" y="158"/>
            <a:chExt cx="169" cy="28"/>
          </a:xfrm>
        </xdr:grpSpPr>
        <xdr:sp macro="" textlink="">
          <xdr:nvSpPr>
            <xdr:cNvPr id="290" name="Text Box 346">
              <a:extLst>
                <a:ext uri="{FF2B5EF4-FFF2-40B4-BE49-F238E27FC236}">
                  <a16:creationId xmlns:a16="http://schemas.microsoft.com/office/drawing/2014/main" id="{00000000-0008-0000-0800-000022010000}"/>
                </a:ext>
              </a:extLst>
            </xdr:cNvPr>
            <xdr:cNvSpPr txBox="1">
              <a:spLocks noChangeArrowheads="1"/>
            </xdr:cNvSpPr>
          </xdr:nvSpPr>
          <xdr:spPr bwMode="auto">
            <a:xfrm>
              <a:off x="445"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1" name="Text Box 347">
              <a:extLst>
                <a:ext uri="{FF2B5EF4-FFF2-40B4-BE49-F238E27FC236}">
                  <a16:creationId xmlns:a16="http://schemas.microsoft.com/office/drawing/2014/main" id="{00000000-0008-0000-0800-000023010000}"/>
                </a:ext>
              </a:extLst>
            </xdr:cNvPr>
            <xdr:cNvSpPr txBox="1">
              <a:spLocks noChangeArrowheads="1"/>
            </xdr:cNvSpPr>
          </xdr:nvSpPr>
          <xdr:spPr bwMode="auto">
            <a:xfrm>
              <a:off x="51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92" name="Text Box 348">
              <a:extLst>
                <a:ext uri="{FF2B5EF4-FFF2-40B4-BE49-F238E27FC236}">
                  <a16:creationId xmlns:a16="http://schemas.microsoft.com/office/drawing/2014/main" id="{00000000-0008-0000-0800-000024010000}"/>
                </a:ext>
              </a:extLst>
            </xdr:cNvPr>
            <xdr:cNvSpPr txBox="1">
              <a:spLocks noChangeArrowheads="1"/>
            </xdr:cNvSpPr>
          </xdr:nvSpPr>
          <xdr:spPr bwMode="auto">
            <a:xfrm>
              <a:off x="58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82" name="Group 349">
            <a:extLst>
              <a:ext uri="{FF2B5EF4-FFF2-40B4-BE49-F238E27FC236}">
                <a16:creationId xmlns:a16="http://schemas.microsoft.com/office/drawing/2014/main" id="{00000000-0008-0000-0800-00001A010000}"/>
              </a:ext>
            </a:extLst>
          </xdr:cNvPr>
          <xdr:cNvGrpSpPr>
            <a:grpSpLocks/>
          </xdr:cNvGrpSpPr>
        </xdr:nvGrpSpPr>
        <xdr:grpSpPr bwMode="auto">
          <a:xfrm>
            <a:off x="447" y="13506"/>
            <a:ext cx="171" cy="28"/>
            <a:chOff x="445" y="158"/>
            <a:chExt cx="169" cy="28"/>
          </a:xfrm>
        </xdr:grpSpPr>
        <xdr:sp macro="" textlink="">
          <xdr:nvSpPr>
            <xdr:cNvPr id="287" name="Text Box 350">
              <a:extLst>
                <a:ext uri="{FF2B5EF4-FFF2-40B4-BE49-F238E27FC236}">
                  <a16:creationId xmlns:a16="http://schemas.microsoft.com/office/drawing/2014/main" id="{00000000-0008-0000-0800-00001F01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88" name="Text Box 351">
              <a:extLst>
                <a:ext uri="{FF2B5EF4-FFF2-40B4-BE49-F238E27FC236}">
                  <a16:creationId xmlns:a16="http://schemas.microsoft.com/office/drawing/2014/main" id="{00000000-0008-0000-0800-00002001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89" name="Text Box 352">
              <a:extLst>
                <a:ext uri="{FF2B5EF4-FFF2-40B4-BE49-F238E27FC236}">
                  <a16:creationId xmlns:a16="http://schemas.microsoft.com/office/drawing/2014/main" id="{00000000-0008-0000-0800-00002101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283" name="Group 353">
            <a:extLst>
              <a:ext uri="{FF2B5EF4-FFF2-40B4-BE49-F238E27FC236}">
                <a16:creationId xmlns:a16="http://schemas.microsoft.com/office/drawing/2014/main" id="{00000000-0008-0000-0800-00001B010000}"/>
              </a:ext>
            </a:extLst>
          </xdr:cNvPr>
          <xdr:cNvGrpSpPr>
            <a:grpSpLocks/>
          </xdr:cNvGrpSpPr>
        </xdr:nvGrpSpPr>
        <xdr:grpSpPr bwMode="auto">
          <a:xfrm>
            <a:off x="447" y="13598"/>
            <a:ext cx="171" cy="28"/>
            <a:chOff x="445" y="158"/>
            <a:chExt cx="169" cy="28"/>
          </a:xfrm>
        </xdr:grpSpPr>
        <xdr:sp macro="" textlink="">
          <xdr:nvSpPr>
            <xdr:cNvPr id="284" name="Text Box 354">
              <a:extLst>
                <a:ext uri="{FF2B5EF4-FFF2-40B4-BE49-F238E27FC236}">
                  <a16:creationId xmlns:a16="http://schemas.microsoft.com/office/drawing/2014/main" id="{00000000-0008-0000-0800-00001C01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85" name="Text Box 355">
              <a:extLst>
                <a:ext uri="{FF2B5EF4-FFF2-40B4-BE49-F238E27FC236}">
                  <a16:creationId xmlns:a16="http://schemas.microsoft.com/office/drawing/2014/main" id="{00000000-0008-0000-0800-00001D01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86" name="Text Box 356">
              <a:extLst>
                <a:ext uri="{FF2B5EF4-FFF2-40B4-BE49-F238E27FC236}">
                  <a16:creationId xmlns:a16="http://schemas.microsoft.com/office/drawing/2014/main" id="{00000000-0008-0000-0800-00001E01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3</xdr:col>
      <xdr:colOff>200025</xdr:colOff>
      <xdr:row>379</xdr:row>
      <xdr:rowOff>0</xdr:rowOff>
    </xdr:from>
    <xdr:to>
      <xdr:col>5</xdr:col>
      <xdr:colOff>476250</xdr:colOff>
      <xdr:row>379</xdr:row>
      <xdr:rowOff>0</xdr:rowOff>
    </xdr:to>
    <xdr:grpSp>
      <xdr:nvGrpSpPr>
        <xdr:cNvPr id="293" name="Group 357">
          <a:extLst>
            <a:ext uri="{FF2B5EF4-FFF2-40B4-BE49-F238E27FC236}">
              <a16:creationId xmlns:a16="http://schemas.microsoft.com/office/drawing/2014/main" id="{00000000-0008-0000-0800-000025010000}"/>
            </a:ext>
          </a:extLst>
        </xdr:cNvPr>
        <xdr:cNvGrpSpPr>
          <a:grpSpLocks/>
        </xdr:cNvGrpSpPr>
      </xdr:nvGrpSpPr>
      <xdr:grpSpPr bwMode="auto">
        <a:xfrm>
          <a:off x="2419764" y="60529304"/>
          <a:ext cx="2556703" cy="0"/>
          <a:chOff x="445" y="158"/>
          <a:chExt cx="169" cy="28"/>
        </a:xfrm>
      </xdr:grpSpPr>
      <xdr:sp macro="" textlink="">
        <xdr:nvSpPr>
          <xdr:cNvPr id="294" name="Text Box 358">
            <a:extLst>
              <a:ext uri="{FF2B5EF4-FFF2-40B4-BE49-F238E27FC236}">
                <a16:creationId xmlns:a16="http://schemas.microsoft.com/office/drawing/2014/main" id="{00000000-0008-0000-0800-000026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5" name="Text Box 359">
            <a:extLst>
              <a:ext uri="{FF2B5EF4-FFF2-40B4-BE49-F238E27FC236}">
                <a16:creationId xmlns:a16="http://schemas.microsoft.com/office/drawing/2014/main" id="{00000000-0008-0000-0800-000027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296" name="Text Box 360">
            <a:extLst>
              <a:ext uri="{FF2B5EF4-FFF2-40B4-BE49-F238E27FC236}">
                <a16:creationId xmlns:a16="http://schemas.microsoft.com/office/drawing/2014/main" id="{00000000-0008-0000-0800-000028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379</xdr:row>
      <xdr:rowOff>0</xdr:rowOff>
    </xdr:from>
    <xdr:to>
      <xdr:col>5</xdr:col>
      <xdr:colOff>476250</xdr:colOff>
      <xdr:row>379</xdr:row>
      <xdr:rowOff>0</xdr:rowOff>
    </xdr:to>
    <xdr:grpSp>
      <xdr:nvGrpSpPr>
        <xdr:cNvPr id="297" name="Group 361">
          <a:extLst>
            <a:ext uri="{FF2B5EF4-FFF2-40B4-BE49-F238E27FC236}">
              <a16:creationId xmlns:a16="http://schemas.microsoft.com/office/drawing/2014/main" id="{00000000-0008-0000-0800-000029010000}"/>
            </a:ext>
          </a:extLst>
        </xdr:cNvPr>
        <xdr:cNvGrpSpPr>
          <a:grpSpLocks/>
        </xdr:cNvGrpSpPr>
      </xdr:nvGrpSpPr>
      <xdr:grpSpPr bwMode="auto">
        <a:xfrm>
          <a:off x="2419764" y="60529304"/>
          <a:ext cx="2556703" cy="0"/>
          <a:chOff x="445" y="158"/>
          <a:chExt cx="169" cy="28"/>
        </a:xfrm>
      </xdr:grpSpPr>
      <xdr:sp macro="" textlink="">
        <xdr:nvSpPr>
          <xdr:cNvPr id="298" name="Text Box 362">
            <a:extLst>
              <a:ext uri="{FF2B5EF4-FFF2-40B4-BE49-F238E27FC236}">
                <a16:creationId xmlns:a16="http://schemas.microsoft.com/office/drawing/2014/main" id="{00000000-0008-0000-0800-00002A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299" name="Text Box 363">
            <a:extLst>
              <a:ext uri="{FF2B5EF4-FFF2-40B4-BE49-F238E27FC236}">
                <a16:creationId xmlns:a16="http://schemas.microsoft.com/office/drawing/2014/main" id="{00000000-0008-0000-0800-00002B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00" name="Text Box 364">
            <a:extLst>
              <a:ext uri="{FF2B5EF4-FFF2-40B4-BE49-F238E27FC236}">
                <a16:creationId xmlns:a16="http://schemas.microsoft.com/office/drawing/2014/main" id="{00000000-0008-0000-0800-00002C010000}"/>
              </a:ext>
            </a:extLst>
          </xdr:cNvPr>
          <xdr:cNvSpPr txBox="1">
            <a:spLocks noChangeArrowheads="1"/>
          </xdr:cNvSpPr>
        </xdr:nvSpPr>
        <xdr:spPr bwMode="auto">
          <a:xfrm>
            <a:off x="-12299955359400" y="61026675"/>
            <a:ext cx="0" cy="0"/>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clientData/>
  </xdr:twoCellAnchor>
  <xdr:twoCellAnchor>
    <xdr:from>
      <xdr:col>3</xdr:col>
      <xdr:colOff>200025</xdr:colOff>
      <xdr:row>409</xdr:row>
      <xdr:rowOff>0</xdr:rowOff>
    </xdr:from>
    <xdr:to>
      <xdr:col>5</xdr:col>
      <xdr:colOff>476250</xdr:colOff>
      <xdr:row>414</xdr:row>
      <xdr:rowOff>0</xdr:rowOff>
    </xdr:to>
    <xdr:grpSp>
      <xdr:nvGrpSpPr>
        <xdr:cNvPr id="301" name="Group 403">
          <a:extLst>
            <a:ext uri="{FF2B5EF4-FFF2-40B4-BE49-F238E27FC236}">
              <a16:creationId xmlns:a16="http://schemas.microsoft.com/office/drawing/2014/main" id="{00000000-0008-0000-0800-00002D010000}"/>
            </a:ext>
          </a:extLst>
        </xdr:cNvPr>
        <xdr:cNvGrpSpPr>
          <a:grpSpLocks/>
        </xdr:cNvGrpSpPr>
      </xdr:nvGrpSpPr>
      <xdr:grpSpPr bwMode="auto">
        <a:xfrm>
          <a:off x="2419764" y="65333217"/>
          <a:ext cx="2556703" cy="800653"/>
          <a:chOff x="447" y="14395"/>
          <a:chExt cx="171" cy="450"/>
        </a:xfrm>
      </xdr:grpSpPr>
      <xdr:grpSp>
        <xdr:nvGrpSpPr>
          <xdr:cNvPr id="302" name="Group 365">
            <a:extLst>
              <a:ext uri="{FF2B5EF4-FFF2-40B4-BE49-F238E27FC236}">
                <a16:creationId xmlns:a16="http://schemas.microsoft.com/office/drawing/2014/main" id="{00000000-0008-0000-0800-00002E010000}"/>
              </a:ext>
            </a:extLst>
          </xdr:cNvPr>
          <xdr:cNvGrpSpPr>
            <a:grpSpLocks/>
          </xdr:cNvGrpSpPr>
        </xdr:nvGrpSpPr>
        <xdr:grpSpPr bwMode="auto">
          <a:xfrm>
            <a:off x="447" y="14395"/>
            <a:ext cx="171" cy="28"/>
            <a:chOff x="445" y="158"/>
            <a:chExt cx="169" cy="28"/>
          </a:xfrm>
        </xdr:grpSpPr>
        <xdr:sp macro="" textlink="">
          <xdr:nvSpPr>
            <xdr:cNvPr id="323" name="Text Box 366">
              <a:extLst>
                <a:ext uri="{FF2B5EF4-FFF2-40B4-BE49-F238E27FC236}">
                  <a16:creationId xmlns:a16="http://schemas.microsoft.com/office/drawing/2014/main" id="{00000000-0008-0000-0800-000043010000}"/>
                </a:ext>
              </a:extLst>
            </xdr:cNvPr>
            <xdr:cNvSpPr txBox="1">
              <a:spLocks noChangeArrowheads="1"/>
            </xdr:cNvSpPr>
          </xdr:nvSpPr>
          <xdr:spPr bwMode="auto">
            <a:xfrm>
              <a:off x="445"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24" name="Text Box 367">
              <a:extLst>
                <a:ext uri="{FF2B5EF4-FFF2-40B4-BE49-F238E27FC236}">
                  <a16:creationId xmlns:a16="http://schemas.microsoft.com/office/drawing/2014/main" id="{00000000-0008-0000-0800-000044010000}"/>
                </a:ext>
              </a:extLst>
            </xdr:cNvPr>
            <xdr:cNvSpPr txBox="1">
              <a:spLocks noChangeArrowheads="1"/>
            </xdr:cNvSpPr>
          </xdr:nvSpPr>
          <xdr:spPr bwMode="auto">
            <a:xfrm>
              <a:off x="51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25" name="Text Box 368">
              <a:extLst>
                <a:ext uri="{FF2B5EF4-FFF2-40B4-BE49-F238E27FC236}">
                  <a16:creationId xmlns:a16="http://schemas.microsoft.com/office/drawing/2014/main" id="{00000000-0008-0000-0800-000045010000}"/>
                </a:ext>
              </a:extLst>
            </xdr:cNvPr>
            <xdr:cNvSpPr txBox="1">
              <a:spLocks noChangeArrowheads="1"/>
            </xdr:cNvSpPr>
          </xdr:nvSpPr>
          <xdr:spPr bwMode="auto">
            <a:xfrm>
              <a:off x="586" y="158"/>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3" name="Group 369">
            <a:extLst>
              <a:ext uri="{FF2B5EF4-FFF2-40B4-BE49-F238E27FC236}">
                <a16:creationId xmlns:a16="http://schemas.microsoft.com/office/drawing/2014/main" id="{00000000-0008-0000-0800-00002F010000}"/>
              </a:ext>
            </a:extLst>
          </xdr:cNvPr>
          <xdr:cNvGrpSpPr>
            <a:grpSpLocks/>
          </xdr:cNvGrpSpPr>
        </xdr:nvGrpSpPr>
        <xdr:grpSpPr bwMode="auto">
          <a:xfrm>
            <a:off x="447" y="14489"/>
            <a:ext cx="171" cy="28"/>
            <a:chOff x="445" y="158"/>
            <a:chExt cx="169" cy="28"/>
          </a:xfrm>
        </xdr:grpSpPr>
        <xdr:sp macro="" textlink="">
          <xdr:nvSpPr>
            <xdr:cNvPr id="320" name="Text Box 370">
              <a:extLst>
                <a:ext uri="{FF2B5EF4-FFF2-40B4-BE49-F238E27FC236}">
                  <a16:creationId xmlns:a16="http://schemas.microsoft.com/office/drawing/2014/main" id="{00000000-0008-0000-0800-000040010000}"/>
                </a:ext>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21" name="Text Box 371">
              <a:extLst>
                <a:ext uri="{FF2B5EF4-FFF2-40B4-BE49-F238E27FC236}">
                  <a16:creationId xmlns:a16="http://schemas.microsoft.com/office/drawing/2014/main" id="{00000000-0008-0000-0800-000041010000}"/>
                </a:ext>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22" name="Text Box 372">
              <a:extLst>
                <a:ext uri="{FF2B5EF4-FFF2-40B4-BE49-F238E27FC236}">
                  <a16:creationId xmlns:a16="http://schemas.microsoft.com/office/drawing/2014/main" id="{00000000-0008-0000-0800-000042010000}"/>
                </a:ext>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4" name="Group 373">
            <a:extLst>
              <a:ext uri="{FF2B5EF4-FFF2-40B4-BE49-F238E27FC236}">
                <a16:creationId xmlns:a16="http://schemas.microsoft.com/office/drawing/2014/main" id="{00000000-0008-0000-0800-000030010000}"/>
              </a:ext>
            </a:extLst>
          </xdr:cNvPr>
          <xdr:cNvGrpSpPr>
            <a:grpSpLocks/>
          </xdr:cNvGrpSpPr>
        </xdr:nvGrpSpPr>
        <xdr:grpSpPr bwMode="auto">
          <a:xfrm>
            <a:off x="447" y="14576"/>
            <a:ext cx="171" cy="28"/>
            <a:chOff x="445" y="158"/>
            <a:chExt cx="169" cy="28"/>
          </a:xfrm>
        </xdr:grpSpPr>
        <xdr:sp macro="" textlink="">
          <xdr:nvSpPr>
            <xdr:cNvPr id="317" name="Text Box 374">
              <a:extLst>
                <a:ext uri="{FF2B5EF4-FFF2-40B4-BE49-F238E27FC236}">
                  <a16:creationId xmlns:a16="http://schemas.microsoft.com/office/drawing/2014/main" id="{00000000-0008-0000-0800-00003D010000}"/>
                </a:ext>
              </a:extLst>
            </xdr:cNvPr>
            <xdr:cNvSpPr txBox="1">
              <a:spLocks noChangeArrowheads="1"/>
            </xdr:cNvSpPr>
          </xdr:nvSpPr>
          <xdr:spPr bwMode="auto">
            <a:xfrm>
              <a:off x="445"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18" name="Text Box 375">
              <a:extLst>
                <a:ext uri="{FF2B5EF4-FFF2-40B4-BE49-F238E27FC236}">
                  <a16:creationId xmlns:a16="http://schemas.microsoft.com/office/drawing/2014/main" id="{00000000-0008-0000-0800-00003E010000}"/>
                </a:ext>
              </a:extLst>
            </xdr:cNvPr>
            <xdr:cNvSpPr txBox="1">
              <a:spLocks noChangeArrowheads="1"/>
            </xdr:cNvSpPr>
          </xdr:nvSpPr>
          <xdr:spPr bwMode="auto">
            <a:xfrm>
              <a:off x="51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9" name="Text Box 376">
              <a:extLst>
                <a:ext uri="{FF2B5EF4-FFF2-40B4-BE49-F238E27FC236}">
                  <a16:creationId xmlns:a16="http://schemas.microsoft.com/office/drawing/2014/main" id="{00000000-0008-0000-0800-00003F010000}"/>
                </a:ext>
              </a:extLst>
            </xdr:cNvPr>
            <xdr:cNvSpPr txBox="1">
              <a:spLocks noChangeArrowheads="1"/>
            </xdr:cNvSpPr>
          </xdr:nvSpPr>
          <xdr:spPr bwMode="auto">
            <a:xfrm>
              <a:off x="586" y="157"/>
              <a:ext cx="28" cy="21"/>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5" name="Group 377">
            <a:extLst>
              <a:ext uri="{FF2B5EF4-FFF2-40B4-BE49-F238E27FC236}">
                <a16:creationId xmlns:a16="http://schemas.microsoft.com/office/drawing/2014/main" id="{00000000-0008-0000-0800-000031010000}"/>
              </a:ext>
            </a:extLst>
          </xdr:cNvPr>
          <xdr:cNvGrpSpPr>
            <a:grpSpLocks/>
          </xdr:cNvGrpSpPr>
        </xdr:nvGrpSpPr>
        <xdr:grpSpPr bwMode="auto">
          <a:xfrm>
            <a:off x="447" y="14653"/>
            <a:ext cx="171" cy="28"/>
            <a:chOff x="445" y="158"/>
            <a:chExt cx="169" cy="28"/>
          </a:xfrm>
        </xdr:grpSpPr>
        <xdr:sp macro="" textlink="">
          <xdr:nvSpPr>
            <xdr:cNvPr id="314" name="Text Box 378">
              <a:extLst>
                <a:ext uri="{FF2B5EF4-FFF2-40B4-BE49-F238E27FC236}">
                  <a16:creationId xmlns:a16="http://schemas.microsoft.com/office/drawing/2014/main" id="{00000000-0008-0000-0800-00003A010000}"/>
                </a:ext>
              </a:extLst>
            </xdr:cNvPr>
            <xdr:cNvSpPr txBox="1">
              <a:spLocks noChangeArrowheads="1"/>
            </xdr:cNvSpPr>
          </xdr:nvSpPr>
          <xdr:spPr bwMode="auto">
            <a:xfrm>
              <a:off x="445"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15" name="Text Box 379">
              <a:extLst>
                <a:ext uri="{FF2B5EF4-FFF2-40B4-BE49-F238E27FC236}">
                  <a16:creationId xmlns:a16="http://schemas.microsoft.com/office/drawing/2014/main" id="{00000000-0008-0000-0800-00003B010000}"/>
                </a:ext>
              </a:extLst>
            </xdr:cNvPr>
            <xdr:cNvSpPr txBox="1">
              <a:spLocks noChangeArrowheads="1"/>
            </xdr:cNvSpPr>
          </xdr:nvSpPr>
          <xdr:spPr bwMode="auto">
            <a:xfrm>
              <a:off x="51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6" name="Text Box 380">
              <a:extLst>
                <a:ext uri="{FF2B5EF4-FFF2-40B4-BE49-F238E27FC236}">
                  <a16:creationId xmlns:a16="http://schemas.microsoft.com/office/drawing/2014/main" id="{00000000-0008-0000-0800-00003C010000}"/>
                </a:ext>
              </a:extLst>
            </xdr:cNvPr>
            <xdr:cNvSpPr txBox="1">
              <a:spLocks noChangeArrowheads="1"/>
            </xdr:cNvSpPr>
          </xdr:nvSpPr>
          <xdr:spPr bwMode="auto">
            <a:xfrm>
              <a:off x="586" y="159"/>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6" name="Group 381">
            <a:extLst>
              <a:ext uri="{FF2B5EF4-FFF2-40B4-BE49-F238E27FC236}">
                <a16:creationId xmlns:a16="http://schemas.microsoft.com/office/drawing/2014/main" id="{00000000-0008-0000-0800-000032010000}"/>
              </a:ext>
            </a:extLst>
          </xdr:cNvPr>
          <xdr:cNvGrpSpPr>
            <a:grpSpLocks/>
          </xdr:cNvGrpSpPr>
        </xdr:nvGrpSpPr>
        <xdr:grpSpPr bwMode="auto">
          <a:xfrm>
            <a:off x="447" y="14732"/>
            <a:ext cx="171" cy="28"/>
            <a:chOff x="445" y="158"/>
            <a:chExt cx="169" cy="28"/>
          </a:xfrm>
        </xdr:grpSpPr>
        <xdr:sp macro="" textlink="">
          <xdr:nvSpPr>
            <xdr:cNvPr id="311" name="Text Box 382">
              <a:extLst>
                <a:ext uri="{FF2B5EF4-FFF2-40B4-BE49-F238E27FC236}">
                  <a16:creationId xmlns:a16="http://schemas.microsoft.com/office/drawing/2014/main" id="{00000000-0008-0000-0800-00003701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12" name="Text Box 383">
              <a:extLst>
                <a:ext uri="{FF2B5EF4-FFF2-40B4-BE49-F238E27FC236}">
                  <a16:creationId xmlns:a16="http://schemas.microsoft.com/office/drawing/2014/main" id="{00000000-0008-0000-0800-00003801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3" name="Text Box 384">
              <a:extLst>
                <a:ext uri="{FF2B5EF4-FFF2-40B4-BE49-F238E27FC236}">
                  <a16:creationId xmlns:a16="http://schemas.microsoft.com/office/drawing/2014/main" id="{00000000-0008-0000-0800-00003901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nvGrpSpPr>
          <xdr:cNvPr id="307" name="Group 385">
            <a:extLst>
              <a:ext uri="{FF2B5EF4-FFF2-40B4-BE49-F238E27FC236}">
                <a16:creationId xmlns:a16="http://schemas.microsoft.com/office/drawing/2014/main" id="{00000000-0008-0000-0800-000033010000}"/>
              </a:ext>
            </a:extLst>
          </xdr:cNvPr>
          <xdr:cNvGrpSpPr>
            <a:grpSpLocks/>
          </xdr:cNvGrpSpPr>
        </xdr:nvGrpSpPr>
        <xdr:grpSpPr bwMode="auto">
          <a:xfrm>
            <a:off x="447" y="14817"/>
            <a:ext cx="171" cy="28"/>
            <a:chOff x="445" y="158"/>
            <a:chExt cx="169" cy="28"/>
          </a:xfrm>
        </xdr:grpSpPr>
        <xdr:sp macro="" textlink="">
          <xdr:nvSpPr>
            <xdr:cNvPr id="308" name="Text Box 386">
              <a:extLst>
                <a:ext uri="{FF2B5EF4-FFF2-40B4-BE49-F238E27FC236}">
                  <a16:creationId xmlns:a16="http://schemas.microsoft.com/office/drawing/2014/main" id="{00000000-0008-0000-0800-000034010000}"/>
                </a:ext>
              </a:extLst>
            </xdr:cNvPr>
            <xdr:cNvSpPr txBox="1">
              <a:spLocks noChangeArrowheads="1"/>
            </xdr:cNvSpPr>
          </xdr:nvSpPr>
          <xdr:spPr bwMode="auto">
            <a:xfrm>
              <a:off x="445"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0</a:t>
              </a:r>
            </a:p>
          </xdr:txBody>
        </xdr:sp>
        <xdr:sp macro="" textlink="">
          <xdr:nvSpPr>
            <xdr:cNvPr id="309" name="Text Box 387">
              <a:extLst>
                <a:ext uri="{FF2B5EF4-FFF2-40B4-BE49-F238E27FC236}">
                  <a16:creationId xmlns:a16="http://schemas.microsoft.com/office/drawing/2014/main" id="{00000000-0008-0000-0800-000035010000}"/>
                </a:ext>
              </a:extLst>
            </xdr:cNvPr>
            <xdr:cNvSpPr txBox="1">
              <a:spLocks noChangeArrowheads="1"/>
            </xdr:cNvSpPr>
          </xdr:nvSpPr>
          <xdr:spPr bwMode="auto">
            <a:xfrm>
              <a:off x="51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1</a:t>
              </a:r>
            </a:p>
          </xdr:txBody>
        </xdr:sp>
        <xdr:sp macro="" textlink="">
          <xdr:nvSpPr>
            <xdr:cNvPr id="310" name="Text Box 388">
              <a:extLst>
                <a:ext uri="{FF2B5EF4-FFF2-40B4-BE49-F238E27FC236}">
                  <a16:creationId xmlns:a16="http://schemas.microsoft.com/office/drawing/2014/main" id="{00000000-0008-0000-0800-000036010000}"/>
                </a:ext>
              </a:extLst>
            </xdr:cNvPr>
            <xdr:cNvSpPr txBox="1">
              <a:spLocks noChangeArrowheads="1"/>
            </xdr:cNvSpPr>
          </xdr:nvSpPr>
          <xdr:spPr bwMode="auto">
            <a:xfrm>
              <a:off x="586" y="160"/>
              <a:ext cx="28" cy="26"/>
            </a:xfrm>
            <a:prstGeom prst="rect">
              <a:avLst/>
            </a:prstGeom>
            <a:noFill/>
            <a:ln w="9525">
              <a:noFill/>
              <a:miter lim="800000"/>
              <a:headEnd/>
              <a:tailEnd/>
            </a:ln>
          </xdr:spPr>
          <xdr:txBody>
            <a:bodyPr vertOverflow="clip" wrap="square" lIns="36576" tIns="22860" rIns="36576" bIns="0" anchor="t" upright="1"/>
            <a:lstStyle/>
            <a:p>
              <a:pPr algn="ctr" rtl="1">
                <a:defRPr sz="1000"/>
              </a:pPr>
              <a:r>
                <a:rPr lang="en-US" sz="1200" b="0" i="0" strike="noStrike">
                  <a:solidFill>
                    <a:srgbClr val="000000"/>
                  </a:solidFill>
                  <a:latin typeface="Berlin Sans FB"/>
                </a:rPr>
                <a:t>2</a:t>
              </a:r>
            </a:p>
          </xdr:txBody>
        </xdr:sp>
      </xdr:grpSp>
    </xdr:grpSp>
    <xdr:clientData/>
  </xdr:twoCellAnchor>
  <xdr:twoCellAnchor>
    <xdr:from>
      <xdr:col>6</xdr:col>
      <xdr:colOff>41414</xdr:colOff>
      <xdr:row>0</xdr:row>
      <xdr:rowOff>157364</xdr:rowOff>
    </xdr:from>
    <xdr:to>
      <xdr:col>6</xdr:col>
      <xdr:colOff>561623</xdr:colOff>
      <xdr:row>2</xdr:row>
      <xdr:rowOff>66256</xdr:rowOff>
    </xdr:to>
    <xdr:sp macro="" textlink="">
      <xdr:nvSpPr>
        <xdr:cNvPr id="329" name="TextBox 328">
          <a:hlinkClick xmlns:r="http://schemas.openxmlformats.org/officeDocument/2006/relationships" r:id="rId1"/>
          <a:extLst>
            <a:ext uri="{FF2B5EF4-FFF2-40B4-BE49-F238E27FC236}">
              <a16:creationId xmlns:a16="http://schemas.microsoft.com/office/drawing/2014/main" id="{00000000-0008-0000-0800-000049010000}"/>
            </a:ext>
          </a:extLst>
        </xdr:cNvPr>
        <xdr:cNvSpPr txBox="1"/>
      </xdr:nvSpPr>
      <xdr:spPr bwMode="auto">
        <a:xfrm>
          <a:off x="5292588" y="157364"/>
          <a:ext cx="520209" cy="240196"/>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solidFill>
                <a:schemeClr val="bg1"/>
              </a:solidFill>
              <a:latin typeface="Bernard MT Condensed" panose="02050806060905020404" pitchFamily="18" charset="0"/>
            </a:rPr>
            <a:t>MENU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p\Documents\APSI\APLIKASI%20V.4%20SMP%2001%202019\FinalE-Pengawas_OK\SKP%202018%20Pengaw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ePengawasan_GS\ePengawasan_GS\e_PENGAWASAN-GEM_VERSION\DOK%20PENGAWASAN\SUPLEMEN\SKP-PKPNS%20GURU-KS\PKG-180%20DRJT-201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KP-PKPNS%20GURU-KS\PKG-180%20DRJT-20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ePengawasan_GS\ePengawasan_GS\e_PENGAWASAN-GEM_VERSION\DOK%20PENGAWASAN\SUPLEMEN\Users\Hp\Documents\APSI\GURU%20INDUKSI%202019\Master%20-%20E-Guru%20K-13%20-%20pa%20Agus%20-%20S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Hp\Documents\APSI\GURU%20INDUKSI%202019\Master%20-%20E-Guru%20K-13%20-%20pa%20Agus%20-%20S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BIMTEK%20PKG-APSI2021\APLIKASI-PKG\PKG-15-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ePengawasan_GS\ePengawasan_GS\e_PENGAWASAN-GEM_VERSION\DOK%20PENGAWASAN\SUPLEMEN\Users\hadiw\OneDrive\Dokumen\Seminar%20Pokjawas%20DKI%206042017\Laporan%20Hasil%20Pemantauan%208SNP%20MI\Hasil%20Pemantauan%208%20SNP%20Revis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adiw\OneDrive\Dokumen\Seminar%20Pokjawas%20DKI%206042017\Laporan%20Hasil%20Pemantauan%208SNP%20MI\Hasil%20Pemantauan%208%20SNP%20Revis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ePengawasan_GS\ePengawasan_GS\e_PENGAWASAN-GEM_VERSION\DOK%20PENGAWASAN\SUPLEMEN\Users\Hp\Documents\APSI\APLIKASI%20V.4%20SMP%2001%202019\FinalE-Pengawas_OK\SKP%202018%20Pengawa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KP%20MTsN%206-2014/SKP-ABK-ANJAB%20Guru%20MTsN%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KP%20MTsN%206-2014\SKP-ABK-ANJAB%20Guru%20MTsN%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KUA%20PAncoran\APLIKASI%20DP3-KUA%20PANCOR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Pengawasan_GS\ePengawasan_GS\e_PENGAWASAN-GEM_VERSION\DOK%20PENGAWASAN\SUPLEMEN\Users\Hp\Documents\APSI\APLIKASI%20V.4%202019\1.%20APLIKASI%20V.4%20TK%2001%202019\FinalE-Pengawas_OK\e_PENGAWASAN.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p\Documents\APSI\APLIKASI%20V.4%202019\1.%20APLIKASI%20V.4%20TK%2001%202019\FinalE-Pengawas_OK\e_PENGAWASA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DUAN"/>
      <sheetName val="Menu"/>
      <sheetName val="DataPengawas"/>
      <sheetName val="Pej_Penilai"/>
      <sheetName val="COVER"/>
      <sheetName val="AngkaKredit"/>
      <sheetName val="Target"/>
      <sheetName val="Target (2)"/>
      <sheetName val="Realisasi"/>
      <sheetName val="Rekap_PPKP"/>
      <sheetName val="Penunjang"/>
      <sheetName val="PrilakuKerja"/>
      <sheetName val="Capaian"/>
      <sheetName val="SKP"/>
      <sheetName val="PENILAIAN_SKP"/>
      <sheetName val="PRESTASI_KERJA"/>
      <sheetName val="ANJAB"/>
      <sheetName val="ABK"/>
      <sheetName val="DasarHukum"/>
      <sheetName val="Kriteria"/>
      <sheetName val="Rubrik"/>
      <sheetName val="Rubrik (2)"/>
      <sheetName val="Jumlah_KD"/>
      <sheetName val="Rumus"/>
      <sheetName val="Contoh"/>
      <sheetName val="NyankBikin"/>
      <sheetName val="catatan"/>
      <sheetName val="SK_Tutam"/>
      <sheetName val="Data_Terima"/>
    </sheetNames>
    <sheetDataSet>
      <sheetData sheetId="0" refreshError="1"/>
      <sheetData sheetId="1" refreshError="1"/>
      <sheetData sheetId="2" refreshError="1">
        <row r="6">
          <cell r="B6">
            <v>1</v>
          </cell>
          <cell r="C6" t="str">
            <v>Dr. H. IDRUS ALWI, M.Pd</v>
          </cell>
          <cell r="D6" t="str">
            <v>19681222 198903 1 002</v>
          </cell>
          <cell r="E6">
            <v>10</v>
          </cell>
          <cell r="F6" t="str">
            <v>Pembina Tk I</v>
          </cell>
          <cell r="G6" t="str">
            <v>IV/b</v>
          </cell>
          <cell r="H6" t="str">
            <v>Pengawas Madya</v>
          </cell>
          <cell r="I6" t="str">
            <v>Kantor Kementerian Agama Kota Jakarta Timur</v>
          </cell>
          <cell r="K6">
            <v>1</v>
          </cell>
          <cell r="L6" t="str">
            <v>Pengatur Muda</v>
          </cell>
          <cell r="M6" t="str">
            <v>II/a</v>
          </cell>
        </row>
        <row r="7">
          <cell r="B7">
            <v>2</v>
          </cell>
          <cell r="C7" t="str">
            <v>Drs. H. SUJANGI</v>
          </cell>
          <cell r="D7" t="str">
            <v>19590814 198203 1 004</v>
          </cell>
          <cell r="E7">
            <v>9</v>
          </cell>
          <cell r="F7" t="str">
            <v>Pembina</v>
          </cell>
          <cell r="G7" t="str">
            <v>IV/a</v>
          </cell>
          <cell r="H7" t="str">
            <v>Pengawas Madya</v>
          </cell>
          <cell r="I7" t="str">
            <v>Kantor Kementerian Agama Kota Jakarta Timur</v>
          </cell>
          <cell r="K7">
            <v>2</v>
          </cell>
          <cell r="L7" t="str">
            <v>Pengatur Muda Tk I</v>
          </cell>
          <cell r="M7" t="str">
            <v>II/b</v>
          </cell>
        </row>
        <row r="8">
          <cell r="B8">
            <v>3</v>
          </cell>
          <cell r="C8" t="str">
            <v>Drs. M. SALEH</v>
          </cell>
          <cell r="D8" t="str">
            <v>19610801 199603 1 001</v>
          </cell>
          <cell r="E8">
            <v>10</v>
          </cell>
          <cell r="F8" t="str">
            <v>Pembina Tk I</v>
          </cell>
          <cell r="G8" t="str">
            <v>IV/b</v>
          </cell>
          <cell r="H8" t="str">
            <v>Pengawas Madya</v>
          </cell>
          <cell r="I8" t="str">
            <v>Kantor Kementerian Agama Kota Jakarta Timur</v>
          </cell>
          <cell r="K8">
            <v>3</v>
          </cell>
          <cell r="L8" t="str">
            <v>Pengatur</v>
          </cell>
          <cell r="M8" t="str">
            <v>II/c</v>
          </cell>
        </row>
        <row r="9">
          <cell r="B9">
            <v>4</v>
          </cell>
          <cell r="C9" t="str">
            <v>SITI NURBAITI, S.Ag, M.Pd.I</v>
          </cell>
          <cell r="D9" t="str">
            <v>19690621 199303 2 002</v>
          </cell>
          <cell r="E9">
            <v>9</v>
          </cell>
          <cell r="F9" t="str">
            <v>Pembina</v>
          </cell>
          <cell r="G9" t="str">
            <v>IV/a</v>
          </cell>
          <cell r="H9" t="str">
            <v>Pengawas Madya</v>
          </cell>
          <cell r="I9" t="str">
            <v>Kantor Kementerian Agama Kota Jakarta Timur</v>
          </cell>
          <cell r="K9">
            <v>4</v>
          </cell>
          <cell r="L9" t="str">
            <v>Pengatur Tk I</v>
          </cell>
          <cell r="M9" t="str">
            <v>II/d</v>
          </cell>
        </row>
        <row r="10">
          <cell r="B10">
            <v>5</v>
          </cell>
          <cell r="C10" t="str">
            <v>Drs. A. AMIN MUSTOFA, M.Pd</v>
          </cell>
          <cell r="D10" t="str">
            <v>19670303 199603 1 002</v>
          </cell>
          <cell r="E10">
            <v>9</v>
          </cell>
          <cell r="F10" t="str">
            <v>Pembina</v>
          </cell>
          <cell r="G10" t="str">
            <v>IV/a</v>
          </cell>
          <cell r="H10" t="str">
            <v>Pengawas Madya</v>
          </cell>
          <cell r="I10" t="str">
            <v>Kantor Kementerian Agama Kota Jakarta Timur</v>
          </cell>
          <cell r="K10">
            <v>5</v>
          </cell>
          <cell r="L10" t="str">
            <v>Penata Muda</v>
          </cell>
          <cell r="M10" t="str">
            <v>III/a</v>
          </cell>
        </row>
        <row r="11">
          <cell r="B11">
            <v>6</v>
          </cell>
          <cell r="C11" t="str">
            <v>Drs. AKHMAD SUGANDA, M.Pd</v>
          </cell>
          <cell r="D11" t="str">
            <v>19600831 198703 1 002</v>
          </cell>
          <cell r="E11">
            <v>9</v>
          </cell>
          <cell r="F11" t="str">
            <v>Pembina</v>
          </cell>
          <cell r="G11" t="str">
            <v>IV/a</v>
          </cell>
          <cell r="H11" t="str">
            <v>Pengawas Madya</v>
          </cell>
          <cell r="I11" t="str">
            <v>Kantor Kementerian Agama Kota Jakarta Timur</v>
          </cell>
          <cell r="K11">
            <v>6</v>
          </cell>
          <cell r="L11" t="str">
            <v>Penata Muda Tk I</v>
          </cell>
          <cell r="M11" t="str">
            <v>III/b</v>
          </cell>
        </row>
        <row r="12">
          <cell r="B12">
            <v>7</v>
          </cell>
          <cell r="C12" t="str">
            <v>Dr. Hj. KUN SRI WARDHANI, M.Pd</v>
          </cell>
          <cell r="D12" t="str">
            <v>19650803 200501 2 004</v>
          </cell>
          <cell r="E12">
            <v>8</v>
          </cell>
          <cell r="F12" t="str">
            <v>Penata Tk I</v>
          </cell>
          <cell r="G12" t="str">
            <v>III/d</v>
          </cell>
          <cell r="H12" t="str">
            <v>Pengawas Muda</v>
          </cell>
          <cell r="I12" t="str">
            <v>Kantor Kementerian Agama Kota Jakarta Timur</v>
          </cell>
          <cell r="K12">
            <v>7</v>
          </cell>
          <cell r="L12" t="str">
            <v>Penata</v>
          </cell>
          <cell r="M12" t="str">
            <v>III/c</v>
          </cell>
          <cell r="N12" t="str">
            <v>Pengawas Muda</v>
          </cell>
        </row>
        <row r="13">
          <cell r="B13">
            <v>8</v>
          </cell>
          <cell r="C13" t="str">
            <v>ABDUL MANAP, M.Pd</v>
          </cell>
          <cell r="D13" t="str">
            <v>19691002 199803 1 002</v>
          </cell>
          <cell r="E13">
            <v>9</v>
          </cell>
          <cell r="F13" t="str">
            <v>Pembina</v>
          </cell>
          <cell r="G13" t="str">
            <v>IV/a</v>
          </cell>
          <cell r="H13" t="str">
            <v>Pengawas Madya</v>
          </cell>
          <cell r="I13" t="str">
            <v>Kantor Kementerian Agama Kota Jakarta Timur</v>
          </cell>
          <cell r="K13">
            <v>8</v>
          </cell>
          <cell r="L13" t="str">
            <v>Penata Tk I</v>
          </cell>
          <cell r="M13" t="str">
            <v>III/d</v>
          </cell>
          <cell r="N13" t="str">
            <v>Pengawas Muda</v>
          </cell>
        </row>
        <row r="14">
          <cell r="B14">
            <v>9</v>
          </cell>
          <cell r="C14" t="str">
            <v>ABDUL WAHAB, S.Pd</v>
          </cell>
          <cell r="D14" t="str">
            <v>19680812 200312 1 001</v>
          </cell>
          <cell r="E14">
            <v>8</v>
          </cell>
          <cell r="F14" t="str">
            <v>Penata Tk I</v>
          </cell>
          <cell r="G14" t="str">
            <v>III/d</v>
          </cell>
          <cell r="H14" t="str">
            <v>Pengawas Muda</v>
          </cell>
          <cell r="I14" t="str">
            <v>Kantor Kementerian Agama Kota Jakarta Timur</v>
          </cell>
          <cell r="K14">
            <v>9</v>
          </cell>
          <cell r="L14" t="str">
            <v>Pembina</v>
          </cell>
          <cell r="M14" t="str">
            <v>IV/a</v>
          </cell>
          <cell r="N14" t="str">
            <v>Pengawas Madya</v>
          </cell>
        </row>
        <row r="15">
          <cell r="B15">
            <v>10</v>
          </cell>
          <cell r="C15" t="str">
            <v>A. TAUFIK, S.Ag, MM</v>
          </cell>
          <cell r="D15" t="str">
            <v>19641201 199903 1 002</v>
          </cell>
          <cell r="E15">
            <v>9</v>
          </cell>
          <cell r="F15" t="str">
            <v>Pembina</v>
          </cell>
          <cell r="G15" t="str">
            <v>IV/a</v>
          </cell>
          <cell r="H15" t="str">
            <v>Pengawas Madya</v>
          </cell>
          <cell r="I15" t="str">
            <v>Kantor Kementerian Agama Kota Jakarta Timur</v>
          </cell>
          <cell r="K15">
            <v>10</v>
          </cell>
          <cell r="L15" t="str">
            <v>Pembina Tk I</v>
          </cell>
          <cell r="M15" t="str">
            <v>IV/b</v>
          </cell>
          <cell r="N15" t="str">
            <v>Pengawas Madya</v>
          </cell>
        </row>
        <row r="16">
          <cell r="B16">
            <v>11</v>
          </cell>
          <cell r="C16" t="str">
            <v>Drs. HADI WIJAYA</v>
          </cell>
          <cell r="D16" t="str">
            <v>19650514 199903 1 001</v>
          </cell>
          <cell r="E16">
            <v>9</v>
          </cell>
          <cell r="F16" t="str">
            <v>Pembina</v>
          </cell>
          <cell r="G16" t="str">
            <v>IV/a</v>
          </cell>
          <cell r="H16" t="str">
            <v>Pengawas Madya</v>
          </cell>
          <cell r="I16" t="str">
            <v>Kantor Kementerian Agama Kota Jakarta Timur</v>
          </cell>
          <cell r="K16">
            <v>11</v>
          </cell>
          <cell r="L16" t="str">
            <v>Pembina Utama Muda</v>
          </cell>
          <cell r="M16" t="str">
            <v>IV/c</v>
          </cell>
          <cell r="N16" t="str">
            <v>Pengawas Madya</v>
          </cell>
        </row>
        <row r="17">
          <cell r="B17">
            <v>12</v>
          </cell>
          <cell r="C17" t="str">
            <v>ARTATI ISMAILIA, SE, M.Ak</v>
          </cell>
          <cell r="D17" t="str">
            <v>19700601 200212 2 004</v>
          </cell>
          <cell r="E17">
            <v>9</v>
          </cell>
          <cell r="F17" t="str">
            <v>Pembina</v>
          </cell>
          <cell r="G17" t="str">
            <v>IV/a</v>
          </cell>
          <cell r="H17" t="str">
            <v>Pengawas Madya</v>
          </cell>
          <cell r="I17" t="str">
            <v>Kantor Kementerian Agama Kota Jakarta Timur</v>
          </cell>
          <cell r="K17">
            <v>12</v>
          </cell>
          <cell r="L17" t="str">
            <v>Pembina Utama Madya</v>
          </cell>
          <cell r="M17" t="str">
            <v>IV/d</v>
          </cell>
          <cell r="N17" t="str">
            <v>Pengawas Utama</v>
          </cell>
        </row>
        <row r="18">
          <cell r="B18">
            <v>13</v>
          </cell>
          <cell r="C18" t="str">
            <v>Drs. AHMAD KHOTIB, M.Pd</v>
          </cell>
          <cell r="D18" t="str">
            <v>19590703 198703 1 001</v>
          </cell>
          <cell r="E18">
            <v>9</v>
          </cell>
          <cell r="F18" t="str">
            <v>Pembina</v>
          </cell>
          <cell r="G18" t="str">
            <v>IV/a</v>
          </cell>
          <cell r="H18" t="str">
            <v>Pengawas Madya</v>
          </cell>
          <cell r="I18" t="str">
            <v>Kantor Kementerian Agama Kota Jakarta Timur</v>
          </cell>
          <cell r="K18">
            <v>13</v>
          </cell>
          <cell r="L18" t="str">
            <v>Pembina Utama</v>
          </cell>
          <cell r="M18" t="str">
            <v>IV/e</v>
          </cell>
          <cell r="N18" t="str">
            <v>Pengawas Utama</v>
          </cell>
        </row>
        <row r="19">
          <cell r="B19">
            <v>14</v>
          </cell>
          <cell r="C19" t="str">
            <v>SUTAN ASWIN, S.Pd</v>
          </cell>
          <cell r="D19" t="str">
            <v>19600314 198903 1 002</v>
          </cell>
          <cell r="E19">
            <v>10</v>
          </cell>
          <cell r="F19" t="str">
            <v>Pembina Tk I</v>
          </cell>
          <cell r="G19" t="str">
            <v>IV/b</v>
          </cell>
          <cell r="H19" t="str">
            <v>Pengawas Madya</v>
          </cell>
          <cell r="I19" t="str">
            <v>Kantor Kementerian Agama Kota Jakarta Timur</v>
          </cell>
        </row>
        <row r="20">
          <cell r="B20">
            <v>15</v>
          </cell>
          <cell r="C20" t="str">
            <v>Dra. IDA SAIDAH, M.MPd</v>
          </cell>
          <cell r="D20" t="str">
            <v>19650402 199503 2 001</v>
          </cell>
          <cell r="E20">
            <v>9</v>
          </cell>
          <cell r="F20" t="str">
            <v>Pembina</v>
          </cell>
          <cell r="G20" t="str">
            <v>IV/a</v>
          </cell>
          <cell r="H20" t="str">
            <v>Pengawas Madya</v>
          </cell>
          <cell r="I20" t="str">
            <v>Kantor Kementerian Agama Kota Jakarta Timur</v>
          </cell>
        </row>
        <row r="21">
          <cell r="B21">
            <v>16</v>
          </cell>
          <cell r="C21" t="str">
            <v>Dra. Hj. JAMILAH, M.Pd</v>
          </cell>
          <cell r="D21" t="str">
            <v>19620405 199203 2 002</v>
          </cell>
          <cell r="E21">
            <v>9</v>
          </cell>
          <cell r="F21" t="str">
            <v>Pembina</v>
          </cell>
          <cell r="G21" t="str">
            <v>IV/a</v>
          </cell>
          <cell r="H21" t="str">
            <v>Pengawas Madya</v>
          </cell>
          <cell r="I21" t="str">
            <v>Kantor Kementerian Agama Kota Jakarta Timur</v>
          </cell>
        </row>
        <row r="22">
          <cell r="B22">
            <v>17</v>
          </cell>
          <cell r="C22" t="str">
            <v>Dra. Hj. ZURNI ASNIDA</v>
          </cell>
          <cell r="D22" t="str">
            <v>19610228 199001 2 001</v>
          </cell>
          <cell r="E22">
            <v>10</v>
          </cell>
          <cell r="F22" t="str">
            <v>Pembina Tk I</v>
          </cell>
          <cell r="G22" t="str">
            <v>IV/b</v>
          </cell>
          <cell r="H22" t="str">
            <v>Pengawas Madya</v>
          </cell>
          <cell r="I22" t="str">
            <v>Kantor Kementerian Agama Kota Jakarta Timur</v>
          </cell>
        </row>
        <row r="23">
          <cell r="B23">
            <v>18</v>
          </cell>
          <cell r="C23" t="str">
            <v>TANTI ASTRIATIE Z, S.Pd, M.Pd</v>
          </cell>
          <cell r="D23" t="str">
            <v>19730420 200501 2 008</v>
          </cell>
          <cell r="E23">
            <v>8</v>
          </cell>
          <cell r="F23" t="str">
            <v>Penata Tk I</v>
          </cell>
          <cell r="G23" t="str">
            <v>III/d</v>
          </cell>
          <cell r="H23" t="str">
            <v>Pengawas Muda</v>
          </cell>
          <cell r="I23" t="str">
            <v>Kantor Kementerian Agama Kota Jakarta Timur</v>
          </cell>
        </row>
        <row r="24">
          <cell r="B24">
            <v>19</v>
          </cell>
          <cell r="C24" t="str">
            <v>KUSWIYATI, S.Pd, M.Pd</v>
          </cell>
          <cell r="D24" t="str">
            <v>19670916 200312 2 001</v>
          </cell>
          <cell r="E24">
            <v>8</v>
          </cell>
          <cell r="F24" t="str">
            <v>Penata Tk I</v>
          </cell>
          <cell r="G24" t="str">
            <v>III/d</v>
          </cell>
          <cell r="H24" t="str">
            <v>Pengawas Muda</v>
          </cell>
          <cell r="I24" t="str">
            <v>Kantor Kementerian Agama Kota Jakarta Timur</v>
          </cell>
        </row>
        <row r="25">
          <cell r="B25">
            <v>20</v>
          </cell>
          <cell r="C25" t="str">
            <v>RUSDAH, S.Ag</v>
          </cell>
          <cell r="D25" t="str">
            <v>19711208 200501 2 002</v>
          </cell>
          <cell r="E25">
            <v>8</v>
          </cell>
          <cell r="F25" t="str">
            <v>Penata Tk I</v>
          </cell>
          <cell r="G25" t="str">
            <v>III/d</v>
          </cell>
          <cell r="H25" t="str">
            <v>Pengawas Muda</v>
          </cell>
          <cell r="I25" t="str">
            <v>Kantor Kementerian Agama Kota Jakarta Timur</v>
          </cell>
        </row>
        <row r="26">
          <cell r="B26">
            <v>21</v>
          </cell>
          <cell r="C26" t="str">
            <v>WAWAN KURNIAWAN, S.Pd, M.Si</v>
          </cell>
          <cell r="D26" t="str">
            <v>19740814 200501 1 006</v>
          </cell>
          <cell r="E26">
            <v>8</v>
          </cell>
          <cell r="F26" t="str">
            <v>Penata Tk I</v>
          </cell>
          <cell r="G26" t="str">
            <v>III/d</v>
          </cell>
          <cell r="H26" t="str">
            <v>Pengawas Muda</v>
          </cell>
          <cell r="I26" t="str">
            <v>Kantor Kementerian Agama Kota Jakarta Timur</v>
          </cell>
        </row>
        <row r="27">
          <cell r="B27">
            <v>22</v>
          </cell>
          <cell r="C27" t="str">
            <v>MUHAMMAD YUNUS, S.Ag, M.Pd</v>
          </cell>
          <cell r="D27" t="str">
            <v>19731116 200501 1 004</v>
          </cell>
          <cell r="E27">
            <v>8</v>
          </cell>
          <cell r="F27" t="str">
            <v>Penata Tk I</v>
          </cell>
          <cell r="G27" t="str">
            <v>III/d</v>
          </cell>
          <cell r="H27" t="str">
            <v>Pengawas Muda</v>
          </cell>
          <cell r="I27" t="str">
            <v>Kantor Kementerian Agama Kota Jakarta Timur</v>
          </cell>
        </row>
        <row r="28">
          <cell r="B28">
            <v>23</v>
          </cell>
          <cell r="C28" t="str">
            <v>Drs. SASTRO JAGO HARTONO</v>
          </cell>
          <cell r="D28" t="str">
            <v>19630424 199703 1 001</v>
          </cell>
          <cell r="E28">
            <v>9</v>
          </cell>
          <cell r="F28" t="str">
            <v>Pembina</v>
          </cell>
          <cell r="G28" t="str">
            <v>IV/a</v>
          </cell>
          <cell r="H28" t="str">
            <v>Pengawas Madya</v>
          </cell>
          <cell r="I28" t="str">
            <v>Kantor Kementerian Agama Kota Jakarta Timur</v>
          </cell>
        </row>
        <row r="29">
          <cell r="B29">
            <v>24</v>
          </cell>
          <cell r="C29" t="str">
            <v>RUSTIATI, S.Pd, M.Pd</v>
          </cell>
          <cell r="D29" t="str">
            <v>19671022 200604 2 001</v>
          </cell>
          <cell r="E29">
            <v>8</v>
          </cell>
          <cell r="F29" t="str">
            <v>Penata Tk I</v>
          </cell>
          <cell r="G29" t="str">
            <v>III/d</v>
          </cell>
          <cell r="H29" t="str">
            <v>Pengawas Muda</v>
          </cell>
          <cell r="I29" t="str">
            <v>Kantor Kementerian Agama Kota Jakarta Timur</v>
          </cell>
        </row>
        <row r="30">
          <cell r="B30">
            <v>25</v>
          </cell>
          <cell r="C30" t="str">
            <v>SARJONO S.Pd</v>
          </cell>
          <cell r="D30" t="str">
            <v>19660326 200312 1 001</v>
          </cell>
          <cell r="E30">
            <v>8</v>
          </cell>
          <cell r="F30" t="str">
            <v>Penata Tk I</v>
          </cell>
          <cell r="G30" t="str">
            <v>III/d</v>
          </cell>
          <cell r="H30" t="str">
            <v>Pengawas Muda</v>
          </cell>
          <cell r="I30" t="str">
            <v>Kantor Kementerian Agama Kota Jakarta Timur</v>
          </cell>
        </row>
        <row r="31">
          <cell r="B31">
            <v>26</v>
          </cell>
          <cell r="C31" t="str">
            <v>Drs. AGUS UTOYO, MM</v>
          </cell>
          <cell r="D31" t="str">
            <v>19650803 199903 1 002</v>
          </cell>
          <cell r="E31">
            <v>9</v>
          </cell>
          <cell r="F31" t="str">
            <v>Pembina</v>
          </cell>
          <cell r="G31" t="str">
            <v>IV/a</v>
          </cell>
          <cell r="H31" t="str">
            <v>Pengawas Madya</v>
          </cell>
          <cell r="I31" t="str">
            <v>Kantor Kementerian Agama Kota Jakarta Timur</v>
          </cell>
        </row>
        <row r="32">
          <cell r="B32">
            <v>27</v>
          </cell>
          <cell r="C32" t="str">
            <v>MARWI, S.Pd.I</v>
          </cell>
          <cell r="D32" t="str">
            <v>19680927 199603 1 001</v>
          </cell>
          <cell r="E32">
            <v>9</v>
          </cell>
          <cell r="F32" t="str">
            <v>Pembina</v>
          </cell>
          <cell r="G32" t="str">
            <v>IV/a</v>
          </cell>
          <cell r="H32" t="str">
            <v>Pengawas Madya</v>
          </cell>
          <cell r="I32" t="str">
            <v>Kantor Kementerian Agama Kota Jakarta Timur</v>
          </cell>
        </row>
        <row r="33">
          <cell r="B33">
            <v>28</v>
          </cell>
          <cell r="C33" t="str">
            <v>SUHARTONO, S.Pd</v>
          </cell>
          <cell r="D33" t="str">
            <v>19680101 200112 1 002</v>
          </cell>
          <cell r="E33">
            <v>9</v>
          </cell>
          <cell r="F33" t="str">
            <v>Pembina</v>
          </cell>
          <cell r="G33" t="str">
            <v>IV/a</v>
          </cell>
          <cell r="H33" t="str">
            <v>Pengawas Madya</v>
          </cell>
          <cell r="I33" t="str">
            <v>Kantor Kementerian Agama Kota Jakarta Timur</v>
          </cell>
        </row>
        <row r="34">
          <cell r="B34">
            <v>29</v>
          </cell>
          <cell r="C34" t="str">
            <v>EUIS KURAISIN, M.Pd</v>
          </cell>
          <cell r="D34" t="str">
            <v>19690731 199303 2 001</v>
          </cell>
          <cell r="E34">
            <v>9</v>
          </cell>
          <cell r="F34" t="str">
            <v>Pembina</v>
          </cell>
          <cell r="G34" t="str">
            <v>IV/a</v>
          </cell>
          <cell r="H34" t="str">
            <v>Pengawas Madya</v>
          </cell>
          <cell r="I34" t="str">
            <v>Kantor Kementerian Agama Kota Jakarta Timur</v>
          </cell>
        </row>
        <row r="35">
          <cell r="B35">
            <v>30</v>
          </cell>
          <cell r="C35" t="str">
            <v>Dra. Hj. NUROZIAH</v>
          </cell>
          <cell r="D35" t="str">
            <v>19670622 199203 2 002</v>
          </cell>
          <cell r="E35">
            <v>9</v>
          </cell>
          <cell r="F35" t="str">
            <v>Pembina</v>
          </cell>
          <cell r="G35" t="str">
            <v>IV/a</v>
          </cell>
          <cell r="H35" t="str">
            <v>Pengawas Madya</v>
          </cell>
          <cell r="I35" t="str">
            <v>Kantor Kementerian Agama Kota Jakarta Timur</v>
          </cell>
        </row>
        <row r="36">
          <cell r="B36" t="str">
            <v/>
          </cell>
          <cell r="F36" t="str">
            <v/>
          </cell>
          <cell r="G36" t="str">
            <v/>
          </cell>
          <cell r="H36" t="str">
            <v/>
          </cell>
        </row>
        <row r="37">
          <cell r="B37" t="str">
            <v/>
          </cell>
          <cell r="F37" t="str">
            <v/>
          </cell>
          <cell r="G37" t="str">
            <v/>
          </cell>
          <cell r="H37" t="str">
            <v/>
          </cell>
        </row>
        <row r="38">
          <cell r="B38" t="str">
            <v/>
          </cell>
          <cell r="F38" t="str">
            <v/>
          </cell>
          <cell r="G38" t="str">
            <v/>
          </cell>
          <cell r="H38" t="str">
            <v/>
          </cell>
        </row>
        <row r="39">
          <cell r="B39" t="str">
            <v/>
          </cell>
          <cell r="F39" t="str">
            <v/>
          </cell>
          <cell r="G39" t="str">
            <v/>
          </cell>
          <cell r="H39" t="str">
            <v/>
          </cell>
        </row>
        <row r="40">
          <cell r="B40" t="str">
            <v/>
          </cell>
          <cell r="F40" t="str">
            <v/>
          </cell>
          <cell r="G40" t="str">
            <v/>
          </cell>
          <cell r="H40" t="str">
            <v/>
          </cell>
        </row>
        <row r="41">
          <cell r="B41" t="str">
            <v/>
          </cell>
          <cell r="F41" t="str">
            <v/>
          </cell>
          <cell r="G41" t="str">
            <v/>
          </cell>
          <cell r="H41" t="str">
            <v/>
          </cell>
        </row>
        <row r="42">
          <cell r="B42" t="str">
            <v/>
          </cell>
          <cell r="F42" t="str">
            <v/>
          </cell>
          <cell r="G42" t="str">
            <v/>
          </cell>
          <cell r="H42" t="str">
            <v/>
          </cell>
        </row>
        <row r="43">
          <cell r="B43" t="str">
            <v/>
          </cell>
          <cell r="F43" t="str">
            <v/>
          </cell>
          <cell r="G43" t="str">
            <v/>
          </cell>
          <cell r="H43" t="str">
            <v/>
          </cell>
        </row>
        <row r="44">
          <cell r="B44" t="str">
            <v/>
          </cell>
          <cell r="F44" t="str">
            <v/>
          </cell>
          <cell r="G44" t="str">
            <v/>
          </cell>
          <cell r="H44" t="str">
            <v/>
          </cell>
        </row>
        <row r="45">
          <cell r="B45" t="str">
            <v/>
          </cell>
          <cell r="F45" t="str">
            <v/>
          </cell>
          <cell r="G45" t="str">
            <v/>
          </cell>
          <cell r="H45" t="str">
            <v/>
          </cell>
        </row>
        <row r="46">
          <cell r="B46" t="str">
            <v/>
          </cell>
          <cell r="F46" t="str">
            <v/>
          </cell>
          <cell r="G46" t="str">
            <v/>
          </cell>
          <cell r="H46" t="str">
            <v/>
          </cell>
        </row>
        <row r="47">
          <cell r="B47" t="str">
            <v/>
          </cell>
          <cell r="F47" t="str">
            <v/>
          </cell>
          <cell r="G47" t="str">
            <v/>
          </cell>
          <cell r="H47" t="str">
            <v/>
          </cell>
        </row>
        <row r="48">
          <cell r="B48" t="str">
            <v/>
          </cell>
          <cell r="F48" t="str">
            <v/>
          </cell>
          <cell r="G48" t="str">
            <v/>
          </cell>
          <cell r="H48" t="str">
            <v/>
          </cell>
        </row>
        <row r="49">
          <cell r="B49" t="str">
            <v/>
          </cell>
          <cell r="F49" t="str">
            <v/>
          </cell>
          <cell r="G49" t="str">
            <v/>
          </cell>
          <cell r="H49" t="str">
            <v/>
          </cell>
        </row>
        <row r="50">
          <cell r="B50" t="str">
            <v/>
          </cell>
          <cell r="F50" t="str">
            <v/>
          </cell>
          <cell r="G50" t="str">
            <v/>
          </cell>
          <cell r="H50" t="str">
            <v/>
          </cell>
        </row>
        <row r="51">
          <cell r="B51" t="str">
            <v/>
          </cell>
          <cell r="F51" t="str">
            <v/>
          </cell>
          <cell r="G51" t="str">
            <v/>
          </cell>
          <cell r="H51" t="str">
            <v/>
          </cell>
        </row>
        <row r="52">
          <cell r="B52" t="str">
            <v/>
          </cell>
          <cell r="F52" t="str">
            <v/>
          </cell>
          <cell r="G52" t="str">
            <v/>
          </cell>
          <cell r="H52" t="str">
            <v/>
          </cell>
        </row>
        <row r="53">
          <cell r="B53" t="str">
            <v/>
          </cell>
          <cell r="F53" t="str">
            <v/>
          </cell>
          <cell r="G53" t="str">
            <v/>
          </cell>
          <cell r="H53" t="str">
            <v/>
          </cell>
        </row>
        <row r="54">
          <cell r="B54" t="str">
            <v/>
          </cell>
          <cell r="F54" t="str">
            <v/>
          </cell>
          <cell r="G54" t="str">
            <v/>
          </cell>
          <cell r="H54" t="str">
            <v/>
          </cell>
        </row>
        <row r="55">
          <cell r="B55" t="str">
            <v/>
          </cell>
          <cell r="F55" t="str">
            <v/>
          </cell>
          <cell r="G55" t="str">
            <v/>
          </cell>
          <cell r="H55" t="str">
            <v/>
          </cell>
        </row>
        <row r="56">
          <cell r="B56" t="str">
            <v/>
          </cell>
          <cell r="F56" t="str">
            <v/>
          </cell>
          <cell r="G56" t="str">
            <v/>
          </cell>
          <cell r="H56" t="str">
            <v/>
          </cell>
        </row>
        <row r="57">
          <cell r="B57" t="str">
            <v/>
          </cell>
          <cell r="F57" t="str">
            <v/>
          </cell>
          <cell r="G57" t="str">
            <v/>
          </cell>
          <cell r="H57" t="str">
            <v/>
          </cell>
        </row>
        <row r="58">
          <cell r="B58" t="str">
            <v/>
          </cell>
          <cell r="F58" t="str">
            <v/>
          </cell>
          <cell r="G58" t="str">
            <v/>
          </cell>
          <cell r="H58" t="str">
            <v/>
          </cell>
        </row>
        <row r="59">
          <cell r="B59" t="str">
            <v/>
          </cell>
          <cell r="F59" t="str">
            <v/>
          </cell>
          <cell r="G59" t="str">
            <v/>
          </cell>
          <cell r="H59" t="str">
            <v/>
          </cell>
        </row>
        <row r="60">
          <cell r="B60" t="str">
            <v/>
          </cell>
          <cell r="F60" t="str">
            <v/>
          </cell>
          <cell r="G60" t="str">
            <v/>
          </cell>
          <cell r="H60" t="str">
            <v/>
          </cell>
        </row>
        <row r="61">
          <cell r="B61" t="str">
            <v/>
          </cell>
          <cell r="F61" t="str">
            <v/>
          </cell>
          <cell r="G61" t="str">
            <v/>
          </cell>
          <cell r="H61" t="str">
            <v/>
          </cell>
        </row>
        <row r="62">
          <cell r="B62" t="str">
            <v/>
          </cell>
          <cell r="F62" t="str">
            <v/>
          </cell>
          <cell r="G62" t="str">
            <v/>
          </cell>
          <cell r="H62" t="str">
            <v/>
          </cell>
        </row>
        <row r="63">
          <cell r="B63" t="str">
            <v/>
          </cell>
          <cell r="F63" t="str">
            <v/>
          </cell>
          <cell r="G63" t="str">
            <v/>
          </cell>
          <cell r="H63" t="str">
            <v/>
          </cell>
        </row>
        <row r="64">
          <cell r="B64" t="str">
            <v/>
          </cell>
          <cell r="F64" t="str">
            <v/>
          </cell>
          <cell r="G64" t="str">
            <v/>
          </cell>
          <cell r="H64" t="str">
            <v/>
          </cell>
        </row>
        <row r="65">
          <cell r="B65" t="str">
            <v/>
          </cell>
          <cell r="F65" t="str">
            <v/>
          </cell>
          <cell r="G65" t="str">
            <v/>
          </cell>
          <cell r="H65" t="str">
            <v/>
          </cell>
        </row>
        <row r="66">
          <cell r="B66" t="str">
            <v/>
          </cell>
          <cell r="F66" t="str">
            <v/>
          </cell>
          <cell r="G66" t="str">
            <v/>
          </cell>
          <cell r="H66" t="str">
            <v/>
          </cell>
        </row>
        <row r="67">
          <cell r="B67" t="str">
            <v/>
          </cell>
          <cell r="F67" t="str">
            <v/>
          </cell>
          <cell r="G67" t="str">
            <v/>
          </cell>
          <cell r="H67" t="str">
            <v/>
          </cell>
        </row>
        <row r="68">
          <cell r="B68" t="str">
            <v/>
          </cell>
          <cell r="F68" t="str">
            <v/>
          </cell>
          <cell r="G68" t="str">
            <v/>
          </cell>
          <cell r="H68" t="str">
            <v/>
          </cell>
        </row>
        <row r="69">
          <cell r="B69" t="str">
            <v/>
          </cell>
          <cell r="F69" t="str">
            <v/>
          </cell>
          <cell r="G69" t="str">
            <v/>
          </cell>
          <cell r="H69" t="str">
            <v/>
          </cell>
        </row>
        <row r="70">
          <cell r="B70" t="str">
            <v/>
          </cell>
          <cell r="F70" t="str">
            <v/>
          </cell>
          <cell r="G70" t="str">
            <v/>
          </cell>
          <cell r="H70" t="str">
            <v/>
          </cell>
        </row>
        <row r="71">
          <cell r="B71" t="str">
            <v/>
          </cell>
          <cell r="F71" t="str">
            <v/>
          </cell>
          <cell r="G71" t="str">
            <v/>
          </cell>
          <cell r="H71" t="str">
            <v/>
          </cell>
        </row>
        <row r="72">
          <cell r="B72" t="str">
            <v/>
          </cell>
          <cell r="F72" t="str">
            <v/>
          </cell>
          <cell r="G72" t="str">
            <v/>
          </cell>
          <cell r="H72" t="str">
            <v/>
          </cell>
        </row>
        <row r="73">
          <cell r="B73" t="str">
            <v/>
          </cell>
          <cell r="F73" t="str">
            <v/>
          </cell>
          <cell r="G73" t="str">
            <v/>
          </cell>
          <cell r="H73" t="str">
            <v/>
          </cell>
        </row>
        <row r="74">
          <cell r="B74" t="str">
            <v/>
          </cell>
          <cell r="F74" t="str">
            <v/>
          </cell>
          <cell r="G74" t="str">
            <v/>
          </cell>
          <cell r="H74" t="str">
            <v/>
          </cell>
        </row>
        <row r="75">
          <cell r="B75" t="str">
            <v/>
          </cell>
          <cell r="F75" t="str">
            <v/>
          </cell>
          <cell r="G75" t="str">
            <v/>
          </cell>
          <cell r="H75" t="str">
            <v/>
          </cell>
        </row>
        <row r="76">
          <cell r="B76" t="str">
            <v/>
          </cell>
          <cell r="F76" t="str">
            <v/>
          </cell>
          <cell r="G76" t="str">
            <v/>
          </cell>
          <cell r="H76" t="str">
            <v/>
          </cell>
        </row>
        <row r="77">
          <cell r="B77" t="str">
            <v/>
          </cell>
          <cell r="F77" t="str">
            <v/>
          </cell>
          <cell r="G77" t="str">
            <v/>
          </cell>
          <cell r="H77" t="str">
            <v/>
          </cell>
        </row>
        <row r="78">
          <cell r="B78" t="str">
            <v/>
          </cell>
          <cell r="F78" t="str">
            <v/>
          </cell>
          <cell r="G78" t="str">
            <v/>
          </cell>
          <cell r="H78" t="str">
            <v/>
          </cell>
        </row>
        <row r="79">
          <cell r="B79" t="str">
            <v/>
          </cell>
          <cell r="F79" t="str">
            <v/>
          </cell>
          <cell r="G79" t="str">
            <v/>
          </cell>
          <cell r="H79" t="str">
            <v/>
          </cell>
        </row>
        <row r="80">
          <cell r="B80" t="str">
            <v/>
          </cell>
          <cell r="F80" t="str">
            <v/>
          </cell>
          <cell r="G80" t="str">
            <v/>
          </cell>
          <cell r="H80" t="str">
            <v/>
          </cell>
        </row>
        <row r="81">
          <cell r="B81" t="str">
            <v/>
          </cell>
          <cell r="F81" t="str">
            <v/>
          </cell>
          <cell r="G81" t="str">
            <v/>
          </cell>
          <cell r="H81" t="str">
            <v/>
          </cell>
        </row>
        <row r="82">
          <cell r="B82" t="str">
            <v/>
          </cell>
          <cell r="F82" t="str">
            <v/>
          </cell>
          <cell r="G82" t="str">
            <v/>
          </cell>
          <cell r="H82" t="str">
            <v/>
          </cell>
        </row>
        <row r="83">
          <cell r="B83" t="str">
            <v/>
          </cell>
          <cell r="F83" t="str">
            <v/>
          </cell>
          <cell r="G83" t="str">
            <v/>
          </cell>
          <cell r="H83" t="str">
            <v/>
          </cell>
        </row>
        <row r="84">
          <cell r="B84" t="str">
            <v/>
          </cell>
          <cell r="F84" t="str">
            <v/>
          </cell>
          <cell r="G84" t="str">
            <v/>
          </cell>
          <cell r="H84" t="str">
            <v/>
          </cell>
        </row>
        <row r="85">
          <cell r="B85" t="str">
            <v/>
          </cell>
          <cell r="F85" t="str">
            <v/>
          </cell>
          <cell r="G85" t="str">
            <v/>
          </cell>
          <cell r="H85" t="str">
            <v/>
          </cell>
        </row>
        <row r="86">
          <cell r="B86" t="str">
            <v/>
          </cell>
          <cell r="F86" t="str">
            <v/>
          </cell>
          <cell r="G86" t="str">
            <v/>
          </cell>
          <cell r="H86" t="str">
            <v/>
          </cell>
        </row>
        <row r="87">
          <cell r="B87" t="str">
            <v/>
          </cell>
          <cell r="F87" t="str">
            <v/>
          </cell>
          <cell r="G87" t="str">
            <v/>
          </cell>
          <cell r="H87" t="str">
            <v/>
          </cell>
        </row>
        <row r="88">
          <cell r="B88" t="str">
            <v/>
          </cell>
          <cell r="F88" t="str">
            <v/>
          </cell>
          <cell r="G88" t="str">
            <v/>
          </cell>
          <cell r="H88" t="str">
            <v/>
          </cell>
        </row>
        <row r="89">
          <cell r="B89" t="str">
            <v/>
          </cell>
          <cell r="F89" t="str">
            <v/>
          </cell>
          <cell r="G89" t="str">
            <v/>
          </cell>
          <cell r="H89" t="str">
            <v/>
          </cell>
        </row>
        <row r="90">
          <cell r="B90" t="str">
            <v/>
          </cell>
          <cell r="F90" t="str">
            <v/>
          </cell>
          <cell r="G90" t="str">
            <v/>
          </cell>
          <cell r="H90" t="str">
            <v/>
          </cell>
        </row>
        <row r="91">
          <cell r="B91" t="str">
            <v/>
          </cell>
          <cell r="F91" t="str">
            <v/>
          </cell>
          <cell r="G91" t="str">
            <v/>
          </cell>
          <cell r="H91" t="str">
            <v/>
          </cell>
        </row>
        <row r="92">
          <cell r="B92" t="str">
            <v/>
          </cell>
          <cell r="F92" t="str">
            <v/>
          </cell>
          <cell r="G92" t="str">
            <v/>
          </cell>
          <cell r="H92" t="str">
            <v/>
          </cell>
        </row>
        <row r="93">
          <cell r="B93" t="str">
            <v/>
          </cell>
          <cell r="F93" t="str">
            <v/>
          </cell>
          <cell r="G93" t="str">
            <v/>
          </cell>
          <cell r="H93" t="str">
            <v/>
          </cell>
        </row>
        <row r="94">
          <cell r="B94" t="str">
            <v/>
          </cell>
          <cell r="F94" t="str">
            <v/>
          </cell>
          <cell r="G94" t="str">
            <v/>
          </cell>
          <cell r="H94" t="str">
            <v/>
          </cell>
        </row>
        <row r="95">
          <cell r="B95" t="str">
            <v/>
          </cell>
          <cell r="F95" t="str">
            <v/>
          </cell>
          <cell r="G95" t="str">
            <v/>
          </cell>
          <cell r="H95" t="str">
            <v/>
          </cell>
        </row>
        <row r="96">
          <cell r="B96" t="str">
            <v/>
          </cell>
          <cell r="F96" t="str">
            <v/>
          </cell>
          <cell r="G96" t="str">
            <v/>
          </cell>
          <cell r="H96" t="str">
            <v/>
          </cell>
        </row>
        <row r="97">
          <cell r="B97" t="str">
            <v/>
          </cell>
          <cell r="F97" t="str">
            <v/>
          </cell>
          <cell r="G97" t="str">
            <v/>
          </cell>
          <cell r="H97" t="str">
            <v/>
          </cell>
        </row>
        <row r="98">
          <cell r="B98" t="str">
            <v/>
          </cell>
          <cell r="F98" t="str">
            <v/>
          </cell>
          <cell r="G98" t="str">
            <v/>
          </cell>
          <cell r="H98" t="str">
            <v/>
          </cell>
        </row>
        <row r="99">
          <cell r="B99" t="str">
            <v/>
          </cell>
          <cell r="F99" t="str">
            <v/>
          </cell>
          <cell r="G99" t="str">
            <v/>
          </cell>
          <cell r="H99" t="str">
            <v/>
          </cell>
        </row>
        <row r="100">
          <cell r="B100" t="str">
            <v/>
          </cell>
          <cell r="F100" t="str">
            <v/>
          </cell>
          <cell r="G100" t="str">
            <v/>
          </cell>
          <cell r="H100" t="str">
            <v/>
          </cell>
        </row>
        <row r="101">
          <cell r="B101" t="str">
            <v/>
          </cell>
          <cell r="F101" t="str">
            <v/>
          </cell>
          <cell r="G101" t="str">
            <v/>
          </cell>
          <cell r="H101" t="str">
            <v/>
          </cell>
        </row>
        <row r="102">
          <cell r="B102" t="str">
            <v/>
          </cell>
          <cell r="F102" t="str">
            <v/>
          </cell>
          <cell r="G102" t="str">
            <v/>
          </cell>
          <cell r="H102" t="str">
            <v/>
          </cell>
        </row>
        <row r="103">
          <cell r="B103" t="str">
            <v/>
          </cell>
          <cell r="F103" t="str">
            <v/>
          </cell>
          <cell r="G103" t="str">
            <v/>
          </cell>
          <cell r="H103" t="str">
            <v/>
          </cell>
        </row>
        <row r="104">
          <cell r="B104" t="str">
            <v/>
          </cell>
          <cell r="F104" t="str">
            <v/>
          </cell>
          <cell r="G104" t="str">
            <v/>
          </cell>
          <cell r="H104" t="str">
            <v/>
          </cell>
        </row>
        <row r="105">
          <cell r="B105" t="str">
            <v/>
          </cell>
          <cell r="F105" t="str">
            <v/>
          </cell>
          <cell r="G105" t="str">
            <v/>
          </cell>
          <cell r="H105" t="str">
            <v/>
          </cell>
        </row>
        <row r="106">
          <cell r="B106" t="str">
            <v/>
          </cell>
          <cell r="F106" t="str">
            <v/>
          </cell>
          <cell r="G106" t="str">
            <v/>
          </cell>
          <cell r="H106" t="str">
            <v/>
          </cell>
        </row>
        <row r="107">
          <cell r="B107" t="str">
            <v/>
          </cell>
          <cell r="F107" t="str">
            <v/>
          </cell>
          <cell r="G107" t="str">
            <v/>
          </cell>
          <cell r="H107" t="str">
            <v/>
          </cell>
        </row>
        <row r="108">
          <cell r="B108" t="str">
            <v/>
          </cell>
          <cell r="F108" t="str">
            <v/>
          </cell>
          <cell r="G108" t="str">
            <v/>
          </cell>
          <cell r="H108" t="str">
            <v/>
          </cell>
        </row>
        <row r="109">
          <cell r="B109" t="str">
            <v/>
          </cell>
          <cell r="F109" t="str">
            <v/>
          </cell>
          <cell r="G109" t="str">
            <v/>
          </cell>
          <cell r="H109" t="str">
            <v/>
          </cell>
        </row>
        <row r="110">
          <cell r="B110" t="str">
            <v/>
          </cell>
          <cell r="F110" t="str">
            <v/>
          </cell>
          <cell r="G110" t="str">
            <v/>
          </cell>
          <cell r="H110" t="str">
            <v/>
          </cell>
        </row>
        <row r="111">
          <cell r="B111" t="str">
            <v/>
          </cell>
          <cell r="F111" t="str">
            <v/>
          </cell>
          <cell r="G111" t="str">
            <v/>
          </cell>
          <cell r="H111" t="str">
            <v/>
          </cell>
        </row>
        <row r="112">
          <cell r="B112" t="str">
            <v/>
          </cell>
          <cell r="F112" t="str">
            <v/>
          </cell>
          <cell r="G112" t="str">
            <v/>
          </cell>
          <cell r="H112" t="str">
            <v/>
          </cell>
        </row>
        <row r="113">
          <cell r="B113" t="str">
            <v/>
          </cell>
          <cell r="F113" t="str">
            <v/>
          </cell>
          <cell r="G113" t="str">
            <v/>
          </cell>
          <cell r="H113" t="str">
            <v/>
          </cell>
        </row>
        <row r="114">
          <cell r="B114" t="str">
            <v/>
          </cell>
          <cell r="F114" t="str">
            <v/>
          </cell>
          <cell r="G114" t="str">
            <v/>
          </cell>
          <cell r="H114" t="str">
            <v/>
          </cell>
        </row>
        <row r="115">
          <cell r="B115" t="str">
            <v/>
          </cell>
          <cell r="F115" t="str">
            <v/>
          </cell>
          <cell r="G115" t="str">
            <v/>
          </cell>
          <cell r="H115" t="str">
            <v/>
          </cell>
        </row>
        <row r="116">
          <cell r="B116" t="str">
            <v/>
          </cell>
          <cell r="F116" t="str">
            <v/>
          </cell>
          <cell r="G116" t="str">
            <v/>
          </cell>
          <cell r="H116" t="str">
            <v/>
          </cell>
        </row>
        <row r="117">
          <cell r="B117" t="str">
            <v/>
          </cell>
          <cell r="F117" t="str">
            <v/>
          </cell>
          <cell r="G117" t="str">
            <v/>
          </cell>
          <cell r="H117" t="str">
            <v/>
          </cell>
        </row>
        <row r="118">
          <cell r="B118" t="str">
            <v/>
          </cell>
          <cell r="F118" t="str">
            <v/>
          </cell>
          <cell r="G118" t="str">
            <v/>
          </cell>
          <cell r="H118" t="str">
            <v/>
          </cell>
        </row>
        <row r="119">
          <cell r="B119" t="str">
            <v/>
          </cell>
          <cell r="F119" t="str">
            <v/>
          </cell>
          <cell r="G119" t="str">
            <v/>
          </cell>
          <cell r="H119" t="str">
            <v/>
          </cell>
        </row>
        <row r="120">
          <cell r="B120" t="str">
            <v/>
          </cell>
          <cell r="F120" t="str">
            <v/>
          </cell>
          <cell r="G120" t="str">
            <v/>
          </cell>
          <cell r="H120" t="str">
            <v/>
          </cell>
        </row>
        <row r="121">
          <cell r="B121" t="str">
            <v/>
          </cell>
          <cell r="F121" t="str">
            <v/>
          </cell>
          <cell r="G121" t="str">
            <v/>
          </cell>
          <cell r="H121" t="str">
            <v/>
          </cell>
        </row>
        <row r="122">
          <cell r="B122" t="str">
            <v/>
          </cell>
          <cell r="F122" t="str">
            <v/>
          </cell>
          <cell r="G122" t="str">
            <v/>
          </cell>
          <cell r="H122" t="str">
            <v/>
          </cell>
        </row>
        <row r="123">
          <cell r="B123" t="str">
            <v/>
          </cell>
          <cell r="F123" t="str">
            <v/>
          </cell>
          <cell r="G123" t="str">
            <v/>
          </cell>
          <cell r="H123" t="str">
            <v/>
          </cell>
        </row>
        <row r="124">
          <cell r="B124" t="str">
            <v/>
          </cell>
          <cell r="F124" t="str">
            <v/>
          </cell>
          <cell r="G124" t="str">
            <v/>
          </cell>
          <cell r="H124" t="str">
            <v/>
          </cell>
        </row>
        <row r="125">
          <cell r="B125" t="str">
            <v/>
          </cell>
          <cell r="F125" t="str">
            <v/>
          </cell>
          <cell r="G125" t="str">
            <v/>
          </cell>
          <cell r="H125" t="str">
            <v/>
          </cell>
        </row>
        <row r="126">
          <cell r="B126" t="str">
            <v/>
          </cell>
          <cell r="F126" t="str">
            <v/>
          </cell>
          <cell r="G126" t="str">
            <v/>
          </cell>
          <cell r="H126" t="str">
            <v/>
          </cell>
        </row>
        <row r="127">
          <cell r="B127" t="str">
            <v/>
          </cell>
          <cell r="F127" t="str">
            <v/>
          </cell>
          <cell r="G127" t="str">
            <v/>
          </cell>
          <cell r="H127" t="str">
            <v/>
          </cell>
        </row>
        <row r="128">
          <cell r="B128" t="str">
            <v/>
          </cell>
          <cell r="F128" t="str">
            <v/>
          </cell>
          <cell r="G128" t="str">
            <v/>
          </cell>
          <cell r="H128" t="str">
            <v/>
          </cell>
        </row>
        <row r="129">
          <cell r="B129" t="str">
            <v/>
          </cell>
          <cell r="F129" t="str">
            <v/>
          </cell>
          <cell r="G129" t="str">
            <v/>
          </cell>
          <cell r="H129" t="str">
            <v/>
          </cell>
        </row>
        <row r="130">
          <cell r="B130" t="str">
            <v/>
          </cell>
          <cell r="F130" t="str">
            <v/>
          </cell>
          <cell r="G130" t="str">
            <v/>
          </cell>
          <cell r="H130" t="str">
            <v/>
          </cell>
        </row>
        <row r="131">
          <cell r="B131" t="str">
            <v/>
          </cell>
          <cell r="F131" t="str">
            <v/>
          </cell>
          <cell r="G131" t="str">
            <v/>
          </cell>
          <cell r="H131" t="str">
            <v/>
          </cell>
        </row>
        <row r="132">
          <cell r="B132" t="str">
            <v/>
          </cell>
          <cell r="F132" t="str">
            <v/>
          </cell>
          <cell r="G132" t="str">
            <v/>
          </cell>
          <cell r="H132" t="str">
            <v/>
          </cell>
        </row>
        <row r="133">
          <cell r="B133" t="str">
            <v/>
          </cell>
          <cell r="F133" t="str">
            <v/>
          </cell>
          <cell r="G133" t="str">
            <v/>
          </cell>
          <cell r="H133" t="str">
            <v/>
          </cell>
        </row>
        <row r="134">
          <cell r="B134" t="str">
            <v/>
          </cell>
          <cell r="F134" t="str">
            <v/>
          </cell>
          <cell r="G134" t="str">
            <v/>
          </cell>
          <cell r="H134" t="str">
            <v/>
          </cell>
        </row>
        <row r="135">
          <cell r="B135" t="str">
            <v/>
          </cell>
          <cell r="F135" t="str">
            <v/>
          </cell>
          <cell r="G135" t="str">
            <v/>
          </cell>
          <cell r="H135" t="str">
            <v/>
          </cell>
        </row>
        <row r="136">
          <cell r="B136" t="str">
            <v/>
          </cell>
          <cell r="F136" t="str">
            <v/>
          </cell>
          <cell r="G136" t="str">
            <v/>
          </cell>
          <cell r="H136" t="str">
            <v/>
          </cell>
        </row>
        <row r="137">
          <cell r="B137" t="str">
            <v/>
          </cell>
          <cell r="F137" t="str">
            <v/>
          </cell>
          <cell r="G137" t="str">
            <v/>
          </cell>
          <cell r="H137" t="str">
            <v/>
          </cell>
        </row>
        <row r="138">
          <cell r="B138" t="str">
            <v/>
          </cell>
          <cell r="F138" t="str">
            <v/>
          </cell>
          <cell r="G138" t="str">
            <v/>
          </cell>
          <cell r="H138" t="str">
            <v/>
          </cell>
        </row>
        <row r="139">
          <cell r="B139" t="str">
            <v/>
          </cell>
          <cell r="F139" t="str">
            <v/>
          </cell>
          <cell r="G139" t="str">
            <v/>
          </cell>
          <cell r="H139" t="str">
            <v/>
          </cell>
        </row>
        <row r="140">
          <cell r="B140" t="str">
            <v/>
          </cell>
          <cell r="F140" t="str">
            <v/>
          </cell>
          <cell r="G140" t="str">
            <v/>
          </cell>
          <cell r="H140" t="str">
            <v/>
          </cell>
        </row>
        <row r="141">
          <cell r="B141" t="str">
            <v/>
          </cell>
          <cell r="F141" t="str">
            <v/>
          </cell>
          <cell r="G141" t="str">
            <v/>
          </cell>
          <cell r="H141" t="str">
            <v/>
          </cell>
        </row>
        <row r="142">
          <cell r="B142" t="str">
            <v/>
          </cell>
          <cell r="F142" t="str">
            <v/>
          </cell>
          <cell r="G142" t="str">
            <v/>
          </cell>
          <cell r="H142" t="str">
            <v/>
          </cell>
        </row>
        <row r="143">
          <cell r="B143" t="str">
            <v/>
          </cell>
        </row>
      </sheetData>
      <sheetData sheetId="3" refreshError="1"/>
      <sheetData sheetId="4" refreshError="1"/>
      <sheetData sheetId="5" refreshError="1">
        <row r="5">
          <cell r="C5">
            <v>1</v>
          </cell>
          <cell r="D5" t="str">
            <v>2a</v>
          </cell>
        </row>
        <row r="6">
          <cell r="C6">
            <v>2</v>
          </cell>
          <cell r="D6" t="str">
            <v>2b</v>
          </cell>
        </row>
        <row r="7">
          <cell r="C7">
            <v>3</v>
          </cell>
          <cell r="D7" t="str">
            <v>2c</v>
          </cell>
        </row>
        <row r="8">
          <cell r="C8">
            <v>4</v>
          </cell>
          <cell r="D8" t="str">
            <v>2d</v>
          </cell>
        </row>
        <row r="9">
          <cell r="C9">
            <v>5</v>
          </cell>
          <cell r="D9" t="str">
            <v>3a</v>
          </cell>
        </row>
        <row r="10">
          <cell r="C10">
            <v>6</v>
          </cell>
          <cell r="D10" t="str">
            <v>3b</v>
          </cell>
        </row>
        <row r="11">
          <cell r="C11">
            <v>7</v>
          </cell>
          <cell r="D11" t="str">
            <v>3c</v>
          </cell>
          <cell r="E11" t="str">
            <v>Muda</v>
          </cell>
          <cell r="F11" t="str">
            <v>Menyusun program tahunan pengawasan</v>
          </cell>
          <cell r="G11">
            <v>0.6</v>
          </cell>
          <cell r="H11" t="str">
            <v>Setiap program</v>
          </cell>
        </row>
        <row r="12">
          <cell r="C12">
            <v>8</v>
          </cell>
          <cell r="D12" t="str">
            <v>3d</v>
          </cell>
          <cell r="E12" t="str">
            <v>Muda</v>
          </cell>
          <cell r="F12" t="str">
            <v>Menyusun program tahunan pengawasan</v>
          </cell>
          <cell r="G12">
            <v>0.6</v>
          </cell>
          <cell r="H12" t="str">
            <v>Setiap program</v>
          </cell>
        </row>
        <row r="13">
          <cell r="C13">
            <v>9</v>
          </cell>
          <cell r="D13" t="str">
            <v>4a</v>
          </cell>
          <cell r="E13" t="str">
            <v>Madya</v>
          </cell>
          <cell r="F13" t="str">
            <v>Menyusun program tahunan pengawasan</v>
          </cell>
          <cell r="G13">
            <v>0.9</v>
          </cell>
          <cell r="H13" t="str">
            <v>Setiap program</v>
          </cell>
        </row>
        <row r="14">
          <cell r="C14">
            <v>10</v>
          </cell>
          <cell r="D14" t="str">
            <v>4b</v>
          </cell>
          <cell r="E14" t="str">
            <v>Madya</v>
          </cell>
          <cell r="F14" t="str">
            <v>Menyusun program tahunan pengawasan</v>
          </cell>
          <cell r="G14">
            <v>0.9</v>
          </cell>
          <cell r="H14" t="str">
            <v>Setiap program</v>
          </cell>
        </row>
        <row r="15">
          <cell r="C15">
            <v>11</v>
          </cell>
          <cell r="D15" t="str">
            <v>4c</v>
          </cell>
          <cell r="E15" t="str">
            <v>Madya</v>
          </cell>
          <cell r="F15" t="str">
            <v>Menyusun program tahunan pengawasan</v>
          </cell>
          <cell r="G15">
            <v>0.9</v>
          </cell>
          <cell r="H15" t="str">
            <v>Setiap program</v>
          </cell>
        </row>
        <row r="16">
          <cell r="C16">
            <v>12</v>
          </cell>
          <cell r="D16" t="str">
            <v>4d</v>
          </cell>
          <cell r="E16" t="str">
            <v>Utama</v>
          </cell>
          <cell r="F16" t="str">
            <v>Menyusun program tahunan pengawasan</v>
          </cell>
          <cell r="G16">
            <v>1.2</v>
          </cell>
          <cell r="H16" t="str">
            <v>Setiap program</v>
          </cell>
        </row>
        <row r="17">
          <cell r="C17">
            <v>13</v>
          </cell>
          <cell r="D17" t="str">
            <v>4e</v>
          </cell>
          <cell r="E17" t="str">
            <v>Utama</v>
          </cell>
          <cell r="F17" t="str">
            <v>Menyusun program tahunan pengawasan</v>
          </cell>
          <cell r="G17">
            <v>1.2</v>
          </cell>
          <cell r="H17" t="str">
            <v>Setiap program</v>
          </cell>
        </row>
        <row r="18">
          <cell r="C18">
            <v>1</v>
          </cell>
          <cell r="D18" t="str">
            <v>2a</v>
          </cell>
        </row>
        <row r="19">
          <cell r="C19">
            <v>2</v>
          </cell>
          <cell r="D19" t="str">
            <v>2b</v>
          </cell>
        </row>
        <row r="20">
          <cell r="C20">
            <v>3</v>
          </cell>
          <cell r="D20" t="str">
            <v>2c</v>
          </cell>
        </row>
        <row r="21">
          <cell r="C21">
            <v>4</v>
          </cell>
          <cell r="D21" t="str">
            <v>2d</v>
          </cell>
        </row>
        <row r="22">
          <cell r="C22">
            <v>5</v>
          </cell>
          <cell r="D22" t="str">
            <v>3a</v>
          </cell>
        </row>
        <row r="23">
          <cell r="C23">
            <v>6</v>
          </cell>
          <cell r="D23" t="str">
            <v>3b</v>
          </cell>
        </row>
        <row r="24">
          <cell r="C24">
            <v>7</v>
          </cell>
          <cell r="D24" t="str">
            <v>3c</v>
          </cell>
          <cell r="E24" t="str">
            <v>Muda</v>
          </cell>
          <cell r="F24" t="str">
            <v>Melaksanakan pembinaan guru dan/atau kepala madrasah</v>
          </cell>
          <cell r="G24">
            <v>5.6</v>
          </cell>
          <cell r="H24" t="str">
            <v>Setiap Laporan</v>
          </cell>
        </row>
        <row r="25">
          <cell r="C25">
            <v>8</v>
          </cell>
          <cell r="D25" t="str">
            <v>3d</v>
          </cell>
          <cell r="E25" t="str">
            <v>Muda</v>
          </cell>
          <cell r="F25" t="str">
            <v>Melaksanakan pembinaan guru dan/atau kepala madrasah</v>
          </cell>
          <cell r="G25">
            <v>5.6</v>
          </cell>
          <cell r="H25" t="str">
            <v>Setiap Laporan</v>
          </cell>
        </row>
        <row r="26">
          <cell r="C26">
            <v>9</v>
          </cell>
          <cell r="D26" t="str">
            <v>4a</v>
          </cell>
          <cell r="E26" t="str">
            <v>Madya</v>
          </cell>
          <cell r="F26" t="str">
            <v>Melaksanakan pembinaan guru dan/atau kepala madrasah</v>
          </cell>
          <cell r="G26">
            <v>6</v>
          </cell>
          <cell r="H26" t="str">
            <v>Setiap Laporan</v>
          </cell>
        </row>
        <row r="27">
          <cell r="C27">
            <v>10</v>
          </cell>
          <cell r="D27" t="str">
            <v>4b</v>
          </cell>
          <cell r="E27" t="str">
            <v>Madya</v>
          </cell>
          <cell r="F27" t="str">
            <v>Melaksanakan pembinaan guru dan/atau kepala madrasah</v>
          </cell>
          <cell r="G27">
            <v>6</v>
          </cell>
          <cell r="H27" t="str">
            <v>Setiap Laporan</v>
          </cell>
        </row>
        <row r="28">
          <cell r="C28">
            <v>11</v>
          </cell>
          <cell r="D28" t="str">
            <v>4c</v>
          </cell>
          <cell r="E28" t="str">
            <v>Madya</v>
          </cell>
          <cell r="F28" t="str">
            <v>Melaksanakan pembinaan guru dan/atau kepala madrasah</v>
          </cell>
          <cell r="G28">
            <v>6</v>
          </cell>
          <cell r="H28" t="str">
            <v>Setiap Laporan</v>
          </cell>
        </row>
        <row r="29">
          <cell r="C29">
            <v>12</v>
          </cell>
          <cell r="D29" t="str">
            <v>4d</v>
          </cell>
          <cell r="E29" t="str">
            <v>Utama</v>
          </cell>
          <cell r="F29" t="str">
            <v>Melaksanakan pembinaan guru dan/atau kepala madrasah</v>
          </cell>
          <cell r="G29">
            <v>8</v>
          </cell>
          <cell r="H29" t="str">
            <v>Setiap Laporan</v>
          </cell>
        </row>
        <row r="30">
          <cell r="C30">
            <v>13</v>
          </cell>
          <cell r="D30" t="str">
            <v>4e</v>
          </cell>
          <cell r="E30" t="str">
            <v>Utama</v>
          </cell>
          <cell r="F30" t="str">
            <v>Melaksanakan pembinaan guru dan/atau kepala madrasah</v>
          </cell>
          <cell r="G30">
            <v>8</v>
          </cell>
          <cell r="H30" t="str">
            <v>Setiap Laporan</v>
          </cell>
        </row>
        <row r="31">
          <cell r="C31">
            <v>1</v>
          </cell>
          <cell r="D31" t="str">
            <v>2a</v>
          </cell>
        </row>
        <row r="32">
          <cell r="C32">
            <v>2</v>
          </cell>
          <cell r="D32" t="str">
            <v>2b</v>
          </cell>
        </row>
        <row r="33">
          <cell r="C33">
            <v>3</v>
          </cell>
          <cell r="D33" t="str">
            <v>2c</v>
          </cell>
        </row>
        <row r="34">
          <cell r="C34">
            <v>4</v>
          </cell>
          <cell r="D34" t="str">
            <v>2d</v>
          </cell>
        </row>
        <row r="35">
          <cell r="C35">
            <v>5</v>
          </cell>
          <cell r="D35" t="str">
            <v>3a</v>
          </cell>
        </row>
        <row r="36">
          <cell r="C36">
            <v>6</v>
          </cell>
          <cell r="D36" t="str">
            <v>3b</v>
          </cell>
        </row>
        <row r="37">
          <cell r="C37">
            <v>7</v>
          </cell>
          <cell r="D37" t="str">
            <v>3c</v>
          </cell>
          <cell r="E37" t="str">
            <v>Muda</v>
          </cell>
          <cell r="F37" t="str">
            <v>Memantau pelaksanaan 8 Standar Nasional Pendidikan</v>
          </cell>
          <cell r="G37">
            <v>6</v>
          </cell>
          <cell r="H37" t="str">
            <v>Setiap Laporan</v>
          </cell>
        </row>
        <row r="38">
          <cell r="C38">
            <v>8</v>
          </cell>
          <cell r="D38" t="str">
            <v>3d</v>
          </cell>
          <cell r="E38" t="str">
            <v>Muda</v>
          </cell>
          <cell r="F38" t="str">
            <v>Memantau pelaksanaan 8 Standar Nasional Pendidikan</v>
          </cell>
          <cell r="G38">
            <v>6</v>
          </cell>
          <cell r="H38" t="str">
            <v>Setiap Laporan</v>
          </cell>
        </row>
        <row r="39">
          <cell r="C39">
            <v>9</v>
          </cell>
          <cell r="D39" t="str">
            <v>4a</v>
          </cell>
          <cell r="E39" t="str">
            <v>Madya</v>
          </cell>
          <cell r="F39" t="str">
            <v>Memantau pelaksanaan 8 Standar Nasional Pendidikan</v>
          </cell>
          <cell r="G39">
            <v>9</v>
          </cell>
          <cell r="H39" t="str">
            <v>Setiap Laporan</v>
          </cell>
        </row>
        <row r="40">
          <cell r="C40">
            <v>10</v>
          </cell>
          <cell r="D40" t="str">
            <v>4b</v>
          </cell>
          <cell r="E40" t="str">
            <v>Madya</v>
          </cell>
          <cell r="F40" t="str">
            <v>Memantau pelaksanaan 8 Standar Nasional Pendidikan</v>
          </cell>
          <cell r="G40">
            <v>9</v>
          </cell>
          <cell r="H40" t="str">
            <v>Setiap Laporan</v>
          </cell>
        </row>
        <row r="41">
          <cell r="C41">
            <v>11</v>
          </cell>
          <cell r="D41" t="str">
            <v>4c</v>
          </cell>
          <cell r="E41" t="str">
            <v>Madya</v>
          </cell>
          <cell r="F41" t="str">
            <v>Memantau pelaksanaan 8 Standar Nasional Pendidikan</v>
          </cell>
          <cell r="G41">
            <v>9</v>
          </cell>
          <cell r="H41" t="str">
            <v>Setiap Laporan</v>
          </cell>
        </row>
        <row r="42">
          <cell r="C42">
            <v>12</v>
          </cell>
          <cell r="D42" t="str">
            <v>4d</v>
          </cell>
          <cell r="E42" t="str">
            <v>Utama</v>
          </cell>
          <cell r="F42" t="str">
            <v>Memantau pelaksanaan 8 Standar Nasional Pendidikan</v>
          </cell>
          <cell r="G42">
            <v>12</v>
          </cell>
          <cell r="H42" t="str">
            <v>Setiap Laporan</v>
          </cell>
        </row>
        <row r="43">
          <cell r="C43">
            <v>13</v>
          </cell>
          <cell r="D43" t="str">
            <v>4e</v>
          </cell>
          <cell r="E43" t="str">
            <v>Utama</v>
          </cell>
          <cell r="F43" t="str">
            <v>Memantau pelaksanaan 8 Standar Nasional Pendidikan</v>
          </cell>
          <cell r="G43">
            <v>12</v>
          </cell>
          <cell r="H43" t="str">
            <v>Setiap Laporan</v>
          </cell>
        </row>
        <row r="44">
          <cell r="C44">
            <v>1</v>
          </cell>
          <cell r="D44" t="str">
            <v>2a</v>
          </cell>
        </row>
        <row r="45">
          <cell r="C45">
            <v>2</v>
          </cell>
          <cell r="D45" t="str">
            <v>2b</v>
          </cell>
        </row>
        <row r="46">
          <cell r="C46">
            <v>3</v>
          </cell>
          <cell r="D46" t="str">
            <v>2c</v>
          </cell>
        </row>
        <row r="47">
          <cell r="C47">
            <v>4</v>
          </cell>
          <cell r="D47" t="str">
            <v>2d</v>
          </cell>
        </row>
        <row r="48">
          <cell r="C48">
            <v>5</v>
          </cell>
          <cell r="D48" t="str">
            <v>3a</v>
          </cell>
        </row>
        <row r="49">
          <cell r="C49">
            <v>6</v>
          </cell>
          <cell r="D49" t="str">
            <v>3b</v>
          </cell>
        </row>
        <row r="50">
          <cell r="C50">
            <v>7</v>
          </cell>
          <cell r="D50" t="str">
            <v>3c</v>
          </cell>
          <cell r="E50" t="str">
            <v>Muda</v>
          </cell>
          <cell r="F50" t="str">
            <v>Melaksanakan penilaian kinerja guru dan/atau kepala madrasah</v>
          </cell>
          <cell r="G50">
            <v>4</v>
          </cell>
          <cell r="H50" t="str">
            <v>Setiap Laporan</v>
          </cell>
        </row>
        <row r="51">
          <cell r="C51">
            <v>8</v>
          </cell>
          <cell r="D51" t="str">
            <v>3d</v>
          </cell>
          <cell r="E51" t="str">
            <v>Muda</v>
          </cell>
          <cell r="F51" t="str">
            <v>Melaksanakan penilaian kinerja guru dan/atau kepala madrasah</v>
          </cell>
          <cell r="G51">
            <v>4</v>
          </cell>
          <cell r="H51" t="str">
            <v>Setiap Laporan</v>
          </cell>
        </row>
        <row r="52">
          <cell r="C52">
            <v>9</v>
          </cell>
          <cell r="D52" t="str">
            <v>4a</v>
          </cell>
          <cell r="E52" t="str">
            <v>Madya</v>
          </cell>
          <cell r="F52" t="str">
            <v>Melaksanakan penilaian kinerja guru dan/atau kepala madrasah</v>
          </cell>
          <cell r="G52">
            <v>6</v>
          </cell>
          <cell r="H52" t="str">
            <v>Setiap Laporan</v>
          </cell>
        </row>
        <row r="53">
          <cell r="C53">
            <v>10</v>
          </cell>
          <cell r="D53" t="str">
            <v>4b</v>
          </cell>
          <cell r="E53" t="str">
            <v>Madya</v>
          </cell>
          <cell r="F53" t="str">
            <v>Melaksanakan penilaian kinerja guru dan/atau kepala madrasah</v>
          </cell>
          <cell r="G53">
            <v>6</v>
          </cell>
          <cell r="H53" t="str">
            <v>Setiap Laporan</v>
          </cell>
        </row>
        <row r="54">
          <cell r="C54">
            <v>11</v>
          </cell>
          <cell r="D54" t="str">
            <v>4c</v>
          </cell>
          <cell r="E54" t="str">
            <v>Madya</v>
          </cell>
          <cell r="F54" t="str">
            <v>Melaksanakan penilaian kinerja guru dan/atau kepala madrasah</v>
          </cell>
          <cell r="G54">
            <v>6</v>
          </cell>
          <cell r="H54" t="str">
            <v>Setiap Laporan</v>
          </cell>
        </row>
        <row r="55">
          <cell r="C55">
            <v>12</v>
          </cell>
          <cell r="D55" t="str">
            <v>4d</v>
          </cell>
          <cell r="E55" t="str">
            <v>Utama</v>
          </cell>
          <cell r="F55" t="str">
            <v>Melaksanakan penilaian kinerja guru dan/atau kepala madrasah</v>
          </cell>
          <cell r="G55">
            <v>8</v>
          </cell>
          <cell r="H55" t="str">
            <v>Setiap Laporan</v>
          </cell>
        </row>
        <row r="56">
          <cell r="C56">
            <v>13</v>
          </cell>
          <cell r="D56" t="str">
            <v>4e</v>
          </cell>
          <cell r="E56" t="str">
            <v>Utama</v>
          </cell>
          <cell r="F56" t="str">
            <v>Melaksanakan penilaian kinerja guru dan/atau kepala madrasah</v>
          </cell>
          <cell r="G56">
            <v>8</v>
          </cell>
          <cell r="H56" t="str">
            <v>Setiap Laporan</v>
          </cell>
        </row>
        <row r="57">
          <cell r="C57">
            <v>1</v>
          </cell>
          <cell r="D57" t="str">
            <v>2a</v>
          </cell>
        </row>
        <row r="58">
          <cell r="C58">
            <v>2</v>
          </cell>
          <cell r="D58" t="str">
            <v>2b</v>
          </cell>
        </row>
        <row r="59">
          <cell r="C59">
            <v>3</v>
          </cell>
          <cell r="D59" t="str">
            <v>2c</v>
          </cell>
        </row>
        <row r="60">
          <cell r="C60">
            <v>4</v>
          </cell>
          <cell r="D60" t="str">
            <v>2d</v>
          </cell>
        </row>
        <row r="61">
          <cell r="C61">
            <v>5</v>
          </cell>
          <cell r="D61" t="str">
            <v>3a</v>
          </cell>
        </row>
        <row r="62">
          <cell r="C62">
            <v>6</v>
          </cell>
          <cell r="D62" t="str">
            <v>3b</v>
          </cell>
        </row>
        <row r="63">
          <cell r="C63">
            <v>7</v>
          </cell>
          <cell r="D63" t="str">
            <v>3c</v>
          </cell>
          <cell r="E63" t="str">
            <v>Muda</v>
          </cell>
          <cell r="F63" t="str">
            <v>Melaksanakan evaluasi hasil pelaksanaan program pengawasan pada madrasah binaan</v>
          </cell>
          <cell r="G63">
            <v>3</v>
          </cell>
          <cell r="H63" t="str">
            <v>Setiap Laporan</v>
          </cell>
        </row>
        <row r="64">
          <cell r="C64">
            <v>8</v>
          </cell>
          <cell r="D64" t="str">
            <v>3d</v>
          </cell>
          <cell r="E64" t="str">
            <v>Muda</v>
          </cell>
          <cell r="F64" t="str">
            <v>Melaksanakan evaluasi hasil pelaksanaan program pengawasan pada madrasah binaan</v>
          </cell>
          <cell r="G64">
            <v>3</v>
          </cell>
          <cell r="H64" t="str">
            <v>Setiap Laporan</v>
          </cell>
        </row>
        <row r="65">
          <cell r="C65">
            <v>9</v>
          </cell>
          <cell r="D65" t="str">
            <v>4a</v>
          </cell>
          <cell r="E65" t="str">
            <v>Madya</v>
          </cell>
          <cell r="F65" t="str">
            <v>Melaksanakan evaluasi hasil pelaksanaan program pengawasan pada madrasah binaan</v>
          </cell>
          <cell r="G65">
            <v>4.5</v>
          </cell>
          <cell r="H65" t="str">
            <v>Setiap Laporan</v>
          </cell>
        </row>
        <row r="66">
          <cell r="C66">
            <v>10</v>
          </cell>
          <cell r="D66" t="str">
            <v>4b</v>
          </cell>
          <cell r="E66" t="str">
            <v>Madya</v>
          </cell>
          <cell r="F66" t="str">
            <v>Melaksanakan evaluasi hasil pelaksanaan program pengawasan pada madrasah binaan</v>
          </cell>
          <cell r="G66">
            <v>4.5</v>
          </cell>
          <cell r="H66" t="str">
            <v>Setiap Laporan</v>
          </cell>
        </row>
        <row r="67">
          <cell r="C67">
            <v>11</v>
          </cell>
          <cell r="D67" t="str">
            <v>4c</v>
          </cell>
          <cell r="E67" t="str">
            <v>Madya</v>
          </cell>
          <cell r="F67" t="str">
            <v>Melaksanakan evaluasi hasil pelaksanaan program pengawasan pada madrasah binaan</v>
          </cell>
          <cell r="G67">
            <v>4.5</v>
          </cell>
          <cell r="H67" t="str">
            <v>Setiap Laporan</v>
          </cell>
        </row>
        <row r="68">
          <cell r="C68">
            <v>12</v>
          </cell>
          <cell r="D68" t="str">
            <v>4d</v>
          </cell>
          <cell r="E68" t="str">
            <v>Utama</v>
          </cell>
          <cell r="F68" t="str">
            <v>Melaksanakan evaluasi hasil pelaksanaan program pengawasan pada madrasah binaan</v>
          </cell>
          <cell r="G68">
            <v>6</v>
          </cell>
          <cell r="H68" t="str">
            <v>Setiap Laporan</v>
          </cell>
        </row>
        <row r="69">
          <cell r="C69">
            <v>13</v>
          </cell>
          <cell r="D69" t="str">
            <v>4e</v>
          </cell>
          <cell r="E69" t="str">
            <v>Utama</v>
          </cell>
          <cell r="F69" t="str">
            <v>Melaksanakan evaluasi hasil pelaksanaan program pengawasan pada madrasah binaan</v>
          </cell>
          <cell r="G69">
            <v>6</v>
          </cell>
          <cell r="H69" t="str">
            <v>Setiap Laporan</v>
          </cell>
        </row>
        <row r="70">
          <cell r="C70">
            <v>1</v>
          </cell>
          <cell r="D70" t="str">
            <v>2a</v>
          </cell>
        </row>
        <row r="71">
          <cell r="C71">
            <v>2</v>
          </cell>
          <cell r="D71" t="str">
            <v>2b</v>
          </cell>
        </row>
        <row r="72">
          <cell r="C72">
            <v>3</v>
          </cell>
          <cell r="D72" t="str">
            <v>2c</v>
          </cell>
        </row>
        <row r="73">
          <cell r="C73">
            <v>4</v>
          </cell>
          <cell r="D73" t="str">
            <v>2d</v>
          </cell>
        </row>
        <row r="74">
          <cell r="C74">
            <v>5</v>
          </cell>
          <cell r="D74" t="str">
            <v>3a</v>
          </cell>
        </row>
        <row r="75">
          <cell r="C75">
            <v>6</v>
          </cell>
          <cell r="D75" t="str">
            <v>3b</v>
          </cell>
        </row>
        <row r="76">
          <cell r="C76">
            <v>7</v>
          </cell>
          <cell r="D76" t="str">
            <v>3c</v>
          </cell>
          <cell r="E76" t="str">
            <v>Muda</v>
          </cell>
          <cell r="F76" t="str">
            <v>Menyusun program pembimbingan dan pelatihan professional guru dan/atau kepala madrasah di KKM/KKG/MGMP dan sejenisnya</v>
          </cell>
          <cell r="G76">
            <v>0.3</v>
          </cell>
          <cell r="H76" t="str">
            <v>Setiap Laporan</v>
          </cell>
        </row>
        <row r="77">
          <cell r="C77">
            <v>8</v>
          </cell>
          <cell r="D77" t="str">
            <v>3d</v>
          </cell>
          <cell r="E77" t="str">
            <v>Muda</v>
          </cell>
          <cell r="F77" t="str">
            <v>Menyusun program pembimbingan dan pelatihan professional guru dan/atau kepala madrasah di KKM/KKG/MGMP dan sejenisnya</v>
          </cell>
          <cell r="G77">
            <v>0.3</v>
          </cell>
          <cell r="H77" t="str">
            <v>Setiap Laporan</v>
          </cell>
        </row>
        <row r="78">
          <cell r="C78">
            <v>9</v>
          </cell>
          <cell r="D78" t="str">
            <v>4a</v>
          </cell>
          <cell r="E78" t="str">
            <v>Madya</v>
          </cell>
          <cell r="F78" t="str">
            <v>Menyusun program pembimbingan dan pelatihan professional guru dan/atau kepala madrasah di KKM/KKG/MGMP dan sejenisnya</v>
          </cell>
          <cell r="G78">
            <v>0.45</v>
          </cell>
          <cell r="H78" t="str">
            <v>Setiap Laporan</v>
          </cell>
        </row>
        <row r="79">
          <cell r="C79">
            <v>10</v>
          </cell>
          <cell r="D79" t="str">
            <v>4b</v>
          </cell>
          <cell r="E79" t="str">
            <v>Madya</v>
          </cell>
          <cell r="F79" t="str">
            <v>Menyusun program pembimbingan dan pelatihan professional guru dan/atau kepala madrasah di KKM/KKG/MGMP dan sejenisnya</v>
          </cell>
          <cell r="G79">
            <v>0.45</v>
          </cell>
          <cell r="H79" t="str">
            <v>Setiap Laporan</v>
          </cell>
        </row>
        <row r="80">
          <cell r="C80">
            <v>11</v>
          </cell>
          <cell r="D80" t="str">
            <v>4c</v>
          </cell>
          <cell r="E80" t="str">
            <v>Madya</v>
          </cell>
          <cell r="F80" t="str">
            <v>Menyusun program pembimbingan dan pelatihan professional guru dan/atau kepala madrasah di KKM/KKG/MGMP dan sejenisnya</v>
          </cell>
          <cell r="G80">
            <v>0.45</v>
          </cell>
          <cell r="H80" t="str">
            <v>Setiap Laporan</v>
          </cell>
        </row>
        <row r="81">
          <cell r="C81">
            <v>12</v>
          </cell>
          <cell r="D81" t="str">
            <v>4d</v>
          </cell>
          <cell r="E81" t="str">
            <v>Utama</v>
          </cell>
          <cell r="F81" t="str">
            <v>Menyusun program pembimbingan dan pelatihan professional guru dan/atau kepala madrasah di KKM/KKG/MGMP dan sejenisnya</v>
          </cell>
          <cell r="G81">
            <v>0.6</v>
          </cell>
          <cell r="H81" t="str">
            <v>Setiap Laporan</v>
          </cell>
        </row>
        <row r="82">
          <cell r="C82">
            <v>13</v>
          </cell>
          <cell r="D82" t="str">
            <v>4e</v>
          </cell>
          <cell r="E82" t="str">
            <v>Utama</v>
          </cell>
          <cell r="F82" t="str">
            <v>Menyusun program pembimbingan dan pelatihan professional guru dan/atau kepala madrasah di KKM/KKG/MGMP dan sejenisnya</v>
          </cell>
          <cell r="G82">
            <v>0.6</v>
          </cell>
          <cell r="H82" t="str">
            <v>Setiap Laporan</v>
          </cell>
        </row>
        <row r="83">
          <cell r="C83">
            <v>1</v>
          </cell>
          <cell r="D83" t="str">
            <v>2a</v>
          </cell>
        </row>
        <row r="84">
          <cell r="C84">
            <v>2</v>
          </cell>
          <cell r="D84" t="str">
            <v>2b</v>
          </cell>
        </row>
        <row r="85">
          <cell r="C85">
            <v>3</v>
          </cell>
          <cell r="D85" t="str">
            <v>2c</v>
          </cell>
        </row>
        <row r="86">
          <cell r="C86">
            <v>4</v>
          </cell>
          <cell r="D86" t="str">
            <v>2d</v>
          </cell>
        </row>
        <row r="87">
          <cell r="C87">
            <v>5</v>
          </cell>
          <cell r="D87" t="str">
            <v>3a</v>
          </cell>
        </row>
        <row r="88">
          <cell r="C88">
            <v>6</v>
          </cell>
          <cell r="D88" t="str">
            <v>3b</v>
          </cell>
        </row>
        <row r="89">
          <cell r="C89">
            <v>7</v>
          </cell>
          <cell r="D89" t="str">
            <v>3c</v>
          </cell>
          <cell r="E89" t="str">
            <v>Muda</v>
          </cell>
          <cell r="F89" t="str">
            <v>Melaksanakan pembimbingan dan pelatihan professional guru dan/atau kepala madrasah</v>
          </cell>
          <cell r="G89">
            <v>6</v>
          </cell>
          <cell r="H89" t="str">
            <v>Setiap Laporan</v>
          </cell>
        </row>
        <row r="90">
          <cell r="C90">
            <v>8</v>
          </cell>
          <cell r="D90" t="str">
            <v>3d</v>
          </cell>
          <cell r="E90" t="str">
            <v>Muda</v>
          </cell>
          <cell r="F90" t="str">
            <v>Melaksanakan pembimbingan dan pelatihan professional guru dan/atau kepala madrasah</v>
          </cell>
          <cell r="G90">
            <v>6</v>
          </cell>
          <cell r="H90" t="str">
            <v>Setiap Laporan</v>
          </cell>
        </row>
        <row r="91">
          <cell r="C91">
            <v>9</v>
          </cell>
          <cell r="D91" t="str">
            <v>4a</v>
          </cell>
          <cell r="E91" t="str">
            <v>Madya</v>
          </cell>
          <cell r="F91" t="str">
            <v>Melaksanakan pembimbingan dan pelatihan professional guru dan/atau kepala madrasah</v>
          </cell>
          <cell r="G91">
            <v>9</v>
          </cell>
          <cell r="H91" t="str">
            <v>Setiap Laporan</v>
          </cell>
        </row>
        <row r="92">
          <cell r="C92">
            <v>10</v>
          </cell>
          <cell r="D92" t="str">
            <v>4b</v>
          </cell>
          <cell r="E92" t="str">
            <v>Madya</v>
          </cell>
          <cell r="F92" t="str">
            <v>Melaksanakan pembimbingan dan pelatihan professional guru dan/atau kepala madrasah</v>
          </cell>
          <cell r="G92">
            <v>9</v>
          </cell>
          <cell r="H92" t="str">
            <v>Setiap Laporan</v>
          </cell>
        </row>
        <row r="93">
          <cell r="C93">
            <v>11</v>
          </cell>
          <cell r="D93" t="str">
            <v>4c</v>
          </cell>
          <cell r="E93" t="str">
            <v>Madya</v>
          </cell>
          <cell r="F93" t="str">
            <v>Melaksanakan pembimbingan dan pelatihan professional guru dan/atau kepala madrasah</v>
          </cell>
          <cell r="G93">
            <v>9</v>
          </cell>
          <cell r="H93" t="str">
            <v>Setiap Laporan</v>
          </cell>
        </row>
        <row r="94">
          <cell r="C94">
            <v>12</v>
          </cell>
          <cell r="D94" t="str">
            <v>4d</v>
          </cell>
          <cell r="E94" t="str">
            <v>Utama</v>
          </cell>
          <cell r="F94" t="str">
            <v>Melaksanakan pembimbingan dan pelatihan professional guru dan/atau kepala madrasah</v>
          </cell>
          <cell r="G94">
            <v>9</v>
          </cell>
          <cell r="H94" t="str">
            <v>Setiap Laporan</v>
          </cell>
        </row>
        <row r="95">
          <cell r="C95">
            <v>13</v>
          </cell>
          <cell r="D95" t="str">
            <v>4e</v>
          </cell>
          <cell r="E95" t="str">
            <v>Utama</v>
          </cell>
          <cell r="F95" t="str">
            <v>Melaksanakan pembimbingan dan pelatihan professional guru dan/atau kepala madrasah</v>
          </cell>
          <cell r="G95">
            <v>9</v>
          </cell>
          <cell r="H95" t="str">
            <v>Setiap Laporan</v>
          </cell>
        </row>
        <row r="96">
          <cell r="C96">
            <v>1</v>
          </cell>
          <cell r="D96" t="str">
            <v>2a</v>
          </cell>
        </row>
        <row r="97">
          <cell r="C97">
            <v>2</v>
          </cell>
          <cell r="D97" t="str">
            <v>2b</v>
          </cell>
        </row>
        <row r="98">
          <cell r="C98">
            <v>3</v>
          </cell>
          <cell r="D98" t="str">
            <v>2c</v>
          </cell>
        </row>
        <row r="99">
          <cell r="C99">
            <v>4</v>
          </cell>
          <cell r="D99" t="str">
            <v>2d</v>
          </cell>
        </row>
        <row r="100">
          <cell r="C100">
            <v>5</v>
          </cell>
          <cell r="D100" t="str">
            <v>3a</v>
          </cell>
        </row>
        <row r="101">
          <cell r="C101">
            <v>6</v>
          </cell>
          <cell r="D101" t="str">
            <v>3b</v>
          </cell>
        </row>
        <row r="102">
          <cell r="C102">
            <v>7</v>
          </cell>
          <cell r="D102" t="str">
            <v>3c</v>
          </cell>
          <cell r="E102" t="str">
            <v>Muda</v>
          </cell>
          <cell r="F102" t="str">
            <v>Mengevaluasi hasil pembimbingan dan pelatihan professional guru dan/ atau kepala madrasah</v>
          </cell>
          <cell r="G102">
            <v>0.6</v>
          </cell>
          <cell r="H102" t="str">
            <v>Setiap Laporan</v>
          </cell>
        </row>
        <row r="103">
          <cell r="C103">
            <v>8</v>
          </cell>
          <cell r="D103" t="str">
            <v>3d</v>
          </cell>
          <cell r="E103" t="str">
            <v>Muda</v>
          </cell>
          <cell r="F103" t="str">
            <v>Mengevaluasi hasil pembimbingan dan pelatihan professional guru dan/ atau kepala madrasah</v>
          </cell>
          <cell r="G103">
            <v>0.6</v>
          </cell>
          <cell r="H103" t="str">
            <v>Setiap Laporan</v>
          </cell>
        </row>
        <row r="104">
          <cell r="C104">
            <v>9</v>
          </cell>
          <cell r="D104" t="str">
            <v>4a</v>
          </cell>
          <cell r="E104" t="str">
            <v>Madya</v>
          </cell>
          <cell r="F104" t="str">
            <v>Mengevaluasi hasil pembimbingan dan pelatihan professional guru dan/ atau kepala madrasah</v>
          </cell>
          <cell r="G104">
            <v>0.9</v>
          </cell>
          <cell r="H104" t="str">
            <v>Setiap Laporan</v>
          </cell>
        </row>
        <row r="105">
          <cell r="C105">
            <v>10</v>
          </cell>
          <cell r="D105" t="str">
            <v>4b</v>
          </cell>
          <cell r="E105" t="str">
            <v>Madya</v>
          </cell>
          <cell r="F105" t="str">
            <v>Mengevaluasi hasil pembimbingan dan pelatihan professional guru dan/ atau kepala madrasah</v>
          </cell>
          <cell r="G105">
            <v>0.9</v>
          </cell>
          <cell r="H105" t="str">
            <v>Setiap Laporan</v>
          </cell>
        </row>
        <row r="106">
          <cell r="C106">
            <v>11</v>
          </cell>
          <cell r="D106" t="str">
            <v>4c</v>
          </cell>
          <cell r="E106" t="str">
            <v>Madya</v>
          </cell>
          <cell r="F106" t="str">
            <v>Mengevaluasi hasil pembimbingan dan pelatihan professional guru dan/ atau kepala madrasah</v>
          </cell>
          <cell r="G106">
            <v>0.9</v>
          </cell>
          <cell r="H106" t="str">
            <v>Setiap Laporan</v>
          </cell>
        </row>
        <row r="107">
          <cell r="C107">
            <v>12</v>
          </cell>
          <cell r="D107" t="str">
            <v>4d</v>
          </cell>
          <cell r="E107" t="str">
            <v>Utama</v>
          </cell>
          <cell r="F107" t="str">
            <v>Mengevaluasi hasil pembimbingan dan pelatihan professional guru dan/ atau kepala madrasah</v>
          </cell>
          <cell r="G107">
            <v>1.2</v>
          </cell>
          <cell r="H107" t="str">
            <v>Setiap Laporan</v>
          </cell>
        </row>
        <row r="108">
          <cell r="C108">
            <v>13</v>
          </cell>
          <cell r="D108" t="str">
            <v>4e</v>
          </cell>
          <cell r="E108" t="str">
            <v>Utama</v>
          </cell>
          <cell r="F108" t="str">
            <v>Mengevaluasi hasil pembimbingan dan pelatihan professional guru dan/ atau kepala madrasah</v>
          </cell>
          <cell r="G108">
            <v>1.2</v>
          </cell>
          <cell r="H108" t="str">
            <v>Setiap Laporan</v>
          </cell>
        </row>
        <row r="113">
          <cell r="E113">
            <v>1</v>
          </cell>
          <cell r="F113" t="str">
            <v xml:space="preserve">Keanggotaan dalam organisasi profesi sebagai ketua aktif Pokjawas Kota </v>
          </cell>
          <cell r="G113">
            <v>1</v>
          </cell>
          <cell r="H113" t="str">
            <v>Laporan</v>
          </cell>
        </row>
        <row r="114">
          <cell r="E114">
            <v>2</v>
          </cell>
          <cell r="F114" t="str">
            <v xml:space="preserve">Keanggotaan dalam organisasi profesi sebagai anggota aktif Pokjawas Kota </v>
          </cell>
          <cell r="G114">
            <v>0.75</v>
          </cell>
          <cell r="H114" t="str">
            <v>Laporan</v>
          </cell>
        </row>
        <row r="115">
          <cell r="E115">
            <v>3</v>
          </cell>
          <cell r="F115" t="str">
            <v>c</v>
          </cell>
          <cell r="G115">
            <v>3</v>
          </cell>
          <cell r="H115" t="str">
            <v>c</v>
          </cell>
        </row>
        <row r="116">
          <cell r="E116">
            <v>4</v>
          </cell>
          <cell r="F116" t="str">
            <v>d</v>
          </cell>
          <cell r="G116">
            <v>4</v>
          </cell>
          <cell r="H116" t="str">
            <v>d</v>
          </cell>
        </row>
        <row r="117">
          <cell r="E117">
            <v>5</v>
          </cell>
          <cell r="F117" t="str">
            <v>e</v>
          </cell>
          <cell r="G117">
            <v>5</v>
          </cell>
          <cell r="H117" t="str">
            <v>e</v>
          </cell>
        </row>
        <row r="118">
          <cell r="E118">
            <v>6</v>
          </cell>
          <cell r="F118" t="str">
            <v>f</v>
          </cell>
          <cell r="G118">
            <v>6</v>
          </cell>
          <cell r="H118" t="str">
            <v>f</v>
          </cell>
        </row>
        <row r="119">
          <cell r="E119">
            <v>7</v>
          </cell>
          <cell r="F119" t="str">
            <v>g</v>
          </cell>
          <cell r="G119">
            <v>7</v>
          </cell>
          <cell r="H119" t="str">
            <v>g</v>
          </cell>
        </row>
        <row r="120">
          <cell r="E120">
            <v>8</v>
          </cell>
          <cell r="F120" t="str">
            <v>h</v>
          </cell>
          <cell r="G120">
            <v>8</v>
          </cell>
          <cell r="H120" t="str">
            <v>h</v>
          </cell>
        </row>
        <row r="121">
          <cell r="E121">
            <v>9</v>
          </cell>
          <cell r="F121" t="str">
            <v>i</v>
          </cell>
          <cell r="G121">
            <v>9</v>
          </cell>
          <cell r="H121" t="str">
            <v>i</v>
          </cell>
        </row>
        <row r="122">
          <cell r="E122">
            <v>10</v>
          </cell>
          <cell r="F122" t="str">
            <v>j</v>
          </cell>
          <cell r="G122">
            <v>10</v>
          </cell>
          <cell r="H122" t="str">
            <v>j</v>
          </cell>
        </row>
        <row r="123">
          <cell r="E123">
            <v>11</v>
          </cell>
          <cell r="F123" t="str">
            <v>k</v>
          </cell>
          <cell r="G123">
            <v>11</v>
          </cell>
          <cell r="H123" t="str">
            <v>k</v>
          </cell>
        </row>
        <row r="124">
          <cell r="E124">
            <v>12</v>
          </cell>
          <cell r="F124" t="str">
            <v>l</v>
          </cell>
          <cell r="G124">
            <v>12</v>
          </cell>
          <cell r="H124" t="str">
            <v>l</v>
          </cell>
        </row>
        <row r="125">
          <cell r="E125">
            <v>13</v>
          </cell>
          <cell r="F125" t="str">
            <v>m</v>
          </cell>
          <cell r="G125">
            <v>13</v>
          </cell>
          <cell r="H125" t="str">
            <v>m</v>
          </cell>
        </row>
        <row r="126">
          <cell r="E126">
            <v>14</v>
          </cell>
          <cell r="F126" t="str">
            <v>n</v>
          </cell>
          <cell r="G126">
            <v>14</v>
          </cell>
          <cell r="H126" t="str">
            <v>n</v>
          </cell>
        </row>
        <row r="127">
          <cell r="E127">
            <v>15</v>
          </cell>
          <cell r="F127" t="str">
            <v>o</v>
          </cell>
          <cell r="G127">
            <v>15</v>
          </cell>
          <cell r="H127" t="str">
            <v>o</v>
          </cell>
        </row>
      </sheetData>
      <sheetData sheetId="6" refreshError="1">
        <row r="7">
          <cell r="B7">
            <v>1</v>
          </cell>
          <cell r="C7" t="str">
            <v>Dr. H. IDRUS ALWI, M.Pd</v>
          </cell>
          <cell r="D7">
            <v>0.9</v>
          </cell>
          <cell r="E7">
            <v>1</v>
          </cell>
          <cell r="F7">
            <v>100</v>
          </cell>
          <cell r="G7">
            <v>1</v>
          </cell>
          <cell r="I7">
            <v>6</v>
          </cell>
          <cell r="J7">
            <v>1</v>
          </cell>
          <cell r="K7">
            <v>100</v>
          </cell>
          <cell r="L7">
            <v>12</v>
          </cell>
          <cell r="N7">
            <v>9</v>
          </cell>
          <cell r="O7">
            <v>1</v>
          </cell>
          <cell r="P7">
            <v>100</v>
          </cell>
          <cell r="Q7">
            <v>12</v>
          </cell>
          <cell r="S7">
            <v>6</v>
          </cell>
          <cell r="T7">
            <v>1</v>
          </cell>
          <cell r="U7">
            <v>100</v>
          </cell>
          <cell r="V7">
            <v>12</v>
          </cell>
          <cell r="X7">
            <v>4.5</v>
          </cell>
          <cell r="Y7">
            <v>1</v>
          </cell>
          <cell r="Z7">
            <v>100</v>
          </cell>
          <cell r="AA7">
            <v>12</v>
          </cell>
          <cell r="AC7">
            <v>0.45</v>
          </cell>
          <cell r="AD7">
            <v>1</v>
          </cell>
          <cell r="AE7">
            <v>100</v>
          </cell>
          <cell r="AF7">
            <v>1</v>
          </cell>
          <cell r="AH7">
            <v>9</v>
          </cell>
          <cell r="AI7">
            <v>1</v>
          </cell>
          <cell r="AJ7">
            <v>100</v>
          </cell>
          <cell r="AK7">
            <v>12</v>
          </cell>
          <cell r="AM7">
            <v>0.9</v>
          </cell>
          <cell r="AN7">
            <v>1</v>
          </cell>
          <cell r="AO7">
            <v>100</v>
          </cell>
          <cell r="AP7">
            <v>1</v>
          </cell>
          <cell r="AR7">
            <v>1</v>
          </cell>
          <cell r="AS7">
            <v>1</v>
          </cell>
          <cell r="AT7">
            <v>100</v>
          </cell>
          <cell r="AU7">
            <v>12</v>
          </cell>
          <cell r="AX7">
            <v>1</v>
          </cell>
          <cell r="AY7">
            <v>0.9</v>
          </cell>
          <cell r="AZ7">
            <v>6</v>
          </cell>
          <cell r="BA7">
            <v>9</v>
          </cell>
          <cell r="BB7">
            <v>6</v>
          </cell>
          <cell r="BC7">
            <v>4.5</v>
          </cell>
          <cell r="BD7">
            <v>0.45</v>
          </cell>
          <cell r="BE7">
            <v>9</v>
          </cell>
          <cell r="BF7">
            <v>0.9</v>
          </cell>
        </row>
        <row r="8">
          <cell r="B8">
            <v>2</v>
          </cell>
          <cell r="C8" t="str">
            <v>Drs. H. SUJANGI</v>
          </cell>
          <cell r="D8">
            <v>0.9</v>
          </cell>
          <cell r="E8">
            <v>1</v>
          </cell>
          <cell r="F8">
            <v>100</v>
          </cell>
          <cell r="G8">
            <v>1</v>
          </cell>
          <cell r="I8">
            <v>6</v>
          </cell>
          <cell r="J8">
            <v>1</v>
          </cell>
          <cell r="K8">
            <v>100</v>
          </cell>
          <cell r="L8">
            <v>12</v>
          </cell>
          <cell r="N8">
            <v>9</v>
          </cell>
          <cell r="O8">
            <v>1</v>
          </cell>
          <cell r="P8">
            <v>100</v>
          </cell>
          <cell r="Q8">
            <v>12</v>
          </cell>
          <cell r="S8">
            <v>6</v>
          </cell>
          <cell r="T8">
            <v>1</v>
          </cell>
          <cell r="U8">
            <v>100</v>
          </cell>
          <cell r="V8">
            <v>12</v>
          </cell>
          <cell r="X8">
            <v>4.5</v>
          </cell>
          <cell r="Y8">
            <v>1</v>
          </cell>
          <cell r="Z8">
            <v>100</v>
          </cell>
          <cell r="AA8">
            <v>12</v>
          </cell>
          <cell r="AC8">
            <v>0.45</v>
          </cell>
          <cell r="AD8">
            <v>1</v>
          </cell>
          <cell r="AE8">
            <v>100</v>
          </cell>
          <cell r="AF8">
            <v>1</v>
          </cell>
          <cell r="AH8">
            <v>9</v>
          </cell>
          <cell r="AI8">
            <v>1</v>
          </cell>
          <cell r="AJ8">
            <v>100</v>
          </cell>
          <cell r="AK8">
            <v>12</v>
          </cell>
          <cell r="AM8">
            <v>0.9</v>
          </cell>
          <cell r="AN8">
            <v>1</v>
          </cell>
          <cell r="AO8">
            <v>100</v>
          </cell>
          <cell r="AP8">
            <v>1</v>
          </cell>
          <cell r="AR8">
            <v>0.75</v>
          </cell>
          <cell r="AS8">
            <v>1</v>
          </cell>
          <cell r="AT8">
            <v>100</v>
          </cell>
          <cell r="AU8">
            <v>12</v>
          </cell>
          <cell r="AX8">
            <v>2</v>
          </cell>
          <cell r="AY8">
            <v>0.9</v>
          </cell>
          <cell r="AZ8">
            <v>6</v>
          </cell>
          <cell r="BA8">
            <v>9</v>
          </cell>
          <cell r="BB8">
            <v>6</v>
          </cell>
          <cell r="BC8">
            <v>4.5</v>
          </cell>
          <cell r="BD8">
            <v>0.45</v>
          </cell>
          <cell r="BE8">
            <v>9</v>
          </cell>
          <cell r="BF8">
            <v>0.9</v>
          </cell>
        </row>
        <row r="9">
          <cell r="B9">
            <v>3</v>
          </cell>
          <cell r="C9" t="str">
            <v>Drs. M. SALEH</v>
          </cell>
          <cell r="D9">
            <v>0.9</v>
          </cell>
          <cell r="E9">
            <v>1</v>
          </cell>
          <cell r="F9">
            <v>100</v>
          </cell>
          <cell r="G9">
            <v>1</v>
          </cell>
          <cell r="I9">
            <v>6</v>
          </cell>
          <cell r="J9">
            <v>1</v>
          </cell>
          <cell r="K9">
            <v>100</v>
          </cell>
          <cell r="L9">
            <v>12</v>
          </cell>
          <cell r="N9">
            <v>9</v>
          </cell>
          <cell r="O9">
            <v>1</v>
          </cell>
          <cell r="P9">
            <v>100</v>
          </cell>
          <cell r="Q9">
            <v>12</v>
          </cell>
          <cell r="S9">
            <v>6</v>
          </cell>
          <cell r="T9">
            <v>1</v>
          </cell>
          <cell r="U9">
            <v>100</v>
          </cell>
          <cell r="V9">
            <v>12</v>
          </cell>
          <cell r="X9">
            <v>4.5</v>
          </cell>
          <cell r="Y9">
            <v>1</v>
          </cell>
          <cell r="Z9">
            <v>100</v>
          </cell>
          <cell r="AA9">
            <v>12</v>
          </cell>
          <cell r="AC9">
            <v>0.45</v>
          </cell>
          <cell r="AD9">
            <v>1</v>
          </cell>
          <cell r="AE9">
            <v>100</v>
          </cell>
          <cell r="AF9">
            <v>1</v>
          </cell>
          <cell r="AH9">
            <v>9</v>
          </cell>
          <cell r="AI9">
            <v>1</v>
          </cell>
          <cell r="AJ9">
            <v>100</v>
          </cell>
          <cell r="AK9">
            <v>12</v>
          </cell>
          <cell r="AM9">
            <v>0.9</v>
          </cell>
          <cell r="AN9">
            <v>1</v>
          </cell>
          <cell r="AO9">
            <v>100</v>
          </cell>
          <cell r="AP9">
            <v>1</v>
          </cell>
          <cell r="AR9">
            <v>0.75</v>
          </cell>
          <cell r="AS9">
            <v>1</v>
          </cell>
          <cell r="AT9">
            <v>100</v>
          </cell>
          <cell r="AU9">
            <v>12</v>
          </cell>
          <cell r="AX9">
            <v>3</v>
          </cell>
          <cell r="AY9">
            <v>0.9</v>
          </cell>
          <cell r="AZ9">
            <v>6</v>
          </cell>
          <cell r="BA9">
            <v>9</v>
          </cell>
          <cell r="BB9">
            <v>6</v>
          </cell>
          <cell r="BC9">
            <v>4.5</v>
          </cell>
          <cell r="BD9">
            <v>0.45</v>
          </cell>
          <cell r="BE9">
            <v>9</v>
          </cell>
          <cell r="BF9">
            <v>0.9</v>
          </cell>
        </row>
        <row r="10">
          <cell r="B10">
            <v>4</v>
          </cell>
          <cell r="C10" t="str">
            <v>SITI NURBAITI, S.Ag, M.Pd.I</v>
          </cell>
          <cell r="D10">
            <v>0.9</v>
          </cell>
          <cell r="E10">
            <v>1</v>
          </cell>
          <cell r="F10">
            <v>100</v>
          </cell>
          <cell r="G10">
            <v>1</v>
          </cell>
          <cell r="I10">
            <v>6</v>
          </cell>
          <cell r="J10">
            <v>1</v>
          </cell>
          <cell r="K10">
            <v>100</v>
          </cell>
          <cell r="L10">
            <v>12</v>
          </cell>
          <cell r="N10">
            <v>9</v>
          </cell>
          <cell r="O10">
            <v>1</v>
          </cell>
          <cell r="P10">
            <v>100</v>
          </cell>
          <cell r="Q10">
            <v>12</v>
          </cell>
          <cell r="S10">
            <v>6</v>
          </cell>
          <cell r="T10">
            <v>1</v>
          </cell>
          <cell r="U10">
            <v>100</v>
          </cell>
          <cell r="V10">
            <v>12</v>
          </cell>
          <cell r="X10">
            <v>4.5</v>
          </cell>
          <cell r="Y10">
            <v>1</v>
          </cell>
          <cell r="Z10">
            <v>100</v>
          </cell>
          <cell r="AA10">
            <v>12</v>
          </cell>
          <cell r="AC10">
            <v>0.45</v>
          </cell>
          <cell r="AD10">
            <v>1</v>
          </cell>
          <cell r="AE10">
            <v>100</v>
          </cell>
          <cell r="AF10">
            <v>1</v>
          </cell>
          <cell r="AH10">
            <v>9</v>
          </cell>
          <cell r="AI10">
            <v>1</v>
          </cell>
          <cell r="AJ10">
            <v>100</v>
          </cell>
          <cell r="AK10">
            <v>12</v>
          </cell>
          <cell r="AM10">
            <v>0.9</v>
          </cell>
          <cell r="AN10">
            <v>1</v>
          </cell>
          <cell r="AO10">
            <v>100</v>
          </cell>
          <cell r="AP10">
            <v>1</v>
          </cell>
          <cell r="AR10">
            <v>0.75</v>
          </cell>
          <cell r="AS10">
            <v>1</v>
          </cell>
          <cell r="AT10">
            <v>100</v>
          </cell>
          <cell r="AU10">
            <v>12</v>
          </cell>
          <cell r="AX10">
            <v>4</v>
          </cell>
          <cell r="AY10">
            <v>0.9</v>
          </cell>
          <cell r="AZ10">
            <v>6</v>
          </cell>
          <cell r="BA10">
            <v>9</v>
          </cell>
          <cell r="BB10">
            <v>6</v>
          </cell>
          <cell r="BC10">
            <v>4.5</v>
          </cell>
          <cell r="BD10">
            <v>0.45</v>
          </cell>
          <cell r="BE10">
            <v>9</v>
          </cell>
          <cell r="BF10">
            <v>0.9</v>
          </cell>
        </row>
        <row r="11">
          <cell r="B11">
            <v>5</v>
          </cell>
          <cell r="C11" t="str">
            <v>Drs. A. AMIN MUSTOFA, M.Pd</v>
          </cell>
          <cell r="D11">
            <v>0.9</v>
          </cell>
          <cell r="E11">
            <v>1</v>
          </cell>
          <cell r="F11">
            <v>100</v>
          </cell>
          <cell r="G11">
            <v>1</v>
          </cell>
          <cell r="I11">
            <v>6</v>
          </cell>
          <cell r="J11">
            <v>1</v>
          </cell>
          <cell r="K11">
            <v>100</v>
          </cell>
          <cell r="L11">
            <v>12</v>
          </cell>
          <cell r="N11">
            <v>9</v>
          </cell>
          <cell r="O11">
            <v>1</v>
          </cell>
          <cell r="P11">
            <v>100</v>
          </cell>
          <cell r="Q11">
            <v>12</v>
          </cell>
          <cell r="S11">
            <v>6</v>
          </cell>
          <cell r="T11">
            <v>1</v>
          </cell>
          <cell r="U11">
            <v>100</v>
          </cell>
          <cell r="V11">
            <v>12</v>
          </cell>
          <cell r="X11">
            <v>4.5</v>
          </cell>
          <cell r="Y11">
            <v>1</v>
          </cell>
          <cell r="Z11">
            <v>100</v>
          </cell>
          <cell r="AA11">
            <v>12</v>
          </cell>
          <cell r="AC11">
            <v>0.45</v>
          </cell>
          <cell r="AD11">
            <v>1</v>
          </cell>
          <cell r="AE11">
            <v>100</v>
          </cell>
          <cell r="AF11">
            <v>1</v>
          </cell>
          <cell r="AH11">
            <v>9</v>
          </cell>
          <cell r="AI11">
            <v>1</v>
          </cell>
          <cell r="AJ11">
            <v>100</v>
          </cell>
          <cell r="AK11">
            <v>12</v>
          </cell>
          <cell r="AM11">
            <v>0.9</v>
          </cell>
          <cell r="AN11">
            <v>1</v>
          </cell>
          <cell r="AO11">
            <v>100</v>
          </cell>
          <cell r="AP11">
            <v>1</v>
          </cell>
          <cell r="AR11">
            <v>0.75</v>
          </cell>
          <cell r="AS11">
            <v>1</v>
          </cell>
          <cell r="AT11">
            <v>100</v>
          </cell>
          <cell r="AU11">
            <v>12</v>
          </cell>
          <cell r="AX11">
            <v>5</v>
          </cell>
          <cell r="AY11">
            <v>0.9</v>
          </cell>
          <cell r="AZ11">
            <v>6</v>
          </cell>
          <cell r="BA11">
            <v>9</v>
          </cell>
          <cell r="BB11">
            <v>6</v>
          </cell>
          <cell r="BC11">
            <v>4.5</v>
          </cell>
          <cell r="BD11">
            <v>0.45</v>
          </cell>
          <cell r="BE11">
            <v>9</v>
          </cell>
          <cell r="BF11">
            <v>0.9</v>
          </cell>
        </row>
        <row r="12">
          <cell r="B12">
            <v>6</v>
          </cell>
          <cell r="C12" t="str">
            <v>Drs. AKHMAD SUGANDA, M.Pd</v>
          </cell>
          <cell r="D12">
            <v>0.9</v>
          </cell>
          <cell r="E12">
            <v>1</v>
          </cell>
          <cell r="F12">
            <v>100</v>
          </cell>
          <cell r="G12">
            <v>1</v>
          </cell>
          <cell r="I12">
            <v>6</v>
          </cell>
          <cell r="J12">
            <v>1</v>
          </cell>
          <cell r="K12">
            <v>100</v>
          </cell>
          <cell r="L12">
            <v>12</v>
          </cell>
          <cell r="N12">
            <v>9</v>
          </cell>
          <cell r="O12">
            <v>1</v>
          </cell>
          <cell r="P12">
            <v>100</v>
          </cell>
          <cell r="Q12">
            <v>12</v>
          </cell>
          <cell r="S12">
            <v>6</v>
          </cell>
          <cell r="T12">
            <v>1</v>
          </cell>
          <cell r="U12">
            <v>100</v>
          </cell>
          <cell r="V12">
            <v>12</v>
          </cell>
          <cell r="X12">
            <v>4.5</v>
          </cell>
          <cell r="Y12">
            <v>1</v>
          </cell>
          <cell r="Z12">
            <v>100</v>
          </cell>
          <cell r="AA12">
            <v>12</v>
          </cell>
          <cell r="AC12">
            <v>0.45</v>
          </cell>
          <cell r="AD12">
            <v>1</v>
          </cell>
          <cell r="AE12">
            <v>100</v>
          </cell>
          <cell r="AF12">
            <v>1</v>
          </cell>
          <cell r="AH12">
            <v>9</v>
          </cell>
          <cell r="AI12">
            <v>1</v>
          </cell>
          <cell r="AJ12">
            <v>100</v>
          </cell>
          <cell r="AK12">
            <v>12</v>
          </cell>
          <cell r="AM12">
            <v>0.9</v>
          </cell>
          <cell r="AN12">
            <v>1</v>
          </cell>
          <cell r="AO12">
            <v>100</v>
          </cell>
          <cell r="AP12">
            <v>1</v>
          </cell>
          <cell r="AR12">
            <v>0.75</v>
          </cell>
          <cell r="AS12">
            <v>1</v>
          </cell>
          <cell r="AT12">
            <v>100</v>
          </cell>
          <cell r="AU12">
            <v>12</v>
          </cell>
          <cell r="AX12">
            <v>6</v>
          </cell>
          <cell r="AY12">
            <v>0.9</v>
          </cell>
          <cell r="AZ12">
            <v>6</v>
          </cell>
          <cell r="BA12">
            <v>9</v>
          </cell>
          <cell r="BB12">
            <v>6</v>
          </cell>
          <cell r="BC12">
            <v>4.5</v>
          </cell>
          <cell r="BD12">
            <v>0.45</v>
          </cell>
          <cell r="BE12">
            <v>9</v>
          </cell>
          <cell r="BF12">
            <v>0.9</v>
          </cell>
        </row>
        <row r="13">
          <cell r="B13">
            <v>7</v>
          </cell>
          <cell r="C13" t="str">
            <v>Dr. Hj. KUN SRI WARDHANI, M.Pd</v>
          </cell>
          <cell r="D13">
            <v>0.6</v>
          </cell>
          <cell r="E13">
            <v>1</v>
          </cell>
          <cell r="F13">
            <v>100</v>
          </cell>
          <cell r="G13">
            <v>1</v>
          </cell>
          <cell r="I13">
            <v>5.6</v>
          </cell>
          <cell r="J13">
            <v>1</v>
          </cell>
          <cell r="K13">
            <v>100</v>
          </cell>
          <cell r="L13">
            <v>12</v>
          </cell>
          <cell r="N13">
            <v>6</v>
          </cell>
          <cell r="O13">
            <v>1</v>
          </cell>
          <cell r="P13">
            <v>100</v>
          </cell>
          <cell r="Q13">
            <v>12</v>
          </cell>
          <cell r="S13">
            <v>4</v>
          </cell>
          <cell r="T13">
            <v>1</v>
          </cell>
          <cell r="U13">
            <v>100</v>
          </cell>
          <cell r="V13">
            <v>12</v>
          </cell>
          <cell r="X13">
            <v>3</v>
          </cell>
          <cell r="Y13">
            <v>1</v>
          </cell>
          <cell r="Z13">
            <v>100</v>
          </cell>
          <cell r="AA13">
            <v>12</v>
          </cell>
          <cell r="AC13">
            <v>0.3</v>
          </cell>
          <cell r="AD13">
            <v>1</v>
          </cell>
          <cell r="AE13">
            <v>100</v>
          </cell>
          <cell r="AF13">
            <v>1</v>
          </cell>
          <cell r="AH13">
            <v>6</v>
          </cell>
          <cell r="AI13">
            <v>1</v>
          </cell>
          <cell r="AJ13">
            <v>100</v>
          </cell>
          <cell r="AK13">
            <v>12</v>
          </cell>
          <cell r="AM13">
            <v>0.6</v>
          </cell>
          <cell r="AN13">
            <v>1</v>
          </cell>
          <cell r="AO13">
            <v>100</v>
          </cell>
          <cell r="AP13">
            <v>1</v>
          </cell>
          <cell r="AR13">
            <v>0.75</v>
          </cell>
          <cell r="AS13">
            <v>1</v>
          </cell>
          <cell r="AT13">
            <v>100</v>
          </cell>
          <cell r="AU13">
            <v>12</v>
          </cell>
          <cell r="AX13">
            <v>7</v>
          </cell>
          <cell r="AY13">
            <v>0.6</v>
          </cell>
          <cell r="AZ13">
            <v>5.6</v>
          </cell>
          <cell r="BA13">
            <v>6</v>
          </cell>
          <cell r="BB13">
            <v>4</v>
          </cell>
          <cell r="BC13">
            <v>3</v>
          </cell>
          <cell r="BD13">
            <v>0.3</v>
          </cell>
          <cell r="BE13">
            <v>6</v>
          </cell>
          <cell r="BF13">
            <v>0.6</v>
          </cell>
        </row>
        <row r="14">
          <cell r="B14">
            <v>8</v>
          </cell>
          <cell r="C14" t="str">
            <v>ABDUL MANAP, M.Pd</v>
          </cell>
          <cell r="D14">
            <v>0.9</v>
          </cell>
          <cell r="E14">
            <v>1</v>
          </cell>
          <cell r="F14">
            <v>100</v>
          </cell>
          <cell r="G14">
            <v>1</v>
          </cell>
          <cell r="I14">
            <v>6</v>
          </cell>
          <cell r="J14">
            <v>1</v>
          </cell>
          <cell r="K14">
            <v>100</v>
          </cell>
          <cell r="L14">
            <v>12</v>
          </cell>
          <cell r="N14">
            <v>9</v>
          </cell>
          <cell r="O14">
            <v>1</v>
          </cell>
          <cell r="P14">
            <v>100</v>
          </cell>
          <cell r="Q14">
            <v>12</v>
          </cell>
          <cell r="S14">
            <v>6</v>
          </cell>
          <cell r="T14">
            <v>1</v>
          </cell>
          <cell r="U14">
            <v>100</v>
          </cell>
          <cell r="V14">
            <v>12</v>
          </cell>
          <cell r="X14">
            <v>4.5</v>
          </cell>
          <cell r="Y14">
            <v>1</v>
          </cell>
          <cell r="Z14">
            <v>100</v>
          </cell>
          <cell r="AA14">
            <v>12</v>
          </cell>
          <cell r="AC14">
            <v>0.45</v>
          </cell>
          <cell r="AD14">
            <v>1</v>
          </cell>
          <cell r="AE14">
            <v>100</v>
          </cell>
          <cell r="AF14">
            <v>1</v>
          </cell>
          <cell r="AH14">
            <v>9</v>
          </cell>
          <cell r="AI14">
            <v>1</v>
          </cell>
          <cell r="AJ14">
            <v>100</v>
          </cell>
          <cell r="AK14">
            <v>12</v>
          </cell>
          <cell r="AM14">
            <v>0.9</v>
          </cell>
          <cell r="AN14">
            <v>1</v>
          </cell>
          <cell r="AO14">
            <v>100</v>
          </cell>
          <cell r="AP14">
            <v>1</v>
          </cell>
          <cell r="AR14">
            <v>0.75</v>
          </cell>
          <cell r="AS14">
            <v>1</v>
          </cell>
          <cell r="AT14">
            <v>100</v>
          </cell>
          <cell r="AU14">
            <v>12</v>
          </cell>
          <cell r="AX14">
            <v>8</v>
          </cell>
          <cell r="AY14">
            <v>0.9</v>
          </cell>
          <cell r="AZ14">
            <v>6</v>
          </cell>
          <cell r="BA14">
            <v>9</v>
          </cell>
          <cell r="BB14">
            <v>6</v>
          </cell>
          <cell r="BC14">
            <v>4.5</v>
          </cell>
          <cell r="BD14">
            <v>0.45</v>
          </cell>
          <cell r="BE14">
            <v>9</v>
          </cell>
          <cell r="BF14">
            <v>0.9</v>
          </cell>
        </row>
        <row r="15">
          <cell r="B15">
            <v>9</v>
          </cell>
          <cell r="C15" t="str">
            <v>ABDUL WAHAB, S.Pd</v>
          </cell>
          <cell r="D15">
            <v>0.6</v>
          </cell>
          <cell r="E15">
            <v>1</v>
          </cell>
          <cell r="F15">
            <v>100</v>
          </cell>
          <cell r="G15">
            <v>1</v>
          </cell>
          <cell r="I15">
            <v>5.6</v>
          </cell>
          <cell r="J15">
            <v>1</v>
          </cell>
          <cell r="K15">
            <v>100</v>
          </cell>
          <cell r="L15">
            <v>12</v>
          </cell>
          <cell r="N15">
            <v>6</v>
          </cell>
          <cell r="O15">
            <v>1</v>
          </cell>
          <cell r="P15">
            <v>100</v>
          </cell>
          <cell r="Q15">
            <v>12</v>
          </cell>
          <cell r="S15">
            <v>4</v>
          </cell>
          <cell r="T15">
            <v>1</v>
          </cell>
          <cell r="U15">
            <v>100</v>
          </cell>
          <cell r="V15">
            <v>12</v>
          </cell>
          <cell r="X15">
            <v>3</v>
          </cell>
          <cell r="Y15">
            <v>1</v>
          </cell>
          <cell r="Z15">
            <v>100</v>
          </cell>
          <cell r="AA15">
            <v>12</v>
          </cell>
          <cell r="AC15">
            <v>0.3</v>
          </cell>
          <cell r="AD15">
            <v>1</v>
          </cell>
          <cell r="AE15">
            <v>100</v>
          </cell>
          <cell r="AF15">
            <v>1</v>
          </cell>
          <cell r="AH15">
            <v>6</v>
          </cell>
          <cell r="AI15">
            <v>1</v>
          </cell>
          <cell r="AJ15">
            <v>100</v>
          </cell>
          <cell r="AK15">
            <v>12</v>
          </cell>
          <cell r="AM15">
            <v>0.6</v>
          </cell>
          <cell r="AN15">
            <v>1</v>
          </cell>
          <cell r="AO15">
            <v>100</v>
          </cell>
          <cell r="AP15">
            <v>1</v>
          </cell>
          <cell r="AR15">
            <v>0.75</v>
          </cell>
          <cell r="AS15">
            <v>1</v>
          </cell>
          <cell r="AT15">
            <v>100</v>
          </cell>
          <cell r="AU15">
            <v>12</v>
          </cell>
          <cell r="AX15">
            <v>9</v>
          </cell>
          <cell r="AY15">
            <v>0.6</v>
          </cell>
          <cell r="AZ15">
            <v>5.6</v>
          </cell>
          <cell r="BA15">
            <v>6</v>
          </cell>
          <cell r="BB15">
            <v>4</v>
          </cell>
          <cell r="BC15">
            <v>3</v>
          </cell>
          <cell r="BD15">
            <v>0.3</v>
          </cell>
          <cell r="BE15">
            <v>6</v>
          </cell>
          <cell r="BF15">
            <v>0.6</v>
          </cell>
        </row>
        <row r="16">
          <cell r="B16">
            <v>10</v>
          </cell>
          <cell r="C16" t="str">
            <v>A. TAUFIK, S.Ag, MM</v>
          </cell>
          <cell r="D16">
            <v>0.9</v>
          </cell>
          <cell r="E16">
            <v>1</v>
          </cell>
          <cell r="F16">
            <v>100</v>
          </cell>
          <cell r="G16">
            <v>1</v>
          </cell>
          <cell r="I16">
            <v>6</v>
          </cell>
          <cell r="J16">
            <v>1</v>
          </cell>
          <cell r="K16">
            <v>100</v>
          </cell>
          <cell r="L16">
            <v>12</v>
          </cell>
          <cell r="N16">
            <v>9</v>
          </cell>
          <cell r="O16">
            <v>1</v>
          </cell>
          <cell r="P16">
            <v>100</v>
          </cell>
          <cell r="Q16">
            <v>12</v>
          </cell>
          <cell r="S16">
            <v>6</v>
          </cell>
          <cell r="T16">
            <v>1</v>
          </cell>
          <cell r="U16">
            <v>100</v>
          </cell>
          <cell r="V16">
            <v>12</v>
          </cell>
          <cell r="X16">
            <v>4.5</v>
          </cell>
          <cell r="Y16">
            <v>1</v>
          </cell>
          <cell r="Z16">
            <v>100</v>
          </cell>
          <cell r="AA16">
            <v>12</v>
          </cell>
          <cell r="AC16">
            <v>0.45</v>
          </cell>
          <cell r="AD16">
            <v>1</v>
          </cell>
          <cell r="AE16">
            <v>100</v>
          </cell>
          <cell r="AF16">
            <v>1</v>
          </cell>
          <cell r="AH16">
            <v>9</v>
          </cell>
          <cell r="AI16">
            <v>1</v>
          </cell>
          <cell r="AJ16">
            <v>100</v>
          </cell>
          <cell r="AK16">
            <v>12</v>
          </cell>
          <cell r="AM16">
            <v>0.9</v>
          </cell>
          <cell r="AN16">
            <v>1</v>
          </cell>
          <cell r="AO16">
            <v>100</v>
          </cell>
          <cell r="AP16">
            <v>1</v>
          </cell>
          <cell r="AR16">
            <v>0.75</v>
          </cell>
          <cell r="AS16">
            <v>1</v>
          </cell>
          <cell r="AT16">
            <v>100</v>
          </cell>
          <cell r="AU16">
            <v>12</v>
          </cell>
          <cell r="AX16">
            <v>10</v>
          </cell>
          <cell r="AY16">
            <v>0.9</v>
          </cell>
          <cell r="AZ16">
            <v>6</v>
          </cell>
          <cell r="BA16">
            <v>9</v>
          </cell>
          <cell r="BB16">
            <v>6</v>
          </cell>
          <cell r="BC16">
            <v>4.5</v>
          </cell>
          <cell r="BD16">
            <v>0.45</v>
          </cell>
          <cell r="BE16">
            <v>9</v>
          </cell>
          <cell r="BF16">
            <v>0.9</v>
          </cell>
        </row>
        <row r="17">
          <cell r="B17">
            <v>11</v>
          </cell>
          <cell r="C17" t="str">
            <v>Drs. HADI WIJAYA</v>
          </cell>
          <cell r="D17">
            <v>0.9</v>
          </cell>
          <cell r="E17">
            <v>1</v>
          </cell>
          <cell r="F17">
            <v>100</v>
          </cell>
          <cell r="G17">
            <v>1</v>
          </cell>
          <cell r="I17">
            <v>6</v>
          </cell>
          <cell r="J17">
            <v>1</v>
          </cell>
          <cell r="K17">
            <v>100</v>
          </cell>
          <cell r="L17">
            <v>12</v>
          </cell>
          <cell r="N17">
            <v>9</v>
          </cell>
          <cell r="O17">
            <v>1</v>
          </cell>
          <cell r="P17">
            <v>100</v>
          </cell>
          <cell r="Q17">
            <v>12</v>
          </cell>
          <cell r="S17">
            <v>6</v>
          </cell>
          <cell r="T17">
            <v>1</v>
          </cell>
          <cell r="U17">
            <v>100</v>
          </cell>
          <cell r="V17">
            <v>12</v>
          </cell>
          <cell r="X17">
            <v>4.5</v>
          </cell>
          <cell r="Y17">
            <v>1</v>
          </cell>
          <cell r="Z17">
            <v>100</v>
          </cell>
          <cell r="AA17">
            <v>12</v>
          </cell>
          <cell r="AC17">
            <v>0.45</v>
          </cell>
          <cell r="AD17">
            <v>1</v>
          </cell>
          <cell r="AE17">
            <v>100</v>
          </cell>
          <cell r="AF17">
            <v>1</v>
          </cell>
          <cell r="AH17">
            <v>9</v>
          </cell>
          <cell r="AI17">
            <v>1</v>
          </cell>
          <cell r="AJ17">
            <v>100</v>
          </cell>
          <cell r="AK17">
            <v>12</v>
          </cell>
          <cell r="AM17">
            <v>0.9</v>
          </cell>
          <cell r="AN17">
            <v>1</v>
          </cell>
          <cell r="AO17">
            <v>100</v>
          </cell>
          <cell r="AP17">
            <v>1</v>
          </cell>
          <cell r="AR17">
            <v>1</v>
          </cell>
          <cell r="AS17">
            <v>1</v>
          </cell>
          <cell r="AT17">
            <v>100</v>
          </cell>
          <cell r="AU17">
            <v>12</v>
          </cell>
          <cell r="AX17">
            <v>11</v>
          </cell>
          <cell r="AY17">
            <v>0.9</v>
          </cell>
          <cell r="AZ17">
            <v>6</v>
          </cell>
          <cell r="BA17">
            <v>9</v>
          </cell>
          <cell r="BB17">
            <v>6</v>
          </cell>
          <cell r="BC17">
            <v>4.5</v>
          </cell>
          <cell r="BD17">
            <v>0.45</v>
          </cell>
          <cell r="BE17">
            <v>9</v>
          </cell>
          <cell r="BF17">
            <v>0.9</v>
          </cell>
        </row>
        <row r="18">
          <cell r="B18">
            <v>12</v>
          </cell>
          <cell r="C18" t="str">
            <v>ARTATI ISMAILIA, SE, M.Ak</v>
          </cell>
          <cell r="D18">
            <v>0.9</v>
          </cell>
          <cell r="E18">
            <v>1</v>
          </cell>
          <cell r="F18">
            <v>100</v>
          </cell>
          <cell r="G18">
            <v>1</v>
          </cell>
          <cell r="I18">
            <v>6</v>
          </cell>
          <cell r="J18">
            <v>1</v>
          </cell>
          <cell r="K18">
            <v>100</v>
          </cell>
          <cell r="L18">
            <v>12</v>
          </cell>
          <cell r="N18">
            <v>9</v>
          </cell>
          <cell r="O18">
            <v>1</v>
          </cell>
          <cell r="P18">
            <v>100</v>
          </cell>
          <cell r="Q18">
            <v>12</v>
          </cell>
          <cell r="S18">
            <v>6</v>
          </cell>
          <cell r="T18">
            <v>1</v>
          </cell>
          <cell r="U18">
            <v>100</v>
          </cell>
          <cell r="V18">
            <v>12</v>
          </cell>
          <cell r="X18">
            <v>4.5</v>
          </cell>
          <cell r="Y18">
            <v>1</v>
          </cell>
          <cell r="Z18">
            <v>100</v>
          </cell>
          <cell r="AA18">
            <v>12</v>
          </cell>
          <cell r="AC18">
            <v>0.45</v>
          </cell>
          <cell r="AD18">
            <v>1</v>
          </cell>
          <cell r="AE18">
            <v>100</v>
          </cell>
          <cell r="AF18">
            <v>1</v>
          </cell>
          <cell r="AH18">
            <v>9</v>
          </cell>
          <cell r="AI18">
            <v>1</v>
          </cell>
          <cell r="AJ18">
            <v>100</v>
          </cell>
          <cell r="AK18">
            <v>12</v>
          </cell>
          <cell r="AM18">
            <v>0.9</v>
          </cell>
          <cell r="AN18">
            <v>1</v>
          </cell>
          <cell r="AO18">
            <v>100</v>
          </cell>
          <cell r="AP18">
            <v>1</v>
          </cell>
          <cell r="AR18">
            <v>0.75</v>
          </cell>
          <cell r="AS18">
            <v>1</v>
          </cell>
          <cell r="AT18">
            <v>100</v>
          </cell>
          <cell r="AU18">
            <v>12</v>
          </cell>
          <cell r="AX18">
            <v>12</v>
          </cell>
          <cell r="AY18">
            <v>0.9</v>
          </cell>
          <cell r="AZ18">
            <v>6</v>
          </cell>
          <cell r="BA18">
            <v>9</v>
          </cell>
          <cell r="BB18">
            <v>6</v>
          </cell>
          <cell r="BC18">
            <v>4.5</v>
          </cell>
          <cell r="BD18">
            <v>0.45</v>
          </cell>
          <cell r="BE18">
            <v>9</v>
          </cell>
          <cell r="BF18">
            <v>0.9</v>
          </cell>
        </row>
        <row r="19">
          <cell r="B19">
            <v>13</v>
          </cell>
          <cell r="C19" t="str">
            <v>Drs. AHMAD KHOTIB, M.Pd</v>
          </cell>
          <cell r="D19">
            <v>0.9</v>
          </cell>
          <cell r="E19">
            <v>1</v>
          </cell>
          <cell r="F19">
            <v>100</v>
          </cell>
          <cell r="G19">
            <v>1</v>
          </cell>
          <cell r="I19">
            <v>6</v>
          </cell>
          <cell r="J19">
            <v>1</v>
          </cell>
          <cell r="K19">
            <v>100</v>
          </cell>
          <cell r="L19">
            <v>12</v>
          </cell>
          <cell r="N19">
            <v>9</v>
          </cell>
          <cell r="O19">
            <v>1</v>
          </cell>
          <cell r="P19">
            <v>100</v>
          </cell>
          <cell r="Q19">
            <v>12</v>
          </cell>
          <cell r="S19">
            <v>6</v>
          </cell>
          <cell r="T19">
            <v>1</v>
          </cell>
          <cell r="U19">
            <v>100</v>
          </cell>
          <cell r="V19">
            <v>12</v>
          </cell>
          <cell r="X19">
            <v>4.5</v>
          </cell>
          <cell r="Y19">
            <v>1</v>
          </cell>
          <cell r="Z19">
            <v>100</v>
          </cell>
          <cell r="AA19">
            <v>12</v>
          </cell>
          <cell r="AC19">
            <v>0.45</v>
          </cell>
          <cell r="AD19">
            <v>1</v>
          </cell>
          <cell r="AE19">
            <v>100</v>
          </cell>
          <cell r="AF19">
            <v>1</v>
          </cell>
          <cell r="AH19">
            <v>9</v>
          </cell>
          <cell r="AI19">
            <v>1</v>
          </cell>
          <cell r="AJ19">
            <v>100</v>
          </cell>
          <cell r="AK19">
            <v>12</v>
          </cell>
          <cell r="AM19">
            <v>0.9</v>
          </cell>
          <cell r="AN19">
            <v>1</v>
          </cell>
          <cell r="AO19">
            <v>100</v>
          </cell>
          <cell r="AP19">
            <v>1</v>
          </cell>
          <cell r="AR19">
            <v>0.75</v>
          </cell>
          <cell r="AS19">
            <v>1</v>
          </cell>
          <cell r="AT19">
            <v>100</v>
          </cell>
          <cell r="AU19">
            <v>12</v>
          </cell>
          <cell r="AX19">
            <v>13</v>
          </cell>
          <cell r="AY19">
            <v>0.9</v>
          </cell>
          <cell r="AZ19">
            <v>6</v>
          </cell>
          <cell r="BA19">
            <v>9</v>
          </cell>
          <cell r="BB19">
            <v>6</v>
          </cell>
          <cell r="BC19">
            <v>4.5</v>
          </cell>
          <cell r="BD19">
            <v>0.45</v>
          </cell>
          <cell r="BE19">
            <v>9</v>
          </cell>
          <cell r="BF19">
            <v>0.9</v>
          </cell>
        </row>
        <row r="20">
          <cell r="B20">
            <v>14</v>
          </cell>
          <cell r="C20" t="str">
            <v>SUTAN ASWIN, S.Pd</v>
          </cell>
          <cell r="D20">
            <v>0.9</v>
          </cell>
          <cell r="E20">
            <v>1</v>
          </cell>
          <cell r="F20">
            <v>100</v>
          </cell>
          <cell r="G20">
            <v>1</v>
          </cell>
          <cell r="I20">
            <v>6</v>
          </cell>
          <cell r="J20">
            <v>1</v>
          </cell>
          <cell r="K20">
            <v>100</v>
          </cell>
          <cell r="L20">
            <v>12</v>
          </cell>
          <cell r="N20">
            <v>9</v>
          </cell>
          <cell r="O20">
            <v>1</v>
          </cell>
          <cell r="P20">
            <v>100</v>
          </cell>
          <cell r="Q20">
            <v>12</v>
          </cell>
          <cell r="S20">
            <v>6</v>
          </cell>
          <cell r="T20">
            <v>1</v>
          </cell>
          <cell r="U20">
            <v>100</v>
          </cell>
          <cell r="V20">
            <v>12</v>
          </cell>
          <cell r="X20">
            <v>4.5</v>
          </cell>
          <cell r="Y20">
            <v>1</v>
          </cell>
          <cell r="Z20">
            <v>100</v>
          </cell>
          <cell r="AA20">
            <v>12</v>
          </cell>
          <cell r="AC20">
            <v>0.45</v>
          </cell>
          <cell r="AD20">
            <v>1</v>
          </cell>
          <cell r="AE20">
            <v>100</v>
          </cell>
          <cell r="AF20">
            <v>1</v>
          </cell>
          <cell r="AH20">
            <v>9</v>
          </cell>
          <cell r="AI20">
            <v>1</v>
          </cell>
          <cell r="AJ20">
            <v>100</v>
          </cell>
          <cell r="AK20">
            <v>12</v>
          </cell>
          <cell r="AM20">
            <v>0.9</v>
          </cell>
          <cell r="AN20">
            <v>1</v>
          </cell>
          <cell r="AO20">
            <v>100</v>
          </cell>
          <cell r="AP20">
            <v>1</v>
          </cell>
          <cell r="AR20">
            <v>0.75</v>
          </cell>
          <cell r="AS20">
            <v>1</v>
          </cell>
          <cell r="AT20">
            <v>100</v>
          </cell>
          <cell r="AU20">
            <v>12</v>
          </cell>
          <cell r="AX20">
            <v>14</v>
          </cell>
          <cell r="AY20">
            <v>0.9</v>
          </cell>
          <cell r="AZ20">
            <v>6</v>
          </cell>
          <cell r="BA20">
            <v>9</v>
          </cell>
          <cell r="BB20">
            <v>6</v>
          </cell>
          <cell r="BC20">
            <v>4.5</v>
          </cell>
          <cell r="BD20">
            <v>0.45</v>
          </cell>
          <cell r="BE20">
            <v>9</v>
          </cell>
          <cell r="BF20">
            <v>0.9</v>
          </cell>
        </row>
        <row r="21">
          <cell r="B21">
            <v>15</v>
          </cell>
          <cell r="C21" t="str">
            <v>Dra. IDA SAIDAH, M.MPd</v>
          </cell>
          <cell r="D21">
            <v>0.9</v>
          </cell>
          <cell r="E21">
            <v>1</v>
          </cell>
          <cell r="F21">
            <v>100</v>
          </cell>
          <cell r="G21">
            <v>1</v>
          </cell>
          <cell r="I21">
            <v>6</v>
          </cell>
          <cell r="J21">
            <v>1</v>
          </cell>
          <cell r="K21">
            <v>100</v>
          </cell>
          <cell r="L21">
            <v>12</v>
          </cell>
          <cell r="N21">
            <v>9</v>
          </cell>
          <cell r="O21">
            <v>1</v>
          </cell>
          <cell r="P21">
            <v>100</v>
          </cell>
          <cell r="Q21">
            <v>12</v>
          </cell>
          <cell r="S21">
            <v>6</v>
          </cell>
          <cell r="T21">
            <v>1</v>
          </cell>
          <cell r="U21">
            <v>100</v>
          </cell>
          <cell r="V21">
            <v>12</v>
          </cell>
          <cell r="X21">
            <v>4.5</v>
          </cell>
          <cell r="Y21">
            <v>1</v>
          </cell>
          <cell r="Z21">
            <v>100</v>
          </cell>
          <cell r="AA21">
            <v>12</v>
          </cell>
          <cell r="AC21">
            <v>0.45</v>
          </cell>
          <cell r="AD21">
            <v>1</v>
          </cell>
          <cell r="AE21">
            <v>100</v>
          </cell>
          <cell r="AF21">
            <v>1</v>
          </cell>
          <cell r="AH21">
            <v>9</v>
          </cell>
          <cell r="AI21">
            <v>1</v>
          </cell>
          <cell r="AJ21">
            <v>100</v>
          </cell>
          <cell r="AK21">
            <v>12</v>
          </cell>
          <cell r="AM21">
            <v>0.9</v>
          </cell>
          <cell r="AN21">
            <v>1</v>
          </cell>
          <cell r="AO21">
            <v>100</v>
          </cell>
          <cell r="AP21">
            <v>1</v>
          </cell>
          <cell r="AR21">
            <v>0.75</v>
          </cell>
          <cell r="AS21">
            <v>1</v>
          </cell>
          <cell r="AT21">
            <v>100</v>
          </cell>
          <cell r="AU21">
            <v>12</v>
          </cell>
          <cell r="AX21">
            <v>15</v>
          </cell>
          <cell r="AY21">
            <v>0.9</v>
          </cell>
          <cell r="AZ21">
            <v>6</v>
          </cell>
          <cell r="BA21">
            <v>9</v>
          </cell>
          <cell r="BB21">
            <v>6</v>
          </cell>
          <cell r="BC21">
            <v>4.5</v>
          </cell>
          <cell r="BD21">
            <v>0.45</v>
          </cell>
          <cell r="BE21">
            <v>9</v>
          </cell>
          <cell r="BF21">
            <v>0.9</v>
          </cell>
        </row>
        <row r="22">
          <cell r="B22">
            <v>16</v>
          </cell>
          <cell r="C22" t="str">
            <v>Dra. Hj. JAMILAH, M.Pd</v>
          </cell>
          <cell r="D22">
            <v>0.9</v>
          </cell>
          <cell r="E22">
            <v>1</v>
          </cell>
          <cell r="F22">
            <v>100</v>
          </cell>
          <cell r="G22">
            <v>1</v>
          </cell>
          <cell r="I22">
            <v>6</v>
          </cell>
          <cell r="J22">
            <v>1</v>
          </cell>
          <cell r="K22">
            <v>100</v>
          </cell>
          <cell r="L22">
            <v>12</v>
          </cell>
          <cell r="N22">
            <v>9</v>
          </cell>
          <cell r="O22">
            <v>1</v>
          </cell>
          <cell r="P22">
            <v>100</v>
          </cell>
          <cell r="Q22">
            <v>12</v>
          </cell>
          <cell r="S22">
            <v>6</v>
          </cell>
          <cell r="T22">
            <v>1</v>
          </cell>
          <cell r="U22">
            <v>100</v>
          </cell>
          <cell r="V22">
            <v>12</v>
          </cell>
          <cell r="X22">
            <v>4.5</v>
          </cell>
          <cell r="Y22">
            <v>1</v>
          </cell>
          <cell r="Z22">
            <v>100</v>
          </cell>
          <cell r="AA22">
            <v>12</v>
          </cell>
          <cell r="AC22">
            <v>0.45</v>
          </cell>
          <cell r="AD22">
            <v>1</v>
          </cell>
          <cell r="AE22">
            <v>100</v>
          </cell>
          <cell r="AF22">
            <v>1</v>
          </cell>
          <cell r="AH22">
            <v>9</v>
          </cell>
          <cell r="AI22">
            <v>1</v>
          </cell>
          <cell r="AJ22">
            <v>100</v>
          </cell>
          <cell r="AK22">
            <v>12</v>
          </cell>
          <cell r="AM22">
            <v>0.9</v>
          </cell>
          <cell r="AN22">
            <v>1</v>
          </cell>
          <cell r="AO22">
            <v>100</v>
          </cell>
          <cell r="AP22">
            <v>1</v>
          </cell>
          <cell r="AR22">
            <v>0.75</v>
          </cell>
          <cell r="AS22">
            <v>1</v>
          </cell>
          <cell r="AT22">
            <v>100</v>
          </cell>
          <cell r="AU22">
            <v>12</v>
          </cell>
          <cell r="AX22">
            <v>16</v>
          </cell>
          <cell r="AY22">
            <v>0.9</v>
          </cell>
          <cell r="AZ22">
            <v>6</v>
          </cell>
          <cell r="BA22">
            <v>9</v>
          </cell>
          <cell r="BB22">
            <v>6</v>
          </cell>
          <cell r="BC22">
            <v>4.5</v>
          </cell>
          <cell r="BD22">
            <v>0.45</v>
          </cell>
          <cell r="BE22">
            <v>9</v>
          </cell>
          <cell r="BF22">
            <v>0.9</v>
          </cell>
        </row>
        <row r="23">
          <cell r="B23">
            <v>17</v>
          </cell>
          <cell r="C23" t="str">
            <v>Dra. Hj. ZURNI ASNIDA</v>
          </cell>
          <cell r="D23">
            <v>0.9</v>
          </cell>
          <cell r="E23">
            <v>1</v>
          </cell>
          <cell r="F23">
            <v>100</v>
          </cell>
          <cell r="G23">
            <v>1</v>
          </cell>
          <cell r="I23">
            <v>6</v>
          </cell>
          <cell r="J23">
            <v>1</v>
          </cell>
          <cell r="K23">
            <v>100</v>
          </cell>
          <cell r="L23">
            <v>12</v>
          </cell>
          <cell r="N23">
            <v>9</v>
          </cell>
          <cell r="O23">
            <v>1</v>
          </cell>
          <cell r="P23">
            <v>100</v>
          </cell>
          <cell r="Q23">
            <v>12</v>
          </cell>
          <cell r="S23">
            <v>6</v>
          </cell>
          <cell r="T23">
            <v>1</v>
          </cell>
          <cell r="U23">
            <v>100</v>
          </cell>
          <cell r="V23">
            <v>12</v>
          </cell>
          <cell r="X23">
            <v>4.5</v>
          </cell>
          <cell r="Y23">
            <v>1</v>
          </cell>
          <cell r="Z23">
            <v>100</v>
          </cell>
          <cell r="AA23">
            <v>12</v>
          </cell>
          <cell r="AC23">
            <v>0.45</v>
          </cell>
          <cell r="AD23">
            <v>1</v>
          </cell>
          <cell r="AE23">
            <v>100</v>
          </cell>
          <cell r="AF23">
            <v>1</v>
          </cell>
          <cell r="AH23">
            <v>9</v>
          </cell>
          <cell r="AI23">
            <v>1</v>
          </cell>
          <cell r="AJ23">
            <v>100</v>
          </cell>
          <cell r="AK23">
            <v>12</v>
          </cell>
          <cell r="AM23">
            <v>0.9</v>
          </cell>
          <cell r="AN23">
            <v>1</v>
          </cell>
          <cell r="AO23">
            <v>100</v>
          </cell>
          <cell r="AP23">
            <v>1</v>
          </cell>
          <cell r="AR23">
            <v>0.75</v>
          </cell>
          <cell r="AS23">
            <v>1</v>
          </cell>
          <cell r="AT23">
            <v>100</v>
          </cell>
          <cell r="AU23">
            <v>12</v>
          </cell>
          <cell r="AX23">
            <v>17</v>
          </cell>
          <cell r="AY23">
            <v>0.9</v>
          </cell>
          <cell r="AZ23">
            <v>6</v>
          </cell>
          <cell r="BA23">
            <v>9</v>
          </cell>
          <cell r="BB23">
            <v>6</v>
          </cell>
          <cell r="BC23">
            <v>4.5</v>
          </cell>
          <cell r="BD23">
            <v>0.45</v>
          </cell>
          <cell r="BE23">
            <v>9</v>
          </cell>
          <cell r="BF23">
            <v>0.9</v>
          </cell>
        </row>
        <row r="24">
          <cell r="B24">
            <v>18</v>
          </cell>
          <cell r="C24" t="str">
            <v>TANTI ASTRIATIE Z, S.Pd, M.Pd</v>
          </cell>
          <cell r="D24">
            <v>0.6</v>
          </cell>
          <cell r="E24">
            <v>1</v>
          </cell>
          <cell r="F24">
            <v>100</v>
          </cell>
          <cell r="G24">
            <v>1</v>
          </cell>
          <cell r="I24">
            <v>5.6</v>
          </cell>
          <cell r="J24">
            <v>1</v>
          </cell>
          <cell r="K24">
            <v>100</v>
          </cell>
          <cell r="L24">
            <v>12</v>
          </cell>
          <cell r="N24">
            <v>6</v>
          </cell>
          <cell r="O24">
            <v>1</v>
          </cell>
          <cell r="P24">
            <v>100</v>
          </cell>
          <cell r="Q24">
            <v>12</v>
          </cell>
          <cell r="S24">
            <v>4</v>
          </cell>
          <cell r="T24">
            <v>1</v>
          </cell>
          <cell r="U24">
            <v>100</v>
          </cell>
          <cell r="V24">
            <v>12</v>
          </cell>
          <cell r="X24">
            <v>3</v>
          </cell>
          <cell r="Y24">
            <v>1</v>
          </cell>
          <cell r="Z24">
            <v>100</v>
          </cell>
          <cell r="AA24">
            <v>12</v>
          </cell>
          <cell r="AC24">
            <v>0.3</v>
          </cell>
          <cell r="AD24">
            <v>1</v>
          </cell>
          <cell r="AE24">
            <v>100</v>
          </cell>
          <cell r="AF24">
            <v>1</v>
          </cell>
          <cell r="AH24">
            <v>6</v>
          </cell>
          <cell r="AI24">
            <v>1</v>
          </cell>
          <cell r="AJ24">
            <v>100</v>
          </cell>
          <cell r="AK24">
            <v>12</v>
          </cell>
          <cell r="AM24">
            <v>0.6</v>
          </cell>
          <cell r="AN24">
            <v>1</v>
          </cell>
          <cell r="AO24">
            <v>100</v>
          </cell>
          <cell r="AP24">
            <v>1</v>
          </cell>
          <cell r="AR24">
            <v>0.75</v>
          </cell>
          <cell r="AS24">
            <v>1</v>
          </cell>
          <cell r="AT24">
            <v>100</v>
          </cell>
          <cell r="AU24">
            <v>12</v>
          </cell>
          <cell r="AX24">
            <v>18</v>
          </cell>
          <cell r="AY24">
            <v>0.6</v>
          </cell>
          <cell r="AZ24">
            <v>5.6</v>
          </cell>
          <cell r="BA24">
            <v>6</v>
          </cell>
          <cell r="BB24">
            <v>4</v>
          </cell>
          <cell r="BC24">
            <v>3</v>
          </cell>
          <cell r="BD24">
            <v>0.3</v>
          </cell>
          <cell r="BE24">
            <v>6</v>
          </cell>
          <cell r="BF24">
            <v>0.6</v>
          </cell>
        </row>
        <row r="25">
          <cell r="B25">
            <v>19</v>
          </cell>
          <cell r="C25" t="str">
            <v>KUSWIYATI, S.Pd, M.Pd</v>
          </cell>
          <cell r="D25">
            <v>0.6</v>
          </cell>
          <cell r="E25">
            <v>1</v>
          </cell>
          <cell r="F25">
            <v>100</v>
          </cell>
          <cell r="G25">
            <v>1</v>
          </cell>
          <cell r="I25">
            <v>5.6</v>
          </cell>
          <cell r="J25">
            <v>1</v>
          </cell>
          <cell r="K25">
            <v>100</v>
          </cell>
          <cell r="L25">
            <v>12</v>
          </cell>
          <cell r="N25">
            <v>6</v>
          </cell>
          <cell r="O25">
            <v>1</v>
          </cell>
          <cell r="P25">
            <v>100</v>
          </cell>
          <cell r="Q25">
            <v>12</v>
          </cell>
          <cell r="S25">
            <v>4</v>
          </cell>
          <cell r="T25">
            <v>1</v>
          </cell>
          <cell r="U25">
            <v>100</v>
          </cell>
          <cell r="V25">
            <v>12</v>
          </cell>
          <cell r="X25">
            <v>3</v>
          </cell>
          <cell r="Y25">
            <v>1</v>
          </cell>
          <cell r="Z25">
            <v>100</v>
          </cell>
          <cell r="AA25">
            <v>12</v>
          </cell>
          <cell r="AC25">
            <v>0.3</v>
          </cell>
          <cell r="AD25">
            <v>1</v>
          </cell>
          <cell r="AE25">
            <v>100</v>
          </cell>
          <cell r="AF25">
            <v>1</v>
          </cell>
          <cell r="AH25">
            <v>6</v>
          </cell>
          <cell r="AI25">
            <v>1</v>
          </cell>
          <cell r="AJ25">
            <v>100</v>
          </cell>
          <cell r="AK25">
            <v>12</v>
          </cell>
          <cell r="AM25">
            <v>0.6</v>
          </cell>
          <cell r="AN25">
            <v>1</v>
          </cell>
          <cell r="AO25">
            <v>100</v>
          </cell>
          <cell r="AP25">
            <v>1</v>
          </cell>
          <cell r="AR25">
            <v>0.75</v>
          </cell>
          <cell r="AS25">
            <v>1</v>
          </cell>
          <cell r="AT25">
            <v>100</v>
          </cell>
          <cell r="AU25">
            <v>12</v>
          </cell>
          <cell r="AX25">
            <v>19</v>
          </cell>
          <cell r="AY25">
            <v>0.6</v>
          </cell>
          <cell r="AZ25">
            <v>5.6</v>
          </cell>
          <cell r="BA25">
            <v>6</v>
          </cell>
          <cell r="BB25">
            <v>4</v>
          </cell>
          <cell r="BC25">
            <v>3</v>
          </cell>
          <cell r="BD25">
            <v>0.3</v>
          </cell>
          <cell r="BE25">
            <v>6</v>
          </cell>
          <cell r="BF25">
            <v>0.6</v>
          </cell>
        </row>
        <row r="26">
          <cell r="B26">
            <v>20</v>
          </cell>
          <cell r="C26" t="str">
            <v>RUSDAH, S.Ag</v>
          </cell>
          <cell r="D26">
            <v>0.6</v>
          </cell>
          <cell r="E26">
            <v>1</v>
          </cell>
          <cell r="F26">
            <v>100</v>
          </cell>
          <cell r="G26">
            <v>1</v>
          </cell>
          <cell r="I26">
            <v>5.6</v>
          </cell>
          <cell r="J26">
            <v>1</v>
          </cell>
          <cell r="K26">
            <v>100</v>
          </cell>
          <cell r="L26">
            <v>12</v>
          </cell>
          <cell r="N26">
            <v>6</v>
          </cell>
          <cell r="O26">
            <v>1</v>
          </cell>
          <cell r="P26">
            <v>100</v>
          </cell>
          <cell r="Q26">
            <v>12</v>
          </cell>
          <cell r="S26">
            <v>4</v>
          </cell>
          <cell r="T26">
            <v>1</v>
          </cell>
          <cell r="U26">
            <v>100</v>
          </cell>
          <cell r="V26">
            <v>12</v>
          </cell>
          <cell r="X26">
            <v>3</v>
          </cell>
          <cell r="Y26">
            <v>1</v>
          </cell>
          <cell r="Z26">
            <v>100</v>
          </cell>
          <cell r="AA26">
            <v>12</v>
          </cell>
          <cell r="AC26">
            <v>0.3</v>
          </cell>
          <cell r="AD26">
            <v>1</v>
          </cell>
          <cell r="AE26">
            <v>100</v>
          </cell>
          <cell r="AF26">
            <v>1</v>
          </cell>
          <cell r="AH26">
            <v>6</v>
          </cell>
          <cell r="AI26">
            <v>1</v>
          </cell>
          <cell r="AJ26">
            <v>100</v>
          </cell>
          <cell r="AK26">
            <v>12</v>
          </cell>
          <cell r="AM26">
            <v>0.6</v>
          </cell>
          <cell r="AN26">
            <v>1</v>
          </cell>
          <cell r="AO26">
            <v>100</v>
          </cell>
          <cell r="AP26">
            <v>1</v>
          </cell>
          <cell r="AR26">
            <v>0.75</v>
          </cell>
          <cell r="AS26">
            <v>1</v>
          </cell>
          <cell r="AT26">
            <v>100</v>
          </cell>
          <cell r="AU26">
            <v>12</v>
          </cell>
          <cell r="AX26">
            <v>20</v>
          </cell>
          <cell r="AY26">
            <v>0.6</v>
          </cell>
          <cell r="AZ26">
            <v>5.6</v>
          </cell>
          <cell r="BA26">
            <v>6</v>
          </cell>
          <cell r="BB26">
            <v>4</v>
          </cell>
          <cell r="BC26">
            <v>3</v>
          </cell>
          <cell r="BD26">
            <v>0.3</v>
          </cell>
          <cell r="BE26">
            <v>6</v>
          </cell>
          <cell r="BF26">
            <v>0.6</v>
          </cell>
        </row>
        <row r="27">
          <cell r="B27">
            <v>21</v>
          </cell>
          <cell r="C27" t="str">
            <v>WAWAN KURNIAWAN, S.Pd, M.Si</v>
          </cell>
          <cell r="D27">
            <v>0.6</v>
          </cell>
          <cell r="E27">
            <v>1</v>
          </cell>
          <cell r="F27">
            <v>100</v>
          </cell>
          <cell r="G27">
            <v>1</v>
          </cell>
          <cell r="I27">
            <v>5.6</v>
          </cell>
          <cell r="J27">
            <v>1</v>
          </cell>
          <cell r="K27">
            <v>100</v>
          </cell>
          <cell r="L27">
            <v>12</v>
          </cell>
          <cell r="N27">
            <v>6</v>
          </cell>
          <cell r="O27">
            <v>1</v>
          </cell>
          <cell r="P27">
            <v>100</v>
          </cell>
          <cell r="Q27">
            <v>12</v>
          </cell>
          <cell r="S27">
            <v>4</v>
          </cell>
          <cell r="T27">
            <v>1</v>
          </cell>
          <cell r="U27">
            <v>100</v>
          </cell>
          <cell r="V27">
            <v>12</v>
          </cell>
          <cell r="X27">
            <v>3</v>
          </cell>
          <cell r="Y27">
            <v>1</v>
          </cell>
          <cell r="Z27">
            <v>100</v>
          </cell>
          <cell r="AA27">
            <v>12</v>
          </cell>
          <cell r="AC27">
            <v>0.3</v>
          </cell>
          <cell r="AD27">
            <v>1</v>
          </cell>
          <cell r="AE27">
            <v>100</v>
          </cell>
          <cell r="AF27">
            <v>1</v>
          </cell>
          <cell r="AH27">
            <v>6</v>
          </cell>
          <cell r="AI27">
            <v>1</v>
          </cell>
          <cell r="AJ27">
            <v>100</v>
          </cell>
          <cell r="AK27">
            <v>12</v>
          </cell>
          <cell r="AM27">
            <v>0.6</v>
          </cell>
          <cell r="AN27">
            <v>1</v>
          </cell>
          <cell r="AO27">
            <v>100</v>
          </cell>
          <cell r="AP27">
            <v>1</v>
          </cell>
          <cell r="AR27">
            <v>0.75</v>
          </cell>
          <cell r="AS27">
            <v>1</v>
          </cell>
          <cell r="AT27">
            <v>100</v>
          </cell>
          <cell r="AU27">
            <v>12</v>
          </cell>
          <cell r="AX27">
            <v>21</v>
          </cell>
          <cell r="AY27">
            <v>0.6</v>
          </cell>
          <cell r="AZ27">
            <v>5.6</v>
          </cell>
          <cell r="BA27">
            <v>6</v>
          </cell>
          <cell r="BB27">
            <v>4</v>
          </cell>
          <cell r="BC27">
            <v>3</v>
          </cell>
          <cell r="BD27">
            <v>0.3</v>
          </cell>
          <cell r="BE27">
            <v>6</v>
          </cell>
          <cell r="BF27">
            <v>0.6</v>
          </cell>
        </row>
        <row r="28">
          <cell r="B28">
            <v>22</v>
          </cell>
          <cell r="C28" t="str">
            <v>MUHAMMAD YUNUS, S.Ag, M.Pd</v>
          </cell>
          <cell r="D28">
            <v>0.6</v>
          </cell>
          <cell r="E28">
            <v>1</v>
          </cell>
          <cell r="F28">
            <v>100</v>
          </cell>
          <cell r="G28">
            <v>1</v>
          </cell>
          <cell r="I28">
            <v>5.6</v>
          </cell>
          <cell r="J28">
            <v>1</v>
          </cell>
          <cell r="K28">
            <v>100</v>
          </cell>
          <cell r="L28">
            <v>12</v>
          </cell>
          <cell r="N28">
            <v>6</v>
          </cell>
          <cell r="O28">
            <v>1</v>
          </cell>
          <cell r="P28">
            <v>100</v>
          </cell>
          <cell r="Q28">
            <v>12</v>
          </cell>
          <cell r="S28">
            <v>4</v>
          </cell>
          <cell r="T28">
            <v>1</v>
          </cell>
          <cell r="U28">
            <v>100</v>
          </cell>
          <cell r="V28">
            <v>12</v>
          </cell>
          <cell r="X28">
            <v>3</v>
          </cell>
          <cell r="Y28">
            <v>1</v>
          </cell>
          <cell r="Z28">
            <v>100</v>
          </cell>
          <cell r="AA28">
            <v>12</v>
          </cell>
          <cell r="AC28">
            <v>0.3</v>
          </cell>
          <cell r="AD28">
            <v>1</v>
          </cell>
          <cell r="AE28">
            <v>100</v>
          </cell>
          <cell r="AF28">
            <v>1</v>
          </cell>
          <cell r="AH28">
            <v>6</v>
          </cell>
          <cell r="AI28">
            <v>1</v>
          </cell>
          <cell r="AJ28">
            <v>100</v>
          </cell>
          <cell r="AK28">
            <v>12</v>
          </cell>
          <cell r="AM28">
            <v>0.6</v>
          </cell>
          <cell r="AN28">
            <v>1</v>
          </cell>
          <cell r="AO28">
            <v>100</v>
          </cell>
          <cell r="AP28">
            <v>1</v>
          </cell>
          <cell r="AR28">
            <v>0.75</v>
          </cell>
          <cell r="AS28">
            <v>1</v>
          </cell>
          <cell r="AT28">
            <v>100</v>
          </cell>
          <cell r="AU28">
            <v>12</v>
          </cell>
          <cell r="AX28">
            <v>22</v>
          </cell>
          <cell r="AY28">
            <v>0.6</v>
          </cell>
          <cell r="AZ28">
            <v>5.6</v>
          </cell>
          <cell r="BA28">
            <v>6</v>
          </cell>
          <cell r="BB28">
            <v>4</v>
          </cell>
          <cell r="BC28">
            <v>3</v>
          </cell>
          <cell r="BD28">
            <v>0.3</v>
          </cell>
          <cell r="BE28">
            <v>6</v>
          </cell>
          <cell r="BF28">
            <v>0.6</v>
          </cell>
        </row>
        <row r="29">
          <cell r="B29">
            <v>23</v>
          </cell>
          <cell r="C29" t="str">
            <v>Drs. SASTRO JAGO HARTONO</v>
          </cell>
          <cell r="D29">
            <v>0.9</v>
          </cell>
          <cell r="E29">
            <v>1</v>
          </cell>
          <cell r="F29">
            <v>100</v>
          </cell>
          <cell r="G29">
            <v>1</v>
          </cell>
          <cell r="I29">
            <v>6</v>
          </cell>
          <cell r="J29">
            <v>1</v>
          </cell>
          <cell r="K29">
            <v>100</v>
          </cell>
          <cell r="L29">
            <v>12</v>
          </cell>
          <cell r="N29">
            <v>9</v>
          </cell>
          <cell r="O29">
            <v>1</v>
          </cell>
          <cell r="P29">
            <v>100</v>
          </cell>
          <cell r="Q29">
            <v>12</v>
          </cell>
          <cell r="S29">
            <v>6</v>
          </cell>
          <cell r="T29">
            <v>1</v>
          </cell>
          <cell r="U29">
            <v>100</v>
          </cell>
          <cell r="V29">
            <v>12</v>
          </cell>
          <cell r="X29">
            <v>4.5</v>
          </cell>
          <cell r="Y29">
            <v>1</v>
          </cell>
          <cell r="Z29">
            <v>100</v>
          </cell>
          <cell r="AA29">
            <v>12</v>
          </cell>
          <cell r="AC29">
            <v>0.45</v>
          </cell>
          <cell r="AD29">
            <v>1</v>
          </cell>
          <cell r="AE29">
            <v>100</v>
          </cell>
          <cell r="AF29">
            <v>1</v>
          </cell>
          <cell r="AH29">
            <v>9</v>
          </cell>
          <cell r="AI29">
            <v>1</v>
          </cell>
          <cell r="AJ29">
            <v>100</v>
          </cell>
          <cell r="AK29">
            <v>12</v>
          </cell>
          <cell r="AM29">
            <v>0.9</v>
          </cell>
          <cell r="AN29">
            <v>1</v>
          </cell>
          <cell r="AO29">
            <v>100</v>
          </cell>
          <cell r="AP29">
            <v>1</v>
          </cell>
          <cell r="AR29">
            <v>0.75</v>
          </cell>
          <cell r="AS29">
            <v>1</v>
          </cell>
          <cell r="AT29">
            <v>100</v>
          </cell>
          <cell r="AU29">
            <v>12</v>
          </cell>
          <cell r="AX29">
            <v>23</v>
          </cell>
          <cell r="AY29">
            <v>0.9</v>
          </cell>
          <cell r="AZ29">
            <v>6</v>
          </cell>
          <cell r="BA29">
            <v>9</v>
          </cell>
          <cell r="BB29">
            <v>6</v>
          </cell>
          <cell r="BC29">
            <v>4.5</v>
          </cell>
          <cell r="BD29">
            <v>0.45</v>
          </cell>
          <cell r="BE29">
            <v>9</v>
          </cell>
          <cell r="BF29">
            <v>0.9</v>
          </cell>
        </row>
        <row r="30">
          <cell r="B30">
            <v>24</v>
          </cell>
          <cell r="C30" t="str">
            <v>RUSTIATI, S.Pd, M.Pd</v>
          </cell>
          <cell r="D30">
            <v>0.6</v>
          </cell>
          <cell r="E30">
            <v>1</v>
          </cell>
          <cell r="F30">
            <v>100</v>
          </cell>
          <cell r="G30">
            <v>1</v>
          </cell>
          <cell r="I30">
            <v>5.6</v>
          </cell>
          <cell r="J30">
            <v>1</v>
          </cell>
          <cell r="K30">
            <v>100</v>
          </cell>
          <cell r="L30">
            <v>12</v>
          </cell>
          <cell r="N30">
            <v>6</v>
          </cell>
          <cell r="O30">
            <v>1</v>
          </cell>
          <cell r="P30">
            <v>100</v>
          </cell>
          <cell r="Q30">
            <v>12</v>
          </cell>
          <cell r="S30">
            <v>4</v>
          </cell>
          <cell r="T30">
            <v>1</v>
          </cell>
          <cell r="U30">
            <v>100</v>
          </cell>
          <cell r="V30">
            <v>12</v>
          </cell>
          <cell r="X30">
            <v>3</v>
          </cell>
          <cell r="Y30">
            <v>1</v>
          </cell>
          <cell r="Z30">
            <v>100</v>
          </cell>
          <cell r="AA30">
            <v>12</v>
          </cell>
          <cell r="AC30">
            <v>0.3</v>
          </cell>
          <cell r="AD30">
            <v>1</v>
          </cell>
          <cell r="AE30">
            <v>100</v>
          </cell>
          <cell r="AF30">
            <v>1</v>
          </cell>
          <cell r="AH30">
            <v>6</v>
          </cell>
          <cell r="AI30">
            <v>1</v>
          </cell>
          <cell r="AJ30">
            <v>100</v>
          </cell>
          <cell r="AK30">
            <v>12</v>
          </cell>
          <cell r="AM30">
            <v>0.6</v>
          </cell>
          <cell r="AN30">
            <v>1</v>
          </cell>
          <cell r="AO30">
            <v>100</v>
          </cell>
          <cell r="AP30">
            <v>1</v>
          </cell>
          <cell r="AR30">
            <v>0.75</v>
          </cell>
          <cell r="AS30">
            <v>1</v>
          </cell>
          <cell r="AT30">
            <v>100</v>
          </cell>
          <cell r="AU30">
            <v>12</v>
          </cell>
          <cell r="AX30">
            <v>24</v>
          </cell>
          <cell r="AY30">
            <v>0.6</v>
          </cell>
          <cell r="AZ30">
            <v>5.6</v>
          </cell>
          <cell r="BA30">
            <v>6</v>
          </cell>
          <cell r="BB30">
            <v>4</v>
          </cell>
          <cell r="BC30">
            <v>3</v>
          </cell>
          <cell r="BD30">
            <v>0.3</v>
          </cell>
          <cell r="BE30">
            <v>6</v>
          </cell>
          <cell r="BF30">
            <v>0.6</v>
          </cell>
        </row>
        <row r="31">
          <cell r="B31">
            <v>25</v>
          </cell>
          <cell r="C31" t="str">
            <v>SARJONO S.Pd</v>
          </cell>
          <cell r="D31">
            <v>0.6</v>
          </cell>
          <cell r="E31">
            <v>1</v>
          </cell>
          <cell r="F31">
            <v>100</v>
          </cell>
          <cell r="G31">
            <v>1</v>
          </cell>
          <cell r="I31">
            <v>5.6</v>
          </cell>
          <cell r="J31">
            <v>1</v>
          </cell>
          <cell r="K31">
            <v>100</v>
          </cell>
          <cell r="L31">
            <v>12</v>
          </cell>
          <cell r="N31">
            <v>6</v>
          </cell>
          <cell r="O31">
            <v>1</v>
          </cell>
          <cell r="P31">
            <v>100</v>
          </cell>
          <cell r="Q31">
            <v>12</v>
          </cell>
          <cell r="S31">
            <v>4</v>
          </cell>
          <cell r="T31">
            <v>1</v>
          </cell>
          <cell r="U31">
            <v>100</v>
          </cell>
          <cell r="V31">
            <v>12</v>
          </cell>
          <cell r="X31">
            <v>3</v>
          </cell>
          <cell r="Y31">
            <v>1</v>
          </cell>
          <cell r="Z31">
            <v>100</v>
          </cell>
          <cell r="AA31">
            <v>12</v>
          </cell>
          <cell r="AC31">
            <v>0.3</v>
          </cell>
          <cell r="AD31">
            <v>1</v>
          </cell>
          <cell r="AE31">
            <v>100</v>
          </cell>
          <cell r="AF31">
            <v>1</v>
          </cell>
          <cell r="AH31">
            <v>6</v>
          </cell>
          <cell r="AI31">
            <v>1</v>
          </cell>
          <cell r="AJ31">
            <v>100</v>
          </cell>
          <cell r="AK31">
            <v>12</v>
          </cell>
          <cell r="AM31">
            <v>0.6</v>
          </cell>
          <cell r="AN31">
            <v>1</v>
          </cell>
          <cell r="AO31">
            <v>100</v>
          </cell>
          <cell r="AP31">
            <v>1</v>
          </cell>
          <cell r="AR31">
            <v>0.75</v>
          </cell>
          <cell r="AS31">
            <v>1</v>
          </cell>
          <cell r="AT31">
            <v>100</v>
          </cell>
          <cell r="AU31">
            <v>12</v>
          </cell>
          <cell r="AX31">
            <v>25</v>
          </cell>
          <cell r="AY31">
            <v>0.6</v>
          </cell>
          <cell r="AZ31">
            <v>5.6</v>
          </cell>
          <cell r="BA31">
            <v>6</v>
          </cell>
          <cell r="BB31">
            <v>4</v>
          </cell>
          <cell r="BC31">
            <v>3</v>
          </cell>
          <cell r="BD31">
            <v>0.3</v>
          </cell>
          <cell r="BE31">
            <v>6</v>
          </cell>
          <cell r="BF31">
            <v>0.6</v>
          </cell>
        </row>
        <row r="32">
          <cell r="B32">
            <v>26</v>
          </cell>
          <cell r="C32" t="str">
            <v>Drs. AGUS UTOYO, MM</v>
          </cell>
          <cell r="D32">
            <v>0.9</v>
          </cell>
          <cell r="E32">
            <v>1</v>
          </cell>
          <cell r="F32">
            <v>100</v>
          </cell>
          <cell r="G32">
            <v>1</v>
          </cell>
          <cell r="I32">
            <v>6</v>
          </cell>
          <cell r="J32">
            <v>1</v>
          </cell>
          <cell r="K32">
            <v>100</v>
          </cell>
          <cell r="L32">
            <v>12</v>
          </cell>
          <cell r="N32">
            <v>9</v>
          </cell>
          <cell r="O32">
            <v>1</v>
          </cell>
          <cell r="P32">
            <v>100</v>
          </cell>
          <cell r="Q32">
            <v>12</v>
          </cell>
          <cell r="S32">
            <v>6</v>
          </cell>
          <cell r="T32">
            <v>1</v>
          </cell>
          <cell r="U32">
            <v>100</v>
          </cell>
          <cell r="V32">
            <v>12</v>
          </cell>
          <cell r="X32">
            <v>4.5</v>
          </cell>
          <cell r="Y32">
            <v>1</v>
          </cell>
          <cell r="Z32">
            <v>100</v>
          </cell>
          <cell r="AA32">
            <v>12</v>
          </cell>
          <cell r="AC32">
            <v>0.45</v>
          </cell>
          <cell r="AD32">
            <v>1</v>
          </cell>
          <cell r="AE32">
            <v>100</v>
          </cell>
          <cell r="AF32">
            <v>1</v>
          </cell>
          <cell r="AH32">
            <v>9</v>
          </cell>
          <cell r="AI32">
            <v>1</v>
          </cell>
          <cell r="AJ32">
            <v>100</v>
          </cell>
          <cell r="AK32">
            <v>12</v>
          </cell>
          <cell r="AM32">
            <v>0.9</v>
          </cell>
          <cell r="AN32">
            <v>1</v>
          </cell>
          <cell r="AO32">
            <v>100</v>
          </cell>
          <cell r="AP32">
            <v>1</v>
          </cell>
          <cell r="AR32">
            <v>0.75</v>
          </cell>
          <cell r="AS32">
            <v>1</v>
          </cell>
          <cell r="AT32">
            <v>100</v>
          </cell>
          <cell r="AU32">
            <v>12</v>
          </cell>
          <cell r="AX32">
            <v>26</v>
          </cell>
          <cell r="AY32">
            <v>0.9</v>
          </cell>
          <cell r="AZ32">
            <v>6</v>
          </cell>
          <cell r="BA32">
            <v>9</v>
          </cell>
          <cell r="BB32">
            <v>6</v>
          </cell>
          <cell r="BC32">
            <v>4.5</v>
          </cell>
          <cell r="BD32">
            <v>0.45</v>
          </cell>
          <cell r="BE32">
            <v>9</v>
          </cell>
          <cell r="BF32">
            <v>0.9</v>
          </cell>
        </row>
        <row r="33">
          <cell r="B33">
            <v>27</v>
          </cell>
          <cell r="C33" t="str">
            <v>MARWI, S.Pd.I</v>
          </cell>
          <cell r="D33">
            <v>0.9</v>
          </cell>
          <cell r="E33">
            <v>1</v>
          </cell>
          <cell r="F33">
            <v>100</v>
          </cell>
          <cell r="G33">
            <v>1</v>
          </cell>
          <cell r="I33">
            <v>6</v>
          </cell>
          <cell r="J33">
            <v>1</v>
          </cell>
          <cell r="K33">
            <v>100</v>
          </cell>
          <cell r="L33">
            <v>12</v>
          </cell>
          <cell r="N33">
            <v>9</v>
          </cell>
          <cell r="O33">
            <v>1</v>
          </cell>
          <cell r="P33">
            <v>100</v>
          </cell>
          <cell r="Q33">
            <v>12</v>
          </cell>
          <cell r="S33">
            <v>6</v>
          </cell>
          <cell r="T33">
            <v>1</v>
          </cell>
          <cell r="U33">
            <v>100</v>
          </cell>
          <cell r="V33">
            <v>12</v>
          </cell>
          <cell r="X33">
            <v>4.5</v>
          </cell>
          <cell r="Y33">
            <v>1</v>
          </cell>
          <cell r="Z33">
            <v>100</v>
          </cell>
          <cell r="AA33">
            <v>12</v>
          </cell>
          <cell r="AC33">
            <v>0.45</v>
          </cell>
          <cell r="AD33">
            <v>1</v>
          </cell>
          <cell r="AE33">
            <v>100</v>
          </cell>
          <cell r="AF33">
            <v>1</v>
          </cell>
          <cell r="AH33">
            <v>9</v>
          </cell>
          <cell r="AI33">
            <v>1</v>
          </cell>
          <cell r="AJ33">
            <v>100</v>
          </cell>
          <cell r="AK33">
            <v>12</v>
          </cell>
          <cell r="AM33">
            <v>0.9</v>
          </cell>
          <cell r="AN33">
            <v>1</v>
          </cell>
          <cell r="AO33">
            <v>100</v>
          </cell>
          <cell r="AP33">
            <v>1</v>
          </cell>
          <cell r="AR33">
            <v>0.75</v>
          </cell>
          <cell r="AS33">
            <v>1</v>
          </cell>
          <cell r="AT33">
            <v>100</v>
          </cell>
          <cell r="AU33">
            <v>12</v>
          </cell>
          <cell r="AX33">
            <v>27</v>
          </cell>
          <cell r="AY33">
            <v>0.9</v>
          </cell>
          <cell r="AZ33">
            <v>6</v>
          </cell>
          <cell r="BA33">
            <v>9</v>
          </cell>
          <cell r="BB33">
            <v>6</v>
          </cell>
          <cell r="BC33">
            <v>4.5</v>
          </cell>
          <cell r="BD33">
            <v>0.45</v>
          </cell>
          <cell r="BE33">
            <v>9</v>
          </cell>
          <cell r="BF33">
            <v>0.9</v>
          </cell>
        </row>
        <row r="34">
          <cell r="B34">
            <v>28</v>
          </cell>
          <cell r="C34" t="str">
            <v>SUHARTONO, S.Pd</v>
          </cell>
          <cell r="D34">
            <v>0.9</v>
          </cell>
          <cell r="E34">
            <v>1</v>
          </cell>
          <cell r="F34">
            <v>100</v>
          </cell>
          <cell r="G34">
            <v>1</v>
          </cell>
          <cell r="I34">
            <v>6</v>
          </cell>
          <cell r="J34">
            <v>1</v>
          </cell>
          <cell r="K34">
            <v>100</v>
          </cell>
          <cell r="L34">
            <v>12</v>
          </cell>
          <cell r="N34">
            <v>9</v>
          </cell>
          <cell r="O34">
            <v>1</v>
          </cell>
          <cell r="P34">
            <v>100</v>
          </cell>
          <cell r="Q34">
            <v>12</v>
          </cell>
          <cell r="S34">
            <v>6</v>
          </cell>
          <cell r="T34">
            <v>1</v>
          </cell>
          <cell r="U34">
            <v>100</v>
          </cell>
          <cell r="V34">
            <v>12</v>
          </cell>
          <cell r="X34">
            <v>4.5</v>
          </cell>
          <cell r="Y34">
            <v>1</v>
          </cell>
          <cell r="Z34">
            <v>100</v>
          </cell>
          <cell r="AA34">
            <v>12</v>
          </cell>
          <cell r="AC34">
            <v>0.45</v>
          </cell>
          <cell r="AD34">
            <v>1</v>
          </cell>
          <cell r="AE34">
            <v>100</v>
          </cell>
          <cell r="AF34">
            <v>1</v>
          </cell>
          <cell r="AH34">
            <v>9</v>
          </cell>
          <cell r="AI34">
            <v>1</v>
          </cell>
          <cell r="AJ34">
            <v>100</v>
          </cell>
          <cell r="AK34">
            <v>12</v>
          </cell>
          <cell r="AM34">
            <v>0.9</v>
          </cell>
          <cell r="AN34">
            <v>1</v>
          </cell>
          <cell r="AO34">
            <v>100</v>
          </cell>
          <cell r="AP34">
            <v>1</v>
          </cell>
          <cell r="AR34">
            <v>0.75</v>
          </cell>
          <cell r="AS34">
            <v>1</v>
          </cell>
          <cell r="AT34">
            <v>100</v>
          </cell>
          <cell r="AU34">
            <v>12</v>
          </cell>
          <cell r="AX34">
            <v>28</v>
          </cell>
          <cell r="AY34">
            <v>0.9</v>
          </cell>
          <cell r="AZ34">
            <v>6</v>
          </cell>
          <cell r="BA34">
            <v>9</v>
          </cell>
          <cell r="BB34">
            <v>6</v>
          </cell>
          <cell r="BC34">
            <v>4.5</v>
          </cell>
          <cell r="BD34">
            <v>0.45</v>
          </cell>
          <cell r="BE34">
            <v>9</v>
          </cell>
          <cell r="BF34">
            <v>0.9</v>
          </cell>
        </row>
        <row r="35">
          <cell r="B35">
            <v>29</v>
          </cell>
          <cell r="C35" t="str">
            <v>EUIS KURAISIN, M.Pd</v>
          </cell>
          <cell r="D35">
            <v>0.9</v>
          </cell>
          <cell r="E35">
            <v>1</v>
          </cell>
          <cell r="F35">
            <v>100</v>
          </cell>
          <cell r="G35">
            <v>1</v>
          </cell>
          <cell r="I35">
            <v>6</v>
          </cell>
          <cell r="J35">
            <v>1</v>
          </cell>
          <cell r="K35">
            <v>100</v>
          </cell>
          <cell r="L35">
            <v>12</v>
          </cell>
          <cell r="N35">
            <v>9</v>
          </cell>
          <cell r="O35">
            <v>1</v>
          </cell>
          <cell r="P35">
            <v>100</v>
          </cell>
          <cell r="Q35">
            <v>12</v>
          </cell>
          <cell r="S35">
            <v>6</v>
          </cell>
          <cell r="T35">
            <v>1</v>
          </cell>
          <cell r="U35">
            <v>100</v>
          </cell>
          <cell r="V35">
            <v>12</v>
          </cell>
          <cell r="X35">
            <v>4.5</v>
          </cell>
          <cell r="Y35">
            <v>1</v>
          </cell>
          <cell r="Z35">
            <v>100</v>
          </cell>
          <cell r="AA35">
            <v>12</v>
          </cell>
          <cell r="AC35">
            <v>0.45</v>
          </cell>
          <cell r="AD35">
            <v>1</v>
          </cell>
          <cell r="AE35">
            <v>100</v>
          </cell>
          <cell r="AF35">
            <v>1</v>
          </cell>
          <cell r="AH35">
            <v>9</v>
          </cell>
          <cell r="AI35">
            <v>1</v>
          </cell>
          <cell r="AJ35">
            <v>100</v>
          </cell>
          <cell r="AK35">
            <v>12</v>
          </cell>
          <cell r="AM35">
            <v>0.9</v>
          </cell>
          <cell r="AN35">
            <v>1</v>
          </cell>
          <cell r="AO35">
            <v>100</v>
          </cell>
          <cell r="AP35">
            <v>1</v>
          </cell>
          <cell r="AR35">
            <v>0.75</v>
          </cell>
          <cell r="AS35">
            <v>1</v>
          </cell>
          <cell r="AT35">
            <v>100</v>
          </cell>
          <cell r="AU35">
            <v>12</v>
          </cell>
          <cell r="AX35">
            <v>29</v>
          </cell>
          <cell r="AY35">
            <v>0.9</v>
          </cell>
          <cell r="AZ35">
            <v>6</v>
          </cell>
          <cell r="BA35">
            <v>9</v>
          </cell>
          <cell r="BB35">
            <v>6</v>
          </cell>
          <cell r="BC35">
            <v>4.5</v>
          </cell>
          <cell r="BD35">
            <v>0.45</v>
          </cell>
          <cell r="BE35">
            <v>9</v>
          </cell>
          <cell r="BF35">
            <v>0.9</v>
          </cell>
        </row>
        <row r="36">
          <cell r="B36">
            <v>30</v>
          </cell>
          <cell r="C36" t="str">
            <v>Dra. Hj. NUROZIAH</v>
          </cell>
          <cell r="D36">
            <v>0.9</v>
          </cell>
          <cell r="E36">
            <v>1</v>
          </cell>
          <cell r="F36">
            <v>100</v>
          </cell>
          <cell r="G36">
            <v>1</v>
          </cell>
          <cell r="I36">
            <v>6</v>
          </cell>
          <cell r="J36">
            <v>1</v>
          </cell>
          <cell r="K36">
            <v>100</v>
          </cell>
          <cell r="L36">
            <v>12</v>
          </cell>
          <cell r="N36">
            <v>9</v>
          </cell>
          <cell r="O36">
            <v>1</v>
          </cell>
          <cell r="P36">
            <v>100</v>
          </cell>
          <cell r="Q36">
            <v>12</v>
          </cell>
          <cell r="S36">
            <v>6</v>
          </cell>
          <cell r="T36">
            <v>1</v>
          </cell>
          <cell r="U36">
            <v>100</v>
          </cell>
          <cell r="V36">
            <v>12</v>
          </cell>
          <cell r="X36">
            <v>4.5</v>
          </cell>
          <cell r="Y36">
            <v>1</v>
          </cell>
          <cell r="Z36">
            <v>100</v>
          </cell>
          <cell r="AA36">
            <v>12</v>
          </cell>
          <cell r="AC36">
            <v>0.45</v>
          </cell>
          <cell r="AD36">
            <v>1</v>
          </cell>
          <cell r="AE36">
            <v>100</v>
          </cell>
          <cell r="AF36">
            <v>1</v>
          </cell>
          <cell r="AH36">
            <v>9</v>
          </cell>
          <cell r="AI36">
            <v>1</v>
          </cell>
          <cell r="AJ36">
            <v>100</v>
          </cell>
          <cell r="AK36">
            <v>12</v>
          </cell>
          <cell r="AM36">
            <v>0.9</v>
          </cell>
          <cell r="AN36">
            <v>1</v>
          </cell>
          <cell r="AO36">
            <v>100</v>
          </cell>
          <cell r="AP36">
            <v>1</v>
          </cell>
          <cell r="AR36">
            <v>0.75</v>
          </cell>
          <cell r="AS36">
            <v>1</v>
          </cell>
          <cell r="AT36">
            <v>100</v>
          </cell>
          <cell r="AU36">
            <v>12</v>
          </cell>
          <cell r="AX36">
            <v>30</v>
          </cell>
          <cell r="AY36">
            <v>0.9</v>
          </cell>
          <cell r="AZ36">
            <v>6</v>
          </cell>
          <cell r="BA36">
            <v>9</v>
          </cell>
          <cell r="BB36">
            <v>6</v>
          </cell>
          <cell r="BC36">
            <v>4.5</v>
          </cell>
          <cell r="BD36">
            <v>0.45</v>
          </cell>
          <cell r="BE36">
            <v>9</v>
          </cell>
          <cell r="BF36">
            <v>0.9</v>
          </cell>
        </row>
        <row r="37">
          <cell r="B37" t="str">
            <v/>
          </cell>
          <cell r="C37" t="str">
            <v/>
          </cell>
          <cell r="D37" t="str">
            <v/>
          </cell>
          <cell r="I37" t="str">
            <v/>
          </cell>
          <cell r="N37" t="str">
            <v/>
          </cell>
          <cell r="S37" t="str">
            <v/>
          </cell>
          <cell r="X37" t="str">
            <v/>
          </cell>
          <cell r="AC37" t="str">
            <v/>
          </cell>
          <cell r="AH37" t="str">
            <v/>
          </cell>
          <cell r="AM37" t="str">
            <v/>
          </cell>
          <cell r="AR37" t="str">
            <v/>
          </cell>
          <cell r="AX37">
            <v>31</v>
          </cell>
          <cell r="AY37" t="str">
            <v/>
          </cell>
          <cell r="AZ37" t="str">
            <v/>
          </cell>
          <cell r="BA37" t="str">
            <v/>
          </cell>
          <cell r="BB37" t="str">
            <v/>
          </cell>
          <cell r="BC37" t="str">
            <v/>
          </cell>
          <cell r="BD37" t="str">
            <v/>
          </cell>
          <cell r="BE37" t="str">
            <v/>
          </cell>
          <cell r="BF37" t="str">
            <v/>
          </cell>
        </row>
        <row r="38">
          <cell r="B38" t="str">
            <v/>
          </cell>
          <cell r="C38" t="str">
            <v/>
          </cell>
          <cell r="D38" t="str">
            <v/>
          </cell>
          <cell r="I38" t="str">
            <v/>
          </cell>
          <cell r="N38" t="str">
            <v/>
          </cell>
          <cell r="S38" t="str">
            <v/>
          </cell>
          <cell r="X38" t="str">
            <v/>
          </cell>
          <cell r="AC38" t="str">
            <v/>
          </cell>
          <cell r="AH38" t="str">
            <v/>
          </cell>
          <cell r="AM38" t="str">
            <v/>
          </cell>
          <cell r="AR38" t="str">
            <v/>
          </cell>
          <cell r="AX38" t="str">
            <v/>
          </cell>
          <cell r="AY38" t="str">
            <v/>
          </cell>
          <cell r="AZ38" t="str">
            <v/>
          </cell>
          <cell r="BA38" t="str">
            <v/>
          </cell>
          <cell r="BB38" t="str">
            <v/>
          </cell>
          <cell r="BC38" t="str">
            <v/>
          </cell>
          <cell r="BD38" t="str">
            <v/>
          </cell>
          <cell r="BE38" t="str">
            <v/>
          </cell>
          <cell r="BF38" t="str">
            <v/>
          </cell>
        </row>
        <row r="39">
          <cell r="B39" t="str">
            <v/>
          </cell>
          <cell r="C39" t="str">
            <v/>
          </cell>
          <cell r="D39" t="str">
            <v/>
          </cell>
          <cell r="I39" t="str">
            <v/>
          </cell>
          <cell r="N39" t="str">
            <v/>
          </cell>
          <cell r="S39" t="str">
            <v/>
          </cell>
          <cell r="X39" t="str">
            <v/>
          </cell>
          <cell r="AC39" t="str">
            <v/>
          </cell>
          <cell r="AH39" t="str">
            <v/>
          </cell>
          <cell r="AM39" t="str">
            <v/>
          </cell>
          <cell r="AR39" t="str">
            <v/>
          </cell>
          <cell r="AX39" t="str">
            <v/>
          </cell>
          <cell r="AY39" t="str">
            <v/>
          </cell>
          <cell r="AZ39" t="str">
            <v/>
          </cell>
          <cell r="BA39" t="str">
            <v/>
          </cell>
          <cell r="BB39" t="str">
            <v/>
          </cell>
          <cell r="BC39" t="str">
            <v/>
          </cell>
          <cell r="BD39" t="str">
            <v/>
          </cell>
          <cell r="BE39" t="str">
            <v/>
          </cell>
          <cell r="BF39" t="str">
            <v/>
          </cell>
        </row>
        <row r="40">
          <cell r="B40" t="str">
            <v/>
          </cell>
          <cell r="C40" t="str">
            <v/>
          </cell>
          <cell r="D40" t="str">
            <v/>
          </cell>
          <cell r="I40" t="str">
            <v/>
          </cell>
          <cell r="N40" t="str">
            <v/>
          </cell>
          <cell r="S40" t="str">
            <v/>
          </cell>
          <cell r="X40" t="str">
            <v/>
          </cell>
          <cell r="AC40" t="str">
            <v/>
          </cell>
          <cell r="AH40" t="str">
            <v/>
          </cell>
          <cell r="AM40" t="str">
            <v/>
          </cell>
          <cell r="AR40" t="str">
            <v/>
          </cell>
          <cell r="AX40" t="str">
            <v/>
          </cell>
          <cell r="AY40" t="str">
            <v/>
          </cell>
          <cell r="AZ40" t="str">
            <v/>
          </cell>
          <cell r="BA40" t="str">
            <v/>
          </cell>
          <cell r="BB40" t="str">
            <v/>
          </cell>
          <cell r="BC40" t="str">
            <v/>
          </cell>
          <cell r="BD40" t="str">
            <v/>
          </cell>
          <cell r="BE40" t="str">
            <v/>
          </cell>
          <cell r="BF40" t="str">
            <v/>
          </cell>
        </row>
        <row r="41">
          <cell r="B41" t="str">
            <v/>
          </cell>
          <cell r="C41" t="str">
            <v/>
          </cell>
          <cell r="D41" t="str">
            <v/>
          </cell>
          <cell r="I41" t="str">
            <v/>
          </cell>
          <cell r="N41" t="str">
            <v/>
          </cell>
          <cell r="S41" t="str">
            <v/>
          </cell>
          <cell r="X41" t="str">
            <v/>
          </cell>
          <cell r="AC41" t="str">
            <v/>
          </cell>
          <cell r="AH41" t="str">
            <v/>
          </cell>
          <cell r="AM41" t="str">
            <v/>
          </cell>
          <cell r="AR41" t="str">
            <v/>
          </cell>
          <cell r="AX41" t="str">
            <v/>
          </cell>
          <cell r="AY41" t="str">
            <v/>
          </cell>
          <cell r="AZ41" t="str">
            <v/>
          </cell>
          <cell r="BA41" t="str">
            <v/>
          </cell>
          <cell r="BB41" t="str">
            <v/>
          </cell>
          <cell r="BC41" t="str">
            <v/>
          </cell>
          <cell r="BD41" t="str">
            <v/>
          </cell>
          <cell r="BE41" t="str">
            <v/>
          </cell>
          <cell r="BF41" t="str">
            <v/>
          </cell>
        </row>
        <row r="42">
          <cell r="B42" t="str">
            <v/>
          </cell>
          <cell r="C42" t="str">
            <v/>
          </cell>
          <cell r="D42" t="str">
            <v/>
          </cell>
          <cell r="I42" t="str">
            <v/>
          </cell>
          <cell r="N42" t="str">
            <v/>
          </cell>
          <cell r="S42" t="str">
            <v/>
          </cell>
          <cell r="X42" t="str">
            <v/>
          </cell>
          <cell r="AC42" t="str">
            <v/>
          </cell>
          <cell r="AH42" t="str">
            <v/>
          </cell>
          <cell r="AM42" t="str">
            <v/>
          </cell>
          <cell r="AR42" t="str">
            <v/>
          </cell>
          <cell r="AX42" t="str">
            <v/>
          </cell>
          <cell r="AY42" t="str">
            <v/>
          </cell>
          <cell r="AZ42" t="str">
            <v/>
          </cell>
          <cell r="BA42" t="str">
            <v/>
          </cell>
          <cell r="BB42" t="str">
            <v/>
          </cell>
          <cell r="BC42" t="str">
            <v/>
          </cell>
          <cell r="BD42" t="str">
            <v/>
          </cell>
          <cell r="BE42" t="str">
            <v/>
          </cell>
          <cell r="BF42" t="str">
            <v/>
          </cell>
        </row>
        <row r="43">
          <cell r="B43" t="str">
            <v/>
          </cell>
          <cell r="C43" t="str">
            <v/>
          </cell>
          <cell r="D43" t="str">
            <v/>
          </cell>
          <cell r="I43" t="str">
            <v/>
          </cell>
          <cell r="N43" t="str">
            <v/>
          </cell>
          <cell r="S43" t="str">
            <v/>
          </cell>
          <cell r="X43" t="str">
            <v/>
          </cell>
          <cell r="AC43" t="str">
            <v/>
          </cell>
          <cell r="AH43" t="str">
            <v/>
          </cell>
          <cell r="AM43" t="str">
            <v/>
          </cell>
          <cell r="AR43" t="str">
            <v/>
          </cell>
          <cell r="AX43" t="str">
            <v/>
          </cell>
          <cell r="AY43" t="str">
            <v/>
          </cell>
          <cell r="AZ43" t="str">
            <v/>
          </cell>
          <cell r="BA43" t="str">
            <v/>
          </cell>
          <cell r="BB43" t="str">
            <v/>
          </cell>
          <cell r="BC43" t="str">
            <v/>
          </cell>
          <cell r="BD43" t="str">
            <v/>
          </cell>
          <cell r="BE43" t="str">
            <v/>
          </cell>
          <cell r="BF43" t="str">
            <v/>
          </cell>
        </row>
        <row r="44">
          <cell r="B44" t="str">
            <v/>
          </cell>
          <cell r="C44" t="str">
            <v/>
          </cell>
          <cell r="D44" t="str">
            <v/>
          </cell>
          <cell r="I44" t="str">
            <v/>
          </cell>
          <cell r="N44" t="str">
            <v/>
          </cell>
          <cell r="S44" t="str">
            <v/>
          </cell>
          <cell r="X44" t="str">
            <v/>
          </cell>
          <cell r="AC44" t="str">
            <v/>
          </cell>
          <cell r="AH44" t="str">
            <v/>
          </cell>
          <cell r="AM44" t="str">
            <v/>
          </cell>
          <cell r="AR44" t="str">
            <v/>
          </cell>
          <cell r="AX44" t="str">
            <v/>
          </cell>
          <cell r="AY44" t="str">
            <v/>
          </cell>
          <cell r="AZ44" t="str">
            <v/>
          </cell>
          <cell r="BA44" t="str">
            <v/>
          </cell>
          <cell r="BB44" t="str">
            <v/>
          </cell>
          <cell r="BC44" t="str">
            <v/>
          </cell>
          <cell r="BD44" t="str">
            <v/>
          </cell>
          <cell r="BE44" t="str">
            <v/>
          </cell>
          <cell r="BF44" t="str">
            <v/>
          </cell>
        </row>
        <row r="45">
          <cell r="B45" t="str">
            <v/>
          </cell>
          <cell r="C45" t="str">
            <v/>
          </cell>
          <cell r="D45" t="str">
            <v/>
          </cell>
          <cell r="I45" t="str">
            <v/>
          </cell>
          <cell r="N45" t="str">
            <v/>
          </cell>
          <cell r="S45" t="str">
            <v/>
          </cell>
          <cell r="X45" t="str">
            <v/>
          </cell>
          <cell r="AC45" t="str">
            <v/>
          </cell>
          <cell r="AH45" t="str">
            <v/>
          </cell>
          <cell r="AM45" t="str">
            <v/>
          </cell>
          <cell r="AR45" t="str">
            <v/>
          </cell>
          <cell r="AX45" t="str">
            <v/>
          </cell>
          <cell r="AY45" t="str">
            <v/>
          </cell>
          <cell r="AZ45" t="str">
            <v/>
          </cell>
          <cell r="BA45" t="str">
            <v/>
          </cell>
          <cell r="BB45" t="str">
            <v/>
          </cell>
          <cell r="BC45" t="str">
            <v/>
          </cell>
          <cell r="BD45" t="str">
            <v/>
          </cell>
          <cell r="BE45" t="str">
            <v/>
          </cell>
          <cell r="BF45" t="str">
            <v/>
          </cell>
        </row>
        <row r="46">
          <cell r="B46" t="str">
            <v/>
          </cell>
          <cell r="C46" t="str">
            <v/>
          </cell>
          <cell r="D46" t="str">
            <v/>
          </cell>
          <cell r="I46" t="str">
            <v/>
          </cell>
          <cell r="N46" t="str">
            <v/>
          </cell>
          <cell r="S46" t="str">
            <v/>
          </cell>
          <cell r="X46" t="str">
            <v/>
          </cell>
          <cell r="AC46" t="str">
            <v/>
          </cell>
          <cell r="AH46" t="str">
            <v/>
          </cell>
          <cell r="AM46" t="str">
            <v/>
          </cell>
          <cell r="AR46" t="str">
            <v/>
          </cell>
          <cell r="AX46" t="str">
            <v/>
          </cell>
          <cell r="AY46" t="str">
            <v/>
          </cell>
          <cell r="AZ46" t="str">
            <v/>
          </cell>
          <cell r="BA46" t="str">
            <v/>
          </cell>
          <cell r="BB46" t="str">
            <v/>
          </cell>
          <cell r="BC46" t="str">
            <v/>
          </cell>
          <cell r="BD46" t="str">
            <v/>
          </cell>
          <cell r="BE46" t="str">
            <v/>
          </cell>
          <cell r="BF46" t="str">
            <v/>
          </cell>
        </row>
        <row r="47">
          <cell r="B47" t="str">
            <v/>
          </cell>
          <cell r="C47" t="str">
            <v/>
          </cell>
          <cell r="D47" t="str">
            <v/>
          </cell>
          <cell r="I47" t="str">
            <v/>
          </cell>
          <cell r="N47" t="str">
            <v/>
          </cell>
          <cell r="S47" t="str">
            <v/>
          </cell>
          <cell r="X47" t="str">
            <v/>
          </cell>
          <cell r="AC47" t="str">
            <v/>
          </cell>
          <cell r="AH47" t="str">
            <v/>
          </cell>
          <cell r="AM47" t="str">
            <v/>
          </cell>
          <cell r="AR47" t="str">
            <v/>
          </cell>
          <cell r="AX47" t="str">
            <v/>
          </cell>
          <cell r="AY47" t="str">
            <v/>
          </cell>
          <cell r="AZ47" t="str">
            <v/>
          </cell>
          <cell r="BA47" t="str">
            <v/>
          </cell>
          <cell r="BB47" t="str">
            <v/>
          </cell>
          <cell r="BC47" t="str">
            <v/>
          </cell>
          <cell r="BD47" t="str">
            <v/>
          </cell>
          <cell r="BE47" t="str">
            <v/>
          </cell>
          <cell r="BF47" t="str">
            <v/>
          </cell>
        </row>
        <row r="48">
          <cell r="B48" t="str">
            <v/>
          </cell>
          <cell r="C48" t="str">
            <v/>
          </cell>
          <cell r="D48" t="str">
            <v/>
          </cell>
          <cell r="I48" t="str">
            <v/>
          </cell>
          <cell r="N48" t="str">
            <v/>
          </cell>
          <cell r="S48" t="str">
            <v/>
          </cell>
          <cell r="X48" t="str">
            <v/>
          </cell>
          <cell r="AC48" t="str">
            <v/>
          </cell>
          <cell r="AH48" t="str">
            <v/>
          </cell>
          <cell r="AM48" t="str">
            <v/>
          </cell>
          <cell r="AR48" t="str">
            <v/>
          </cell>
          <cell r="AX48" t="str">
            <v/>
          </cell>
          <cell r="AY48" t="str">
            <v/>
          </cell>
          <cell r="AZ48" t="str">
            <v/>
          </cell>
          <cell r="BA48" t="str">
            <v/>
          </cell>
          <cell r="BB48" t="str">
            <v/>
          </cell>
          <cell r="BC48" t="str">
            <v/>
          </cell>
          <cell r="BD48" t="str">
            <v/>
          </cell>
          <cell r="BE48" t="str">
            <v/>
          </cell>
          <cell r="BF48" t="str">
            <v/>
          </cell>
        </row>
        <row r="49">
          <cell r="B49" t="str">
            <v/>
          </cell>
          <cell r="C49" t="str">
            <v/>
          </cell>
          <cell r="D49" t="str">
            <v/>
          </cell>
          <cell r="I49" t="str">
            <v/>
          </cell>
          <cell r="N49" t="str">
            <v/>
          </cell>
          <cell r="S49" t="str">
            <v/>
          </cell>
          <cell r="X49" t="str">
            <v/>
          </cell>
          <cell r="AC49" t="str">
            <v/>
          </cell>
          <cell r="AH49" t="str">
            <v/>
          </cell>
          <cell r="AM49" t="str">
            <v/>
          </cell>
          <cell r="AR49" t="str">
            <v/>
          </cell>
          <cell r="AX49" t="str">
            <v/>
          </cell>
          <cell r="AY49" t="str">
            <v/>
          </cell>
          <cell r="AZ49" t="str">
            <v/>
          </cell>
          <cell r="BA49" t="str">
            <v/>
          </cell>
          <cell r="BB49" t="str">
            <v/>
          </cell>
          <cell r="BC49" t="str">
            <v/>
          </cell>
          <cell r="BD49" t="str">
            <v/>
          </cell>
          <cell r="BE49" t="str">
            <v/>
          </cell>
          <cell r="BF49" t="str">
            <v/>
          </cell>
        </row>
        <row r="50">
          <cell r="B50" t="str">
            <v/>
          </cell>
          <cell r="C50" t="str">
            <v/>
          </cell>
          <cell r="D50" t="str">
            <v/>
          </cell>
          <cell r="I50" t="str">
            <v/>
          </cell>
          <cell r="N50" t="str">
            <v/>
          </cell>
          <cell r="S50" t="str">
            <v/>
          </cell>
          <cell r="X50" t="str">
            <v/>
          </cell>
          <cell r="AC50" t="str">
            <v/>
          </cell>
          <cell r="AH50" t="str">
            <v/>
          </cell>
          <cell r="AM50" t="str">
            <v/>
          </cell>
          <cell r="AR50" t="str">
            <v/>
          </cell>
          <cell r="AX50" t="str">
            <v/>
          </cell>
          <cell r="AY50" t="str">
            <v/>
          </cell>
          <cell r="AZ50" t="str">
            <v/>
          </cell>
          <cell r="BA50" t="str">
            <v/>
          </cell>
          <cell r="BB50" t="str">
            <v/>
          </cell>
          <cell r="BC50" t="str">
            <v/>
          </cell>
          <cell r="BD50" t="str">
            <v/>
          </cell>
          <cell r="BE50" t="str">
            <v/>
          </cell>
          <cell r="BF50" t="str">
            <v/>
          </cell>
        </row>
        <row r="51">
          <cell r="B51" t="str">
            <v/>
          </cell>
          <cell r="C51" t="str">
            <v/>
          </cell>
          <cell r="D51" t="str">
            <v/>
          </cell>
          <cell r="I51" t="str">
            <v/>
          </cell>
          <cell r="N51" t="str">
            <v/>
          </cell>
          <cell r="S51" t="str">
            <v/>
          </cell>
          <cell r="X51" t="str">
            <v/>
          </cell>
          <cell r="AC51" t="str">
            <v/>
          </cell>
          <cell r="AH51" t="str">
            <v/>
          </cell>
          <cell r="AM51" t="str">
            <v/>
          </cell>
          <cell r="AR51" t="str">
            <v/>
          </cell>
          <cell r="AX51" t="str">
            <v/>
          </cell>
          <cell r="AY51" t="str">
            <v/>
          </cell>
          <cell r="AZ51" t="str">
            <v/>
          </cell>
          <cell r="BA51" t="str">
            <v/>
          </cell>
          <cell r="BB51" t="str">
            <v/>
          </cell>
          <cell r="BC51" t="str">
            <v/>
          </cell>
          <cell r="BD51" t="str">
            <v/>
          </cell>
          <cell r="BE51" t="str">
            <v/>
          </cell>
          <cell r="BF51" t="str">
            <v/>
          </cell>
        </row>
        <row r="52">
          <cell r="B52" t="str">
            <v/>
          </cell>
          <cell r="C52" t="str">
            <v/>
          </cell>
          <cell r="D52" t="str">
            <v/>
          </cell>
          <cell r="I52" t="str">
            <v/>
          </cell>
          <cell r="N52" t="str">
            <v/>
          </cell>
          <cell r="S52" t="str">
            <v/>
          </cell>
          <cell r="X52" t="str">
            <v/>
          </cell>
          <cell r="AC52" t="str">
            <v/>
          </cell>
          <cell r="AH52" t="str">
            <v/>
          </cell>
          <cell r="AM52" t="str">
            <v/>
          </cell>
          <cell r="AR52" t="str">
            <v/>
          </cell>
          <cell r="AX52" t="str">
            <v/>
          </cell>
          <cell r="AY52" t="str">
            <v/>
          </cell>
          <cell r="AZ52" t="str">
            <v/>
          </cell>
          <cell r="BA52" t="str">
            <v/>
          </cell>
          <cell r="BB52" t="str">
            <v/>
          </cell>
          <cell r="BC52" t="str">
            <v/>
          </cell>
          <cell r="BD52" t="str">
            <v/>
          </cell>
          <cell r="BE52" t="str">
            <v/>
          </cell>
          <cell r="BF52" t="str">
            <v/>
          </cell>
        </row>
        <row r="53">
          <cell r="B53" t="str">
            <v/>
          </cell>
          <cell r="C53" t="str">
            <v/>
          </cell>
          <cell r="D53" t="str">
            <v/>
          </cell>
          <cell r="I53" t="str">
            <v/>
          </cell>
          <cell r="N53" t="str">
            <v/>
          </cell>
          <cell r="S53" t="str">
            <v/>
          </cell>
          <cell r="X53" t="str">
            <v/>
          </cell>
          <cell r="AC53" t="str">
            <v/>
          </cell>
          <cell r="AH53" t="str">
            <v/>
          </cell>
          <cell r="AM53" t="str">
            <v/>
          </cell>
          <cell r="AR53" t="str">
            <v/>
          </cell>
          <cell r="AX53" t="str">
            <v/>
          </cell>
          <cell r="AY53" t="str">
            <v/>
          </cell>
          <cell r="AZ53" t="str">
            <v/>
          </cell>
          <cell r="BA53" t="str">
            <v/>
          </cell>
          <cell r="BB53" t="str">
            <v/>
          </cell>
          <cell r="BC53" t="str">
            <v/>
          </cell>
          <cell r="BD53" t="str">
            <v/>
          </cell>
          <cell r="BE53" t="str">
            <v/>
          </cell>
          <cell r="BF53" t="str">
            <v/>
          </cell>
        </row>
        <row r="54">
          <cell r="B54" t="str">
            <v/>
          </cell>
          <cell r="C54" t="str">
            <v/>
          </cell>
          <cell r="D54" t="str">
            <v/>
          </cell>
          <cell r="I54" t="str">
            <v/>
          </cell>
          <cell r="N54" t="str">
            <v/>
          </cell>
          <cell r="S54" t="str">
            <v/>
          </cell>
          <cell r="X54" t="str">
            <v/>
          </cell>
          <cell r="AC54" t="str">
            <v/>
          </cell>
          <cell r="AH54" t="str">
            <v/>
          </cell>
          <cell r="AM54" t="str">
            <v/>
          </cell>
          <cell r="AR54" t="str">
            <v/>
          </cell>
          <cell r="AX54" t="str">
            <v/>
          </cell>
          <cell r="AY54" t="str">
            <v/>
          </cell>
          <cell r="AZ54" t="str">
            <v/>
          </cell>
          <cell r="BA54" t="str">
            <v/>
          </cell>
          <cell r="BB54" t="str">
            <v/>
          </cell>
          <cell r="BC54" t="str">
            <v/>
          </cell>
          <cell r="BD54" t="str">
            <v/>
          </cell>
          <cell r="BE54" t="str">
            <v/>
          </cell>
          <cell r="BF54" t="str">
            <v/>
          </cell>
        </row>
        <row r="55">
          <cell r="B55" t="str">
            <v/>
          </cell>
          <cell r="C55" t="str">
            <v/>
          </cell>
          <cell r="D55" t="str">
            <v/>
          </cell>
          <cell r="I55" t="str">
            <v/>
          </cell>
          <cell r="N55" t="str">
            <v/>
          </cell>
          <cell r="S55" t="str">
            <v/>
          </cell>
          <cell r="X55" t="str">
            <v/>
          </cell>
          <cell r="AC55" t="str">
            <v/>
          </cell>
          <cell r="AH55" t="str">
            <v/>
          </cell>
          <cell r="AM55" t="str">
            <v/>
          </cell>
          <cell r="AR55" t="str">
            <v/>
          </cell>
          <cell r="AX55" t="str">
            <v/>
          </cell>
          <cell r="AY55" t="str">
            <v/>
          </cell>
          <cell r="AZ55" t="str">
            <v/>
          </cell>
          <cell r="BA55" t="str">
            <v/>
          </cell>
          <cell r="BB55" t="str">
            <v/>
          </cell>
          <cell r="BC55" t="str">
            <v/>
          </cell>
          <cell r="BD55" t="str">
            <v/>
          </cell>
          <cell r="BE55" t="str">
            <v/>
          </cell>
          <cell r="BF55" t="str">
            <v/>
          </cell>
        </row>
        <row r="56">
          <cell r="B56" t="str">
            <v/>
          </cell>
          <cell r="C56" t="str">
            <v/>
          </cell>
          <cell r="D56" t="str">
            <v/>
          </cell>
          <cell r="I56" t="str">
            <v/>
          </cell>
          <cell r="N56" t="str">
            <v/>
          </cell>
          <cell r="S56" t="str">
            <v/>
          </cell>
          <cell r="X56" t="str">
            <v/>
          </cell>
          <cell r="AC56" t="str">
            <v/>
          </cell>
          <cell r="AH56" t="str">
            <v/>
          </cell>
          <cell r="AM56" t="str">
            <v/>
          </cell>
          <cell r="AR56" t="str">
            <v/>
          </cell>
          <cell r="AX56" t="str">
            <v/>
          </cell>
          <cell r="AY56" t="str">
            <v/>
          </cell>
          <cell r="AZ56" t="str">
            <v/>
          </cell>
          <cell r="BA56" t="str">
            <v/>
          </cell>
          <cell r="BB56" t="str">
            <v/>
          </cell>
          <cell r="BC56" t="str">
            <v/>
          </cell>
          <cell r="BD56" t="str">
            <v/>
          </cell>
          <cell r="BE56" t="str">
            <v/>
          </cell>
          <cell r="BF56" t="str">
            <v/>
          </cell>
        </row>
        <row r="57">
          <cell r="B57" t="str">
            <v/>
          </cell>
          <cell r="C57" t="str">
            <v/>
          </cell>
          <cell r="D57" t="str">
            <v/>
          </cell>
          <cell r="I57" t="str">
            <v/>
          </cell>
          <cell r="N57" t="str">
            <v/>
          </cell>
          <cell r="S57" t="str">
            <v/>
          </cell>
          <cell r="X57" t="str">
            <v/>
          </cell>
          <cell r="AC57" t="str">
            <v/>
          </cell>
          <cell r="AH57" t="str">
            <v/>
          </cell>
          <cell r="AM57" t="str">
            <v/>
          </cell>
          <cell r="AR57" t="str">
            <v/>
          </cell>
          <cell r="AX57" t="str">
            <v/>
          </cell>
          <cell r="AY57" t="str">
            <v/>
          </cell>
          <cell r="AZ57" t="str">
            <v/>
          </cell>
          <cell r="BA57" t="str">
            <v/>
          </cell>
          <cell r="BB57" t="str">
            <v/>
          </cell>
          <cell r="BC57" t="str">
            <v/>
          </cell>
          <cell r="BD57" t="str">
            <v/>
          </cell>
          <cell r="BE57" t="str">
            <v/>
          </cell>
          <cell r="BF57" t="str">
            <v/>
          </cell>
        </row>
        <row r="58">
          <cell r="B58" t="str">
            <v/>
          </cell>
          <cell r="C58" t="str">
            <v/>
          </cell>
          <cell r="D58" t="str">
            <v/>
          </cell>
          <cell r="I58" t="str">
            <v/>
          </cell>
          <cell r="N58" t="str">
            <v/>
          </cell>
          <cell r="S58" t="str">
            <v/>
          </cell>
          <cell r="X58" t="str">
            <v/>
          </cell>
          <cell r="AC58" t="str">
            <v/>
          </cell>
          <cell r="AH58" t="str">
            <v/>
          </cell>
          <cell r="AM58" t="str">
            <v/>
          </cell>
          <cell r="AR58" t="str">
            <v/>
          </cell>
          <cell r="AX58" t="str">
            <v/>
          </cell>
          <cell r="AY58" t="str">
            <v/>
          </cell>
          <cell r="AZ58" t="str">
            <v/>
          </cell>
          <cell r="BA58" t="str">
            <v/>
          </cell>
          <cell r="BB58" t="str">
            <v/>
          </cell>
          <cell r="BC58" t="str">
            <v/>
          </cell>
          <cell r="BD58" t="str">
            <v/>
          </cell>
          <cell r="BE58" t="str">
            <v/>
          </cell>
          <cell r="BF58" t="str">
            <v/>
          </cell>
        </row>
        <row r="59">
          <cell r="B59" t="str">
            <v/>
          </cell>
          <cell r="C59" t="str">
            <v/>
          </cell>
          <cell r="D59" t="str">
            <v/>
          </cell>
          <cell r="I59" t="str">
            <v/>
          </cell>
          <cell r="N59" t="str">
            <v/>
          </cell>
          <cell r="S59" t="str">
            <v/>
          </cell>
          <cell r="X59" t="str">
            <v/>
          </cell>
          <cell r="AC59" t="str">
            <v/>
          </cell>
          <cell r="AH59" t="str">
            <v/>
          </cell>
          <cell r="AM59" t="str">
            <v/>
          </cell>
          <cell r="AR59" t="str">
            <v/>
          </cell>
          <cell r="AX59" t="str">
            <v/>
          </cell>
          <cell r="AY59" t="str">
            <v/>
          </cell>
          <cell r="AZ59" t="str">
            <v/>
          </cell>
          <cell r="BA59" t="str">
            <v/>
          </cell>
          <cell r="BB59" t="str">
            <v/>
          </cell>
          <cell r="BC59" t="str">
            <v/>
          </cell>
          <cell r="BD59" t="str">
            <v/>
          </cell>
          <cell r="BE59" t="str">
            <v/>
          </cell>
          <cell r="BF59" t="str">
            <v/>
          </cell>
        </row>
        <row r="60">
          <cell r="B60" t="str">
            <v/>
          </cell>
          <cell r="C60" t="str">
            <v/>
          </cell>
          <cell r="D60" t="str">
            <v/>
          </cell>
          <cell r="I60" t="str">
            <v/>
          </cell>
          <cell r="N60" t="str">
            <v/>
          </cell>
          <cell r="S60" t="str">
            <v/>
          </cell>
          <cell r="X60" t="str">
            <v/>
          </cell>
          <cell r="AC60" t="str">
            <v/>
          </cell>
          <cell r="AH60" t="str">
            <v/>
          </cell>
          <cell r="AM60" t="str">
            <v/>
          </cell>
          <cell r="AR60" t="str">
            <v/>
          </cell>
          <cell r="AX60" t="str">
            <v/>
          </cell>
          <cell r="AY60" t="str">
            <v/>
          </cell>
          <cell r="AZ60" t="str">
            <v/>
          </cell>
          <cell r="BA60" t="str">
            <v/>
          </cell>
          <cell r="BB60" t="str">
            <v/>
          </cell>
          <cell r="BC60" t="str">
            <v/>
          </cell>
          <cell r="BD60" t="str">
            <v/>
          </cell>
          <cell r="BE60" t="str">
            <v/>
          </cell>
          <cell r="BF60" t="str">
            <v/>
          </cell>
        </row>
        <row r="61">
          <cell r="B61" t="str">
            <v/>
          </cell>
          <cell r="C61" t="str">
            <v/>
          </cell>
          <cell r="D61" t="str">
            <v/>
          </cell>
          <cell r="I61" t="str">
            <v/>
          </cell>
          <cell r="N61" t="str">
            <v/>
          </cell>
          <cell r="S61" t="str">
            <v/>
          </cell>
          <cell r="X61" t="str">
            <v/>
          </cell>
          <cell r="AC61" t="str">
            <v/>
          </cell>
          <cell r="AH61" t="str">
            <v/>
          </cell>
          <cell r="AM61" t="str">
            <v/>
          </cell>
          <cell r="AR61" t="str">
            <v/>
          </cell>
          <cell r="AX61" t="str">
            <v/>
          </cell>
          <cell r="AY61" t="str">
            <v/>
          </cell>
          <cell r="AZ61" t="str">
            <v/>
          </cell>
          <cell r="BA61" t="str">
            <v/>
          </cell>
          <cell r="BB61" t="str">
            <v/>
          </cell>
          <cell r="BC61" t="str">
            <v/>
          </cell>
          <cell r="BD61" t="str">
            <v/>
          </cell>
          <cell r="BE61" t="str">
            <v/>
          </cell>
          <cell r="BF61" t="str">
            <v/>
          </cell>
        </row>
        <row r="62">
          <cell r="B62" t="str">
            <v/>
          </cell>
          <cell r="C62" t="str">
            <v/>
          </cell>
          <cell r="D62" t="str">
            <v/>
          </cell>
          <cell r="I62" t="str">
            <v/>
          </cell>
          <cell r="N62" t="str">
            <v/>
          </cell>
          <cell r="S62" t="str">
            <v/>
          </cell>
          <cell r="X62" t="str">
            <v/>
          </cell>
          <cell r="AC62" t="str">
            <v/>
          </cell>
          <cell r="AH62" t="str">
            <v/>
          </cell>
          <cell r="AM62" t="str">
            <v/>
          </cell>
          <cell r="AR62" t="str">
            <v/>
          </cell>
          <cell r="AX62" t="str">
            <v/>
          </cell>
          <cell r="AY62" t="str">
            <v/>
          </cell>
          <cell r="AZ62" t="str">
            <v/>
          </cell>
          <cell r="BA62" t="str">
            <v/>
          </cell>
          <cell r="BB62" t="str">
            <v/>
          </cell>
          <cell r="BC62" t="str">
            <v/>
          </cell>
          <cell r="BD62" t="str">
            <v/>
          </cell>
          <cell r="BE62" t="str">
            <v/>
          </cell>
          <cell r="BF62" t="str">
            <v/>
          </cell>
        </row>
        <row r="63">
          <cell r="B63" t="str">
            <v/>
          </cell>
          <cell r="C63" t="str">
            <v/>
          </cell>
          <cell r="D63" t="str">
            <v/>
          </cell>
          <cell r="I63" t="str">
            <v/>
          </cell>
          <cell r="N63" t="str">
            <v/>
          </cell>
          <cell r="S63" t="str">
            <v/>
          </cell>
          <cell r="X63" t="str">
            <v/>
          </cell>
          <cell r="AC63" t="str">
            <v/>
          </cell>
          <cell r="AH63" t="str">
            <v/>
          </cell>
          <cell r="AM63" t="str">
            <v/>
          </cell>
          <cell r="AR63" t="str">
            <v/>
          </cell>
          <cell r="AX63" t="str">
            <v/>
          </cell>
          <cell r="AY63" t="str">
            <v/>
          </cell>
          <cell r="AZ63" t="str">
            <v/>
          </cell>
          <cell r="BA63" t="str">
            <v/>
          </cell>
          <cell r="BB63" t="str">
            <v/>
          </cell>
          <cell r="BC63" t="str">
            <v/>
          </cell>
          <cell r="BD63" t="str">
            <v/>
          </cell>
          <cell r="BE63" t="str">
            <v/>
          </cell>
          <cell r="BF63" t="str">
            <v/>
          </cell>
        </row>
        <row r="64">
          <cell r="B64" t="str">
            <v/>
          </cell>
          <cell r="C64" t="str">
            <v/>
          </cell>
          <cell r="D64" t="str">
            <v/>
          </cell>
          <cell r="I64" t="str">
            <v/>
          </cell>
          <cell r="N64" t="str">
            <v/>
          </cell>
          <cell r="S64" t="str">
            <v/>
          </cell>
          <cell r="X64" t="str">
            <v/>
          </cell>
          <cell r="AC64" t="str">
            <v/>
          </cell>
          <cell r="AH64" t="str">
            <v/>
          </cell>
          <cell r="AM64" t="str">
            <v/>
          </cell>
          <cell r="AR64" t="str">
            <v/>
          </cell>
          <cell r="AX64" t="str">
            <v/>
          </cell>
          <cell r="AY64" t="str">
            <v/>
          </cell>
          <cell r="AZ64" t="str">
            <v/>
          </cell>
          <cell r="BA64" t="str">
            <v/>
          </cell>
          <cell r="BB64" t="str">
            <v/>
          </cell>
          <cell r="BC64" t="str">
            <v/>
          </cell>
          <cell r="BD64" t="str">
            <v/>
          </cell>
          <cell r="BE64" t="str">
            <v/>
          </cell>
          <cell r="BF64" t="str">
            <v/>
          </cell>
        </row>
        <row r="65">
          <cell r="B65" t="str">
            <v/>
          </cell>
          <cell r="C65" t="str">
            <v/>
          </cell>
          <cell r="D65" t="str">
            <v/>
          </cell>
          <cell r="I65" t="str">
            <v/>
          </cell>
          <cell r="N65" t="str">
            <v/>
          </cell>
          <cell r="S65" t="str">
            <v/>
          </cell>
          <cell r="X65" t="str">
            <v/>
          </cell>
          <cell r="AC65" t="str">
            <v/>
          </cell>
          <cell r="AH65" t="str">
            <v/>
          </cell>
          <cell r="AM65" t="str">
            <v/>
          </cell>
          <cell r="AR65" t="str">
            <v/>
          </cell>
          <cell r="AX65" t="str">
            <v/>
          </cell>
          <cell r="AY65" t="str">
            <v/>
          </cell>
          <cell r="AZ65" t="str">
            <v/>
          </cell>
          <cell r="BA65" t="str">
            <v/>
          </cell>
          <cell r="BB65" t="str">
            <v/>
          </cell>
          <cell r="BC65" t="str">
            <v/>
          </cell>
          <cell r="BD65" t="str">
            <v/>
          </cell>
          <cell r="BE65" t="str">
            <v/>
          </cell>
          <cell r="BF65" t="str">
            <v/>
          </cell>
        </row>
        <row r="66">
          <cell r="B66" t="str">
            <v/>
          </cell>
          <cell r="C66" t="str">
            <v/>
          </cell>
          <cell r="D66" t="str">
            <v/>
          </cell>
          <cell r="I66" t="str">
            <v/>
          </cell>
          <cell r="N66" t="str">
            <v/>
          </cell>
          <cell r="S66" t="str">
            <v/>
          </cell>
          <cell r="X66" t="str">
            <v/>
          </cell>
          <cell r="AC66" t="str">
            <v/>
          </cell>
          <cell r="AH66" t="str">
            <v/>
          </cell>
          <cell r="AM66" t="str">
            <v/>
          </cell>
          <cell r="AR66" t="str">
            <v/>
          </cell>
          <cell r="AX66" t="str">
            <v/>
          </cell>
          <cell r="AY66" t="str">
            <v/>
          </cell>
          <cell r="AZ66" t="str">
            <v/>
          </cell>
          <cell r="BA66" t="str">
            <v/>
          </cell>
          <cell r="BB66" t="str">
            <v/>
          </cell>
          <cell r="BC66" t="str">
            <v/>
          </cell>
          <cell r="BD66" t="str">
            <v/>
          </cell>
          <cell r="BE66" t="str">
            <v/>
          </cell>
          <cell r="BF66" t="str">
            <v/>
          </cell>
        </row>
        <row r="67">
          <cell r="B67" t="str">
            <v/>
          </cell>
          <cell r="C67" t="str">
            <v/>
          </cell>
          <cell r="D67" t="str">
            <v/>
          </cell>
          <cell r="I67" t="str">
            <v/>
          </cell>
          <cell r="N67" t="str">
            <v/>
          </cell>
          <cell r="S67" t="str">
            <v/>
          </cell>
          <cell r="X67" t="str">
            <v/>
          </cell>
          <cell r="AC67" t="str">
            <v/>
          </cell>
          <cell r="AH67" t="str">
            <v/>
          </cell>
          <cell r="AM67" t="str">
            <v/>
          </cell>
          <cell r="AR67" t="str">
            <v/>
          </cell>
          <cell r="AX67" t="str">
            <v/>
          </cell>
          <cell r="AY67" t="str">
            <v/>
          </cell>
          <cell r="AZ67" t="str">
            <v/>
          </cell>
          <cell r="BA67" t="str">
            <v/>
          </cell>
          <cell r="BB67" t="str">
            <v/>
          </cell>
          <cell r="BC67" t="str">
            <v/>
          </cell>
          <cell r="BD67" t="str">
            <v/>
          </cell>
          <cell r="BE67" t="str">
            <v/>
          </cell>
          <cell r="BF67" t="str">
            <v/>
          </cell>
        </row>
        <row r="68">
          <cell r="B68" t="str">
            <v/>
          </cell>
          <cell r="C68" t="str">
            <v/>
          </cell>
          <cell r="D68" t="str">
            <v/>
          </cell>
          <cell r="I68" t="str">
            <v/>
          </cell>
          <cell r="N68" t="str">
            <v/>
          </cell>
          <cell r="S68" t="str">
            <v/>
          </cell>
          <cell r="X68" t="str">
            <v/>
          </cell>
          <cell r="AC68" t="str">
            <v/>
          </cell>
          <cell r="AH68" t="str">
            <v/>
          </cell>
          <cell r="AM68" t="str">
            <v/>
          </cell>
          <cell r="AR68" t="str">
            <v/>
          </cell>
          <cell r="AX68" t="str">
            <v/>
          </cell>
          <cell r="AY68" t="str">
            <v/>
          </cell>
          <cell r="AZ68" t="str">
            <v/>
          </cell>
          <cell r="BA68" t="str">
            <v/>
          </cell>
          <cell r="BB68" t="str">
            <v/>
          </cell>
          <cell r="BC68" t="str">
            <v/>
          </cell>
          <cell r="BD68" t="str">
            <v/>
          </cell>
          <cell r="BE68" t="str">
            <v/>
          </cell>
          <cell r="BF68" t="str">
            <v/>
          </cell>
        </row>
        <row r="69">
          <cell r="B69" t="str">
            <v/>
          </cell>
          <cell r="C69" t="str">
            <v/>
          </cell>
          <cell r="D69" t="str">
            <v/>
          </cell>
          <cell r="I69" t="str">
            <v/>
          </cell>
          <cell r="N69" t="str">
            <v/>
          </cell>
          <cell r="S69" t="str">
            <v/>
          </cell>
          <cell r="X69" t="str">
            <v/>
          </cell>
          <cell r="AC69" t="str">
            <v/>
          </cell>
          <cell r="AH69" t="str">
            <v/>
          </cell>
          <cell r="AM69" t="str">
            <v/>
          </cell>
          <cell r="AR69" t="str">
            <v/>
          </cell>
          <cell r="AX69" t="str">
            <v/>
          </cell>
          <cell r="AY69" t="str">
            <v/>
          </cell>
          <cell r="AZ69" t="str">
            <v/>
          </cell>
          <cell r="BA69" t="str">
            <v/>
          </cell>
          <cell r="BB69" t="str">
            <v/>
          </cell>
          <cell r="BC69" t="str">
            <v/>
          </cell>
          <cell r="BD69" t="str">
            <v/>
          </cell>
          <cell r="BE69" t="str">
            <v/>
          </cell>
          <cell r="BF69" t="str">
            <v/>
          </cell>
        </row>
        <row r="70">
          <cell r="B70" t="str">
            <v/>
          </cell>
          <cell r="C70" t="str">
            <v/>
          </cell>
          <cell r="D70" t="str">
            <v/>
          </cell>
          <cell r="I70" t="str">
            <v/>
          </cell>
          <cell r="N70" t="str">
            <v/>
          </cell>
          <cell r="S70" t="str">
            <v/>
          </cell>
          <cell r="X70" t="str">
            <v/>
          </cell>
          <cell r="AC70" t="str">
            <v/>
          </cell>
          <cell r="AH70" t="str">
            <v/>
          </cell>
          <cell r="AM70" t="str">
            <v/>
          </cell>
          <cell r="AR70" t="str">
            <v/>
          </cell>
          <cell r="AX70" t="str">
            <v/>
          </cell>
          <cell r="AY70" t="str">
            <v/>
          </cell>
          <cell r="AZ70" t="str">
            <v/>
          </cell>
          <cell r="BA70" t="str">
            <v/>
          </cell>
          <cell r="BB70" t="str">
            <v/>
          </cell>
          <cell r="BC70" t="str">
            <v/>
          </cell>
          <cell r="BD70" t="str">
            <v/>
          </cell>
          <cell r="BE70" t="str">
            <v/>
          </cell>
          <cell r="BF70" t="str">
            <v/>
          </cell>
        </row>
        <row r="71">
          <cell r="B71" t="str">
            <v/>
          </cell>
          <cell r="C71" t="str">
            <v/>
          </cell>
          <cell r="D71" t="str">
            <v/>
          </cell>
          <cell r="I71" t="str">
            <v/>
          </cell>
          <cell r="N71" t="str">
            <v/>
          </cell>
          <cell r="S71" t="str">
            <v/>
          </cell>
          <cell r="X71" t="str">
            <v/>
          </cell>
          <cell r="AC71" t="str">
            <v/>
          </cell>
          <cell r="AH71" t="str">
            <v/>
          </cell>
          <cell r="AM71" t="str">
            <v/>
          </cell>
          <cell r="AR71" t="str">
            <v/>
          </cell>
          <cell r="AX71" t="str">
            <v/>
          </cell>
          <cell r="AY71" t="str">
            <v/>
          </cell>
          <cell r="AZ71" t="str">
            <v/>
          </cell>
          <cell r="BA71" t="str">
            <v/>
          </cell>
          <cell r="BB71" t="str">
            <v/>
          </cell>
          <cell r="BC71" t="str">
            <v/>
          </cell>
          <cell r="BD71" t="str">
            <v/>
          </cell>
          <cell r="BE71" t="str">
            <v/>
          </cell>
          <cell r="BF71" t="str">
            <v/>
          </cell>
        </row>
        <row r="72">
          <cell r="B72" t="str">
            <v/>
          </cell>
          <cell r="C72" t="str">
            <v/>
          </cell>
          <cell r="D72" t="str">
            <v/>
          </cell>
          <cell r="I72" t="str">
            <v/>
          </cell>
          <cell r="N72" t="str">
            <v/>
          </cell>
          <cell r="S72" t="str">
            <v/>
          </cell>
          <cell r="X72" t="str">
            <v/>
          </cell>
          <cell r="AC72" t="str">
            <v/>
          </cell>
          <cell r="AH72" t="str">
            <v/>
          </cell>
          <cell r="AM72" t="str">
            <v/>
          </cell>
          <cell r="AR72" t="str">
            <v/>
          </cell>
          <cell r="AX72" t="str">
            <v/>
          </cell>
          <cell r="AY72" t="str">
            <v/>
          </cell>
          <cell r="AZ72" t="str">
            <v/>
          </cell>
          <cell r="BA72" t="str">
            <v/>
          </cell>
          <cell r="BB72" t="str">
            <v/>
          </cell>
          <cell r="BC72" t="str">
            <v/>
          </cell>
          <cell r="BD72" t="str">
            <v/>
          </cell>
          <cell r="BE72" t="str">
            <v/>
          </cell>
          <cell r="BF72" t="str">
            <v/>
          </cell>
        </row>
        <row r="73">
          <cell r="B73" t="str">
            <v/>
          </cell>
          <cell r="C73" t="str">
            <v/>
          </cell>
          <cell r="D73" t="str">
            <v/>
          </cell>
          <cell r="I73" t="str">
            <v/>
          </cell>
          <cell r="N73" t="str">
            <v/>
          </cell>
          <cell r="S73" t="str">
            <v/>
          </cell>
          <cell r="X73" t="str">
            <v/>
          </cell>
          <cell r="AC73" t="str">
            <v/>
          </cell>
          <cell r="AH73" t="str">
            <v/>
          </cell>
          <cell r="AM73" t="str">
            <v/>
          </cell>
          <cell r="AR73" t="str">
            <v/>
          </cell>
          <cell r="AX73" t="str">
            <v/>
          </cell>
          <cell r="AY73" t="str">
            <v/>
          </cell>
          <cell r="AZ73" t="str">
            <v/>
          </cell>
          <cell r="BA73" t="str">
            <v/>
          </cell>
          <cell r="BB73" t="str">
            <v/>
          </cell>
          <cell r="BC73" t="str">
            <v/>
          </cell>
          <cell r="BD73" t="str">
            <v/>
          </cell>
          <cell r="BE73" t="str">
            <v/>
          </cell>
          <cell r="BF73" t="str">
            <v/>
          </cell>
        </row>
        <row r="74">
          <cell r="B74" t="str">
            <v/>
          </cell>
          <cell r="C74" t="str">
            <v/>
          </cell>
          <cell r="D74" t="str">
            <v/>
          </cell>
          <cell r="I74" t="str">
            <v/>
          </cell>
          <cell r="N74" t="str">
            <v/>
          </cell>
          <cell r="S74" t="str">
            <v/>
          </cell>
          <cell r="X74" t="str">
            <v/>
          </cell>
          <cell r="AC74" t="str">
            <v/>
          </cell>
          <cell r="AH74" t="str">
            <v/>
          </cell>
          <cell r="AM74" t="str">
            <v/>
          </cell>
          <cell r="AR74" t="str">
            <v/>
          </cell>
          <cell r="AX74" t="str">
            <v/>
          </cell>
          <cell r="AY74" t="str">
            <v/>
          </cell>
          <cell r="AZ74" t="str">
            <v/>
          </cell>
          <cell r="BA74" t="str">
            <v/>
          </cell>
          <cell r="BB74" t="str">
            <v/>
          </cell>
          <cell r="BC74" t="str">
            <v/>
          </cell>
          <cell r="BD74" t="str">
            <v/>
          </cell>
          <cell r="BE74" t="str">
            <v/>
          </cell>
          <cell r="BF74" t="str">
            <v/>
          </cell>
        </row>
        <row r="75">
          <cell r="B75" t="str">
            <v/>
          </cell>
          <cell r="C75" t="str">
            <v/>
          </cell>
          <cell r="D75" t="str">
            <v/>
          </cell>
          <cell r="I75" t="str">
            <v/>
          </cell>
          <cell r="N75" t="str">
            <v/>
          </cell>
          <cell r="S75" t="str">
            <v/>
          </cell>
          <cell r="X75" t="str">
            <v/>
          </cell>
          <cell r="AC75" t="str">
            <v/>
          </cell>
          <cell r="AH75" t="str">
            <v/>
          </cell>
          <cell r="AM75" t="str">
            <v/>
          </cell>
          <cell r="AR75" t="str">
            <v/>
          </cell>
          <cell r="AX75" t="str">
            <v/>
          </cell>
          <cell r="AY75" t="str">
            <v/>
          </cell>
          <cell r="AZ75" t="str">
            <v/>
          </cell>
          <cell r="BA75" t="str">
            <v/>
          </cell>
          <cell r="BB75" t="str">
            <v/>
          </cell>
          <cell r="BC75" t="str">
            <v/>
          </cell>
          <cell r="BD75" t="str">
            <v/>
          </cell>
          <cell r="BE75" t="str">
            <v/>
          </cell>
          <cell r="BF75" t="str">
            <v/>
          </cell>
        </row>
        <row r="76">
          <cell r="B76" t="str">
            <v/>
          </cell>
          <cell r="C76" t="str">
            <v/>
          </cell>
          <cell r="D76" t="str">
            <v/>
          </cell>
          <cell r="I76" t="str">
            <v/>
          </cell>
          <cell r="N76" t="str">
            <v/>
          </cell>
          <cell r="S76" t="str">
            <v/>
          </cell>
          <cell r="X76" t="str">
            <v/>
          </cell>
          <cell r="AC76" t="str">
            <v/>
          </cell>
          <cell r="AH76" t="str">
            <v/>
          </cell>
          <cell r="AM76" t="str">
            <v/>
          </cell>
          <cell r="AR76" t="str">
            <v/>
          </cell>
          <cell r="AX76" t="str">
            <v/>
          </cell>
          <cell r="AY76" t="str">
            <v/>
          </cell>
          <cell r="AZ76" t="str">
            <v/>
          </cell>
          <cell r="BA76" t="str">
            <v/>
          </cell>
          <cell r="BB76" t="str">
            <v/>
          </cell>
          <cell r="BC76" t="str">
            <v/>
          </cell>
          <cell r="BD76" t="str">
            <v/>
          </cell>
          <cell r="BE76" t="str">
            <v/>
          </cell>
          <cell r="BF76" t="str">
            <v/>
          </cell>
        </row>
        <row r="77">
          <cell r="B77" t="str">
            <v/>
          </cell>
          <cell r="C77" t="str">
            <v/>
          </cell>
          <cell r="D77" t="str">
            <v/>
          </cell>
          <cell r="I77" t="str">
            <v/>
          </cell>
          <cell r="N77" t="str">
            <v/>
          </cell>
          <cell r="S77" t="str">
            <v/>
          </cell>
          <cell r="X77" t="str">
            <v/>
          </cell>
          <cell r="AC77" t="str">
            <v/>
          </cell>
          <cell r="AH77" t="str">
            <v/>
          </cell>
          <cell r="AM77" t="str">
            <v/>
          </cell>
          <cell r="AR77" t="str">
            <v/>
          </cell>
          <cell r="AX77" t="str">
            <v/>
          </cell>
          <cell r="AY77" t="str">
            <v/>
          </cell>
          <cell r="AZ77" t="str">
            <v/>
          </cell>
          <cell r="BA77" t="str">
            <v/>
          </cell>
          <cell r="BB77" t="str">
            <v/>
          </cell>
          <cell r="BC77" t="str">
            <v/>
          </cell>
          <cell r="BD77" t="str">
            <v/>
          </cell>
          <cell r="BE77" t="str">
            <v/>
          </cell>
          <cell r="BF77" t="str">
            <v/>
          </cell>
        </row>
        <row r="78">
          <cell r="B78" t="str">
            <v/>
          </cell>
          <cell r="C78" t="str">
            <v/>
          </cell>
          <cell r="D78" t="str">
            <v/>
          </cell>
          <cell r="I78" t="str">
            <v/>
          </cell>
          <cell r="N78" t="str">
            <v/>
          </cell>
          <cell r="S78" t="str">
            <v/>
          </cell>
          <cell r="X78" t="str">
            <v/>
          </cell>
          <cell r="AC78" t="str">
            <v/>
          </cell>
          <cell r="AH78" t="str">
            <v/>
          </cell>
          <cell r="AM78" t="str">
            <v/>
          </cell>
          <cell r="AR78" t="str">
            <v/>
          </cell>
          <cell r="AX78" t="str">
            <v/>
          </cell>
          <cell r="AY78" t="str">
            <v/>
          </cell>
          <cell r="AZ78" t="str">
            <v/>
          </cell>
          <cell r="BA78" t="str">
            <v/>
          </cell>
          <cell r="BB78" t="str">
            <v/>
          </cell>
          <cell r="BC78" t="str">
            <v/>
          </cell>
          <cell r="BD78" t="str">
            <v/>
          </cell>
          <cell r="BE78" t="str">
            <v/>
          </cell>
          <cell r="BF78" t="str">
            <v/>
          </cell>
        </row>
        <row r="79">
          <cell r="B79" t="str">
            <v/>
          </cell>
          <cell r="C79" t="str">
            <v/>
          </cell>
          <cell r="D79" t="str">
            <v/>
          </cell>
          <cell r="I79" t="str">
            <v/>
          </cell>
          <cell r="N79" t="str">
            <v/>
          </cell>
          <cell r="S79" t="str">
            <v/>
          </cell>
          <cell r="X79" t="str">
            <v/>
          </cell>
          <cell r="AC79" t="str">
            <v/>
          </cell>
          <cell r="AH79" t="str">
            <v/>
          </cell>
          <cell r="AM79" t="str">
            <v/>
          </cell>
          <cell r="AR79" t="str">
            <v/>
          </cell>
          <cell r="AX79" t="str">
            <v/>
          </cell>
          <cell r="AY79" t="str">
            <v/>
          </cell>
          <cell r="AZ79" t="str">
            <v/>
          </cell>
          <cell r="BA79" t="str">
            <v/>
          </cell>
          <cell r="BB79" t="str">
            <v/>
          </cell>
          <cell r="BC79" t="str">
            <v/>
          </cell>
          <cell r="BD79" t="str">
            <v/>
          </cell>
          <cell r="BE79" t="str">
            <v/>
          </cell>
          <cell r="BF79" t="str">
            <v/>
          </cell>
        </row>
        <row r="80">
          <cell r="B80" t="str">
            <v/>
          </cell>
          <cell r="C80" t="str">
            <v/>
          </cell>
          <cell r="D80" t="str">
            <v/>
          </cell>
          <cell r="I80" t="str">
            <v/>
          </cell>
          <cell r="N80" t="str">
            <v/>
          </cell>
          <cell r="S80" t="str">
            <v/>
          </cell>
          <cell r="X80" t="str">
            <v/>
          </cell>
          <cell r="AC80" t="str">
            <v/>
          </cell>
          <cell r="AH80" t="str">
            <v/>
          </cell>
          <cell r="AM80" t="str">
            <v/>
          </cell>
          <cell r="AR80" t="str">
            <v/>
          </cell>
          <cell r="AX80" t="str">
            <v/>
          </cell>
          <cell r="AY80" t="str">
            <v/>
          </cell>
          <cell r="AZ80" t="str">
            <v/>
          </cell>
          <cell r="BA80" t="str">
            <v/>
          </cell>
          <cell r="BB80" t="str">
            <v/>
          </cell>
          <cell r="BC80" t="str">
            <v/>
          </cell>
          <cell r="BD80" t="str">
            <v/>
          </cell>
          <cell r="BE80" t="str">
            <v/>
          </cell>
          <cell r="BF80" t="str">
            <v/>
          </cell>
        </row>
        <row r="81">
          <cell r="B81" t="str">
            <v/>
          </cell>
          <cell r="C81" t="str">
            <v/>
          </cell>
          <cell r="D81" t="str">
            <v/>
          </cell>
          <cell r="I81" t="str">
            <v/>
          </cell>
          <cell r="N81" t="str">
            <v/>
          </cell>
          <cell r="S81" t="str">
            <v/>
          </cell>
          <cell r="X81" t="str">
            <v/>
          </cell>
          <cell r="AC81" t="str">
            <v/>
          </cell>
          <cell r="AH81" t="str">
            <v/>
          </cell>
          <cell r="AM81" t="str">
            <v/>
          </cell>
          <cell r="AR81" t="str">
            <v/>
          </cell>
          <cell r="AX81" t="str">
            <v/>
          </cell>
          <cell r="AY81" t="str">
            <v/>
          </cell>
          <cell r="AZ81" t="str">
            <v/>
          </cell>
          <cell r="BA81" t="str">
            <v/>
          </cell>
          <cell r="BB81" t="str">
            <v/>
          </cell>
          <cell r="BC81" t="str">
            <v/>
          </cell>
          <cell r="BD81" t="str">
            <v/>
          </cell>
          <cell r="BE81" t="str">
            <v/>
          </cell>
          <cell r="BF81" t="str">
            <v/>
          </cell>
        </row>
        <row r="82">
          <cell r="B82" t="str">
            <v/>
          </cell>
          <cell r="C82" t="str">
            <v/>
          </cell>
          <cell r="D82" t="str">
            <v/>
          </cell>
          <cell r="I82" t="str">
            <v/>
          </cell>
          <cell r="N82" t="str">
            <v/>
          </cell>
          <cell r="S82" t="str">
            <v/>
          </cell>
          <cell r="X82" t="str">
            <v/>
          </cell>
          <cell r="AC82" t="str">
            <v/>
          </cell>
          <cell r="AH82" t="str">
            <v/>
          </cell>
          <cell r="AM82" t="str">
            <v/>
          </cell>
          <cell r="AR82" t="str">
            <v/>
          </cell>
          <cell r="AX82" t="str">
            <v/>
          </cell>
          <cell r="AY82" t="str">
            <v/>
          </cell>
          <cell r="AZ82" t="str">
            <v/>
          </cell>
          <cell r="BA82" t="str">
            <v/>
          </cell>
          <cell r="BB82" t="str">
            <v/>
          </cell>
          <cell r="BC82" t="str">
            <v/>
          </cell>
          <cell r="BD82" t="str">
            <v/>
          </cell>
          <cell r="BE82" t="str">
            <v/>
          </cell>
          <cell r="BF82" t="str">
            <v/>
          </cell>
        </row>
        <row r="83">
          <cell r="B83" t="str">
            <v/>
          </cell>
          <cell r="C83" t="str">
            <v/>
          </cell>
          <cell r="D83" t="str">
            <v/>
          </cell>
          <cell r="I83" t="str">
            <v/>
          </cell>
          <cell r="N83" t="str">
            <v/>
          </cell>
          <cell r="S83" t="str">
            <v/>
          </cell>
          <cell r="X83" t="str">
            <v/>
          </cell>
          <cell r="AC83" t="str">
            <v/>
          </cell>
          <cell r="AH83" t="str">
            <v/>
          </cell>
          <cell r="AM83" t="str">
            <v/>
          </cell>
          <cell r="AR83" t="str">
            <v/>
          </cell>
          <cell r="AX83" t="str">
            <v/>
          </cell>
          <cell r="AY83" t="str">
            <v/>
          </cell>
          <cell r="AZ83" t="str">
            <v/>
          </cell>
          <cell r="BA83" t="str">
            <v/>
          </cell>
          <cell r="BB83" t="str">
            <v/>
          </cell>
          <cell r="BC83" t="str">
            <v/>
          </cell>
          <cell r="BD83" t="str">
            <v/>
          </cell>
          <cell r="BE83" t="str">
            <v/>
          </cell>
          <cell r="BF83" t="str">
            <v/>
          </cell>
        </row>
        <row r="84">
          <cell r="B84" t="str">
            <v/>
          </cell>
          <cell r="C84" t="str">
            <v/>
          </cell>
          <cell r="D84" t="str">
            <v/>
          </cell>
          <cell r="I84" t="str">
            <v/>
          </cell>
          <cell r="N84" t="str">
            <v/>
          </cell>
          <cell r="S84" t="str">
            <v/>
          </cell>
          <cell r="X84" t="str">
            <v/>
          </cell>
          <cell r="AC84" t="str">
            <v/>
          </cell>
          <cell r="AH84" t="str">
            <v/>
          </cell>
          <cell r="AM84" t="str">
            <v/>
          </cell>
          <cell r="AR84" t="str">
            <v/>
          </cell>
          <cell r="AX84" t="str">
            <v/>
          </cell>
          <cell r="AY84" t="str">
            <v/>
          </cell>
          <cell r="AZ84" t="str">
            <v/>
          </cell>
          <cell r="BA84" t="str">
            <v/>
          </cell>
          <cell r="BB84" t="str">
            <v/>
          </cell>
          <cell r="BC84" t="str">
            <v/>
          </cell>
          <cell r="BD84" t="str">
            <v/>
          </cell>
          <cell r="BE84" t="str">
            <v/>
          </cell>
          <cell r="BF84" t="str">
            <v/>
          </cell>
        </row>
        <row r="85">
          <cell r="B85" t="str">
            <v/>
          </cell>
          <cell r="C85" t="str">
            <v/>
          </cell>
          <cell r="D85" t="str">
            <v/>
          </cell>
          <cell r="I85" t="str">
            <v/>
          </cell>
          <cell r="N85" t="str">
            <v/>
          </cell>
          <cell r="S85" t="str">
            <v/>
          </cell>
          <cell r="X85" t="str">
            <v/>
          </cell>
          <cell r="AC85" t="str">
            <v/>
          </cell>
          <cell r="AH85" t="str">
            <v/>
          </cell>
          <cell r="AM85" t="str">
            <v/>
          </cell>
          <cell r="AR85" t="str">
            <v/>
          </cell>
          <cell r="AX85" t="str">
            <v/>
          </cell>
          <cell r="AY85" t="str">
            <v/>
          </cell>
          <cell r="AZ85" t="str">
            <v/>
          </cell>
          <cell r="BA85" t="str">
            <v/>
          </cell>
          <cell r="BB85" t="str">
            <v/>
          </cell>
          <cell r="BC85" t="str">
            <v/>
          </cell>
          <cell r="BD85" t="str">
            <v/>
          </cell>
          <cell r="BE85" t="str">
            <v/>
          </cell>
          <cell r="BF85" t="str">
            <v/>
          </cell>
        </row>
        <row r="86">
          <cell r="B86" t="str">
            <v/>
          </cell>
          <cell r="C86" t="str">
            <v/>
          </cell>
          <cell r="D86" t="str">
            <v/>
          </cell>
          <cell r="I86" t="str">
            <v/>
          </cell>
          <cell r="N86" t="str">
            <v/>
          </cell>
          <cell r="S86" t="str">
            <v/>
          </cell>
          <cell r="X86" t="str">
            <v/>
          </cell>
          <cell r="AC86" t="str">
            <v/>
          </cell>
          <cell r="AH86" t="str">
            <v/>
          </cell>
          <cell r="AM86" t="str">
            <v/>
          </cell>
          <cell r="AR86" t="str">
            <v/>
          </cell>
          <cell r="AX86" t="str">
            <v/>
          </cell>
          <cell r="AY86" t="str">
            <v/>
          </cell>
          <cell r="AZ86" t="str">
            <v/>
          </cell>
          <cell r="BA86" t="str">
            <v/>
          </cell>
          <cell r="BB86" t="str">
            <v/>
          </cell>
          <cell r="BC86" t="str">
            <v/>
          </cell>
          <cell r="BD86" t="str">
            <v/>
          </cell>
          <cell r="BE86" t="str">
            <v/>
          </cell>
          <cell r="BF86" t="str">
            <v/>
          </cell>
        </row>
        <row r="87">
          <cell r="B87" t="str">
            <v/>
          </cell>
          <cell r="C87" t="str">
            <v/>
          </cell>
          <cell r="D87" t="str">
            <v/>
          </cell>
          <cell r="I87" t="str">
            <v/>
          </cell>
          <cell r="N87" t="str">
            <v/>
          </cell>
          <cell r="S87" t="str">
            <v/>
          </cell>
          <cell r="X87" t="str">
            <v/>
          </cell>
          <cell r="AC87" t="str">
            <v/>
          </cell>
          <cell r="AH87" t="str">
            <v/>
          </cell>
          <cell r="AM87" t="str">
            <v/>
          </cell>
          <cell r="AR87" t="str">
            <v/>
          </cell>
          <cell r="AX87" t="str">
            <v/>
          </cell>
          <cell r="AY87" t="str">
            <v/>
          </cell>
          <cell r="AZ87" t="str">
            <v/>
          </cell>
          <cell r="BA87" t="str">
            <v/>
          </cell>
          <cell r="BB87" t="str">
            <v/>
          </cell>
          <cell r="BC87" t="str">
            <v/>
          </cell>
          <cell r="BD87" t="str">
            <v/>
          </cell>
          <cell r="BE87" t="str">
            <v/>
          </cell>
          <cell r="BF87" t="str">
            <v/>
          </cell>
        </row>
        <row r="88">
          <cell r="B88" t="str">
            <v/>
          </cell>
          <cell r="C88" t="str">
            <v/>
          </cell>
          <cell r="D88" t="str">
            <v/>
          </cell>
          <cell r="I88" t="str">
            <v/>
          </cell>
          <cell r="N88" t="str">
            <v/>
          </cell>
          <cell r="S88" t="str">
            <v/>
          </cell>
          <cell r="X88" t="str">
            <v/>
          </cell>
          <cell r="AC88" t="str">
            <v/>
          </cell>
          <cell r="AH88" t="str">
            <v/>
          </cell>
          <cell r="AM88" t="str">
            <v/>
          </cell>
          <cell r="AR88" t="str">
            <v/>
          </cell>
          <cell r="AX88" t="str">
            <v/>
          </cell>
          <cell r="AY88" t="str">
            <v/>
          </cell>
          <cell r="AZ88" t="str">
            <v/>
          </cell>
          <cell r="BA88" t="str">
            <v/>
          </cell>
          <cell r="BB88" t="str">
            <v/>
          </cell>
          <cell r="BC88" t="str">
            <v/>
          </cell>
          <cell r="BD88" t="str">
            <v/>
          </cell>
          <cell r="BE88" t="str">
            <v/>
          </cell>
          <cell r="BF88" t="str">
            <v/>
          </cell>
        </row>
        <row r="89">
          <cell r="B89" t="str">
            <v/>
          </cell>
          <cell r="C89" t="str">
            <v/>
          </cell>
          <cell r="D89" t="str">
            <v/>
          </cell>
          <cell r="I89" t="str">
            <v/>
          </cell>
          <cell r="N89" t="str">
            <v/>
          </cell>
          <cell r="S89" t="str">
            <v/>
          </cell>
          <cell r="X89" t="str">
            <v/>
          </cell>
          <cell r="AC89" t="str">
            <v/>
          </cell>
          <cell r="AH89" t="str">
            <v/>
          </cell>
          <cell r="AM89" t="str">
            <v/>
          </cell>
          <cell r="AR89" t="str">
            <v/>
          </cell>
          <cell r="AX89" t="str">
            <v/>
          </cell>
          <cell r="AY89" t="str">
            <v/>
          </cell>
          <cell r="AZ89" t="str">
            <v/>
          </cell>
          <cell r="BA89" t="str">
            <v/>
          </cell>
          <cell r="BB89" t="str">
            <v/>
          </cell>
          <cell r="BC89" t="str">
            <v/>
          </cell>
          <cell r="BD89" t="str">
            <v/>
          </cell>
          <cell r="BE89" t="str">
            <v/>
          </cell>
          <cell r="BF89" t="str">
            <v/>
          </cell>
        </row>
        <row r="90">
          <cell r="B90" t="str">
            <v/>
          </cell>
          <cell r="C90" t="str">
            <v/>
          </cell>
          <cell r="D90" t="str">
            <v/>
          </cell>
          <cell r="I90" t="str">
            <v/>
          </cell>
          <cell r="N90" t="str">
            <v/>
          </cell>
          <cell r="S90" t="str">
            <v/>
          </cell>
          <cell r="X90" t="str">
            <v/>
          </cell>
          <cell r="AC90" t="str">
            <v/>
          </cell>
          <cell r="AH90" t="str">
            <v/>
          </cell>
          <cell r="AM90" t="str">
            <v/>
          </cell>
          <cell r="AR90" t="str">
            <v/>
          </cell>
          <cell r="AX90" t="str">
            <v/>
          </cell>
          <cell r="AY90" t="str">
            <v/>
          </cell>
          <cell r="AZ90" t="str">
            <v/>
          </cell>
          <cell r="BA90" t="str">
            <v/>
          </cell>
          <cell r="BB90" t="str">
            <v/>
          </cell>
          <cell r="BC90" t="str">
            <v/>
          </cell>
          <cell r="BD90" t="str">
            <v/>
          </cell>
          <cell r="BE90" t="str">
            <v/>
          </cell>
          <cell r="BF90" t="str">
            <v/>
          </cell>
        </row>
        <row r="91">
          <cell r="B91" t="str">
            <v/>
          </cell>
          <cell r="C91" t="str">
            <v/>
          </cell>
          <cell r="D91" t="str">
            <v/>
          </cell>
          <cell r="I91" t="str">
            <v/>
          </cell>
          <cell r="N91" t="str">
            <v/>
          </cell>
          <cell r="S91" t="str">
            <v/>
          </cell>
          <cell r="X91" t="str">
            <v/>
          </cell>
          <cell r="AC91" t="str">
            <v/>
          </cell>
          <cell r="AH91" t="str">
            <v/>
          </cell>
          <cell r="AM91" t="str">
            <v/>
          </cell>
          <cell r="AR91" t="str">
            <v/>
          </cell>
          <cell r="AX91" t="str">
            <v/>
          </cell>
          <cell r="AY91" t="str">
            <v/>
          </cell>
          <cell r="AZ91" t="str">
            <v/>
          </cell>
          <cell r="BA91" t="str">
            <v/>
          </cell>
          <cell r="BB91" t="str">
            <v/>
          </cell>
          <cell r="BC91" t="str">
            <v/>
          </cell>
          <cell r="BD91" t="str">
            <v/>
          </cell>
          <cell r="BE91" t="str">
            <v/>
          </cell>
          <cell r="BF91" t="str">
            <v/>
          </cell>
        </row>
        <row r="92">
          <cell r="B92" t="str">
            <v/>
          </cell>
          <cell r="C92" t="str">
            <v/>
          </cell>
          <cell r="D92" t="str">
            <v/>
          </cell>
          <cell r="I92" t="str">
            <v/>
          </cell>
          <cell r="N92" t="str">
            <v/>
          </cell>
          <cell r="S92" t="str">
            <v/>
          </cell>
          <cell r="X92" t="str">
            <v/>
          </cell>
          <cell r="AC92" t="str">
            <v/>
          </cell>
          <cell r="AH92" t="str">
            <v/>
          </cell>
          <cell r="AM92" t="str">
            <v/>
          </cell>
          <cell r="AR92" t="str">
            <v/>
          </cell>
          <cell r="AX92" t="str">
            <v/>
          </cell>
          <cell r="AY92" t="str">
            <v/>
          </cell>
          <cell r="AZ92" t="str">
            <v/>
          </cell>
          <cell r="BA92" t="str">
            <v/>
          </cell>
          <cell r="BB92" t="str">
            <v/>
          </cell>
          <cell r="BC92" t="str">
            <v/>
          </cell>
          <cell r="BD92" t="str">
            <v/>
          </cell>
          <cell r="BE92" t="str">
            <v/>
          </cell>
          <cell r="BF92" t="str">
            <v/>
          </cell>
        </row>
        <row r="93">
          <cell r="B93" t="str">
            <v/>
          </cell>
          <cell r="C93" t="str">
            <v/>
          </cell>
          <cell r="D93" t="str">
            <v/>
          </cell>
          <cell r="I93" t="str">
            <v/>
          </cell>
          <cell r="N93" t="str">
            <v/>
          </cell>
          <cell r="S93" t="str">
            <v/>
          </cell>
          <cell r="X93" t="str">
            <v/>
          </cell>
          <cell r="AC93" t="str">
            <v/>
          </cell>
          <cell r="AH93" t="str">
            <v/>
          </cell>
          <cell r="AM93" t="str">
            <v/>
          </cell>
          <cell r="AR93" t="str">
            <v/>
          </cell>
          <cell r="AX93" t="str">
            <v/>
          </cell>
          <cell r="AY93" t="str">
            <v/>
          </cell>
          <cell r="AZ93" t="str">
            <v/>
          </cell>
          <cell r="BA93" t="str">
            <v/>
          </cell>
          <cell r="BB93" t="str">
            <v/>
          </cell>
          <cell r="BC93" t="str">
            <v/>
          </cell>
          <cell r="BD93" t="str">
            <v/>
          </cell>
          <cell r="BE93" t="str">
            <v/>
          </cell>
          <cell r="BF93" t="str">
            <v/>
          </cell>
        </row>
        <row r="94">
          <cell r="B94" t="str">
            <v/>
          </cell>
          <cell r="C94" t="str">
            <v/>
          </cell>
          <cell r="D94" t="str">
            <v/>
          </cell>
          <cell r="I94" t="str">
            <v/>
          </cell>
          <cell r="N94" t="str">
            <v/>
          </cell>
          <cell r="S94" t="str">
            <v/>
          </cell>
          <cell r="X94" t="str">
            <v/>
          </cell>
          <cell r="AC94" t="str">
            <v/>
          </cell>
          <cell r="AH94" t="str">
            <v/>
          </cell>
          <cell r="AM94" t="str">
            <v/>
          </cell>
          <cell r="AR94" t="str">
            <v/>
          </cell>
          <cell r="AX94" t="str">
            <v/>
          </cell>
          <cell r="AY94" t="str">
            <v/>
          </cell>
          <cell r="AZ94" t="str">
            <v/>
          </cell>
          <cell r="BA94" t="str">
            <v/>
          </cell>
          <cell r="BB94" t="str">
            <v/>
          </cell>
          <cell r="BC94" t="str">
            <v/>
          </cell>
          <cell r="BD94" t="str">
            <v/>
          </cell>
          <cell r="BE94" t="str">
            <v/>
          </cell>
          <cell r="BF94" t="str">
            <v/>
          </cell>
        </row>
        <row r="95">
          <cell r="B95" t="str">
            <v/>
          </cell>
          <cell r="C95" t="str">
            <v/>
          </cell>
          <cell r="D95" t="str">
            <v/>
          </cell>
          <cell r="I95" t="str">
            <v/>
          </cell>
          <cell r="N95" t="str">
            <v/>
          </cell>
          <cell r="S95" t="str">
            <v/>
          </cell>
          <cell r="X95" t="str">
            <v/>
          </cell>
          <cell r="AC95" t="str">
            <v/>
          </cell>
          <cell r="AH95" t="str">
            <v/>
          </cell>
          <cell r="AM95" t="str">
            <v/>
          </cell>
          <cell r="AR95" t="str">
            <v/>
          </cell>
          <cell r="AX95" t="str">
            <v/>
          </cell>
          <cell r="AY95" t="str">
            <v/>
          </cell>
          <cell r="AZ95" t="str">
            <v/>
          </cell>
          <cell r="BA95" t="str">
            <v/>
          </cell>
          <cell r="BB95" t="str">
            <v/>
          </cell>
          <cell r="BC95" t="str">
            <v/>
          </cell>
          <cell r="BD95" t="str">
            <v/>
          </cell>
          <cell r="BE95" t="str">
            <v/>
          </cell>
          <cell r="BF95" t="str">
            <v/>
          </cell>
        </row>
        <row r="96">
          <cell r="B96" t="str">
            <v/>
          </cell>
          <cell r="C96" t="str">
            <v/>
          </cell>
          <cell r="D96" t="str">
            <v/>
          </cell>
          <cell r="I96" t="str">
            <v/>
          </cell>
          <cell r="N96" t="str">
            <v/>
          </cell>
          <cell r="S96" t="str">
            <v/>
          </cell>
          <cell r="X96" t="str">
            <v/>
          </cell>
          <cell r="AC96" t="str">
            <v/>
          </cell>
          <cell r="AH96" t="str">
            <v/>
          </cell>
          <cell r="AM96" t="str">
            <v/>
          </cell>
          <cell r="AR96" t="str">
            <v/>
          </cell>
          <cell r="AX96" t="str">
            <v/>
          </cell>
          <cell r="AY96" t="str">
            <v/>
          </cell>
          <cell r="AZ96" t="str">
            <v/>
          </cell>
          <cell r="BA96" t="str">
            <v/>
          </cell>
          <cell r="BB96" t="str">
            <v/>
          </cell>
          <cell r="BC96" t="str">
            <v/>
          </cell>
          <cell r="BD96" t="str">
            <v/>
          </cell>
          <cell r="BE96" t="str">
            <v/>
          </cell>
          <cell r="BF96" t="str">
            <v/>
          </cell>
        </row>
        <row r="97">
          <cell r="B97" t="str">
            <v/>
          </cell>
          <cell r="C97" t="str">
            <v/>
          </cell>
          <cell r="D97" t="str">
            <v/>
          </cell>
          <cell r="I97" t="str">
            <v/>
          </cell>
          <cell r="N97" t="str">
            <v/>
          </cell>
          <cell r="S97" t="str">
            <v/>
          </cell>
          <cell r="X97" t="str">
            <v/>
          </cell>
          <cell r="AC97" t="str">
            <v/>
          </cell>
          <cell r="AH97" t="str">
            <v/>
          </cell>
          <cell r="AM97" t="str">
            <v/>
          </cell>
          <cell r="AR97" t="str">
            <v/>
          </cell>
          <cell r="AX97" t="str">
            <v/>
          </cell>
          <cell r="AY97" t="str">
            <v/>
          </cell>
          <cell r="AZ97" t="str">
            <v/>
          </cell>
          <cell r="BA97" t="str">
            <v/>
          </cell>
          <cell r="BB97" t="str">
            <v/>
          </cell>
          <cell r="BC97" t="str">
            <v/>
          </cell>
          <cell r="BD97" t="str">
            <v/>
          </cell>
          <cell r="BE97" t="str">
            <v/>
          </cell>
          <cell r="BF97" t="str">
            <v/>
          </cell>
        </row>
        <row r="98">
          <cell r="B98" t="str">
            <v/>
          </cell>
          <cell r="C98" t="str">
            <v/>
          </cell>
          <cell r="D98" t="str">
            <v/>
          </cell>
          <cell r="I98" t="str">
            <v/>
          </cell>
          <cell r="N98" t="str">
            <v/>
          </cell>
          <cell r="S98" t="str">
            <v/>
          </cell>
          <cell r="X98" t="str">
            <v/>
          </cell>
          <cell r="AC98" t="str">
            <v/>
          </cell>
          <cell r="AH98" t="str">
            <v/>
          </cell>
          <cell r="AM98" t="str">
            <v/>
          </cell>
          <cell r="AR98" t="str">
            <v/>
          </cell>
          <cell r="AX98" t="str">
            <v/>
          </cell>
          <cell r="AY98" t="str">
            <v/>
          </cell>
          <cell r="AZ98" t="str">
            <v/>
          </cell>
          <cell r="BA98" t="str">
            <v/>
          </cell>
          <cell r="BB98" t="str">
            <v/>
          </cell>
          <cell r="BC98" t="str">
            <v/>
          </cell>
          <cell r="BD98" t="str">
            <v/>
          </cell>
          <cell r="BE98" t="str">
            <v/>
          </cell>
          <cell r="BF98" t="str">
            <v/>
          </cell>
        </row>
        <row r="99">
          <cell r="B99" t="str">
            <v/>
          </cell>
          <cell r="C99" t="str">
            <v/>
          </cell>
          <cell r="D99" t="str">
            <v/>
          </cell>
          <cell r="I99" t="str">
            <v/>
          </cell>
          <cell r="N99" t="str">
            <v/>
          </cell>
          <cell r="S99" t="str">
            <v/>
          </cell>
          <cell r="X99" t="str">
            <v/>
          </cell>
          <cell r="AC99" t="str">
            <v/>
          </cell>
          <cell r="AH99" t="str">
            <v/>
          </cell>
          <cell r="AM99" t="str">
            <v/>
          </cell>
          <cell r="AR99" t="str">
            <v/>
          </cell>
          <cell r="AX99" t="str">
            <v/>
          </cell>
          <cell r="AY99" t="str">
            <v/>
          </cell>
          <cell r="AZ99" t="str">
            <v/>
          </cell>
          <cell r="BA99" t="str">
            <v/>
          </cell>
          <cell r="BB99" t="str">
            <v/>
          </cell>
          <cell r="BC99" t="str">
            <v/>
          </cell>
          <cell r="BD99" t="str">
            <v/>
          </cell>
          <cell r="BE99" t="str">
            <v/>
          </cell>
          <cell r="BF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cell r="AX100" t="str">
            <v/>
          </cell>
          <cell r="AY100" t="str">
            <v/>
          </cell>
          <cell r="AZ100" t="str">
            <v/>
          </cell>
          <cell r="BA100" t="str">
            <v/>
          </cell>
          <cell r="BB100" t="str">
            <v/>
          </cell>
          <cell r="BC100" t="str">
            <v/>
          </cell>
          <cell r="BD100" t="str">
            <v/>
          </cell>
          <cell r="BE100" t="str">
            <v/>
          </cell>
          <cell r="BF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cell r="AX101" t="str">
            <v/>
          </cell>
          <cell r="AY101" t="str">
            <v/>
          </cell>
          <cell r="AZ101" t="str">
            <v/>
          </cell>
          <cell r="BA101" t="str">
            <v/>
          </cell>
          <cell r="BB101" t="str">
            <v/>
          </cell>
          <cell r="BC101" t="str">
            <v/>
          </cell>
          <cell r="BD101" t="str">
            <v/>
          </cell>
          <cell r="BE101" t="str">
            <v/>
          </cell>
          <cell r="BF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cell r="AX102" t="str">
            <v/>
          </cell>
          <cell r="AY102" t="str">
            <v/>
          </cell>
          <cell r="AZ102" t="str">
            <v/>
          </cell>
          <cell r="BA102" t="str">
            <v/>
          </cell>
          <cell r="BB102" t="str">
            <v/>
          </cell>
          <cell r="BC102" t="str">
            <v/>
          </cell>
          <cell r="BD102" t="str">
            <v/>
          </cell>
          <cell r="BE102" t="str">
            <v/>
          </cell>
          <cell r="BF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cell r="AX103" t="str">
            <v/>
          </cell>
          <cell r="AY103" t="str">
            <v/>
          </cell>
          <cell r="AZ103" t="str">
            <v/>
          </cell>
          <cell r="BA103" t="str">
            <v/>
          </cell>
          <cell r="BB103" t="str">
            <v/>
          </cell>
          <cell r="BC103" t="str">
            <v/>
          </cell>
          <cell r="BD103" t="str">
            <v/>
          </cell>
          <cell r="BE103" t="str">
            <v/>
          </cell>
          <cell r="BF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cell r="AX104" t="str">
            <v/>
          </cell>
          <cell r="AY104" t="str">
            <v/>
          </cell>
          <cell r="AZ104" t="str">
            <v/>
          </cell>
          <cell r="BA104" t="str">
            <v/>
          </cell>
          <cell r="BB104" t="str">
            <v/>
          </cell>
          <cell r="BC104" t="str">
            <v/>
          </cell>
          <cell r="BD104" t="str">
            <v/>
          </cell>
          <cell r="BE104" t="str">
            <v/>
          </cell>
          <cell r="BF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cell r="AX105" t="str">
            <v/>
          </cell>
          <cell r="AY105" t="str">
            <v/>
          </cell>
          <cell r="AZ105" t="str">
            <v/>
          </cell>
          <cell r="BA105" t="str">
            <v/>
          </cell>
          <cell r="BB105" t="str">
            <v/>
          </cell>
          <cell r="BC105" t="str">
            <v/>
          </cell>
          <cell r="BD105" t="str">
            <v/>
          </cell>
          <cell r="BE105" t="str">
            <v/>
          </cell>
          <cell r="BF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cell r="AX106" t="str">
            <v/>
          </cell>
          <cell r="AY106" t="str">
            <v/>
          </cell>
          <cell r="AZ106" t="str">
            <v/>
          </cell>
          <cell r="BA106" t="str">
            <v/>
          </cell>
          <cell r="BB106" t="str">
            <v/>
          </cell>
          <cell r="BC106" t="str">
            <v/>
          </cell>
          <cell r="BD106" t="str">
            <v/>
          </cell>
          <cell r="BE106" t="str">
            <v/>
          </cell>
          <cell r="BF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cell r="AX107" t="str">
            <v/>
          </cell>
          <cell r="AY107" t="str">
            <v/>
          </cell>
          <cell r="AZ107" t="str">
            <v/>
          </cell>
          <cell r="BA107" t="str">
            <v/>
          </cell>
          <cell r="BB107" t="str">
            <v/>
          </cell>
          <cell r="BC107" t="str">
            <v/>
          </cell>
          <cell r="BD107" t="str">
            <v/>
          </cell>
          <cell r="BE107" t="str">
            <v/>
          </cell>
          <cell r="BF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cell r="AX108" t="str">
            <v/>
          </cell>
          <cell r="AY108" t="str">
            <v/>
          </cell>
          <cell r="AZ108" t="str">
            <v/>
          </cell>
          <cell r="BA108" t="str">
            <v/>
          </cell>
          <cell r="BB108" t="str">
            <v/>
          </cell>
          <cell r="BC108" t="str">
            <v/>
          </cell>
          <cell r="BD108" t="str">
            <v/>
          </cell>
          <cell r="BE108" t="str">
            <v/>
          </cell>
          <cell r="BF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cell r="AX109" t="str">
            <v/>
          </cell>
          <cell r="AY109" t="str">
            <v/>
          </cell>
          <cell r="AZ109" t="str">
            <v/>
          </cell>
          <cell r="BA109" t="str">
            <v/>
          </cell>
          <cell r="BB109" t="str">
            <v/>
          </cell>
          <cell r="BC109" t="str">
            <v/>
          </cell>
          <cell r="BD109" t="str">
            <v/>
          </cell>
          <cell r="BE109" t="str">
            <v/>
          </cell>
          <cell r="BF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cell r="AX110" t="str">
            <v/>
          </cell>
          <cell r="AY110" t="str">
            <v/>
          </cell>
          <cell r="AZ110" t="str">
            <v/>
          </cell>
          <cell r="BA110" t="str">
            <v/>
          </cell>
          <cell r="BB110" t="str">
            <v/>
          </cell>
          <cell r="BC110" t="str">
            <v/>
          </cell>
          <cell r="BD110" t="str">
            <v/>
          </cell>
          <cell r="BE110" t="str">
            <v/>
          </cell>
          <cell r="BF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cell r="AX111" t="str">
            <v/>
          </cell>
          <cell r="AY111" t="str">
            <v/>
          </cell>
          <cell r="AZ111" t="str">
            <v/>
          </cell>
          <cell r="BA111" t="str">
            <v/>
          </cell>
          <cell r="BB111" t="str">
            <v/>
          </cell>
          <cell r="BC111" t="str">
            <v/>
          </cell>
          <cell r="BD111" t="str">
            <v/>
          </cell>
          <cell r="BE111" t="str">
            <v/>
          </cell>
          <cell r="BF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cell r="AX112" t="str">
            <v/>
          </cell>
          <cell r="AY112" t="str">
            <v/>
          </cell>
          <cell r="AZ112" t="str">
            <v/>
          </cell>
          <cell r="BA112" t="str">
            <v/>
          </cell>
          <cell r="BB112" t="str">
            <v/>
          </cell>
          <cell r="BC112" t="str">
            <v/>
          </cell>
          <cell r="BD112" t="str">
            <v/>
          </cell>
          <cell r="BE112" t="str">
            <v/>
          </cell>
          <cell r="BF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cell r="AX113" t="str">
            <v/>
          </cell>
          <cell r="AY113" t="str">
            <v/>
          </cell>
          <cell r="AZ113" t="str">
            <v/>
          </cell>
          <cell r="BA113" t="str">
            <v/>
          </cell>
          <cell r="BB113" t="str">
            <v/>
          </cell>
          <cell r="BC113" t="str">
            <v/>
          </cell>
          <cell r="BD113" t="str">
            <v/>
          </cell>
          <cell r="BE113" t="str">
            <v/>
          </cell>
          <cell r="BF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cell r="AX114" t="str">
            <v/>
          </cell>
          <cell r="AY114" t="str">
            <v/>
          </cell>
          <cell r="AZ114" t="str">
            <v/>
          </cell>
          <cell r="BA114" t="str">
            <v/>
          </cell>
          <cell r="BB114" t="str">
            <v/>
          </cell>
          <cell r="BC114" t="str">
            <v/>
          </cell>
          <cell r="BD114" t="str">
            <v/>
          </cell>
          <cell r="BE114" t="str">
            <v/>
          </cell>
          <cell r="BF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cell r="AX115" t="str">
            <v/>
          </cell>
          <cell r="AY115" t="str">
            <v/>
          </cell>
          <cell r="AZ115" t="str">
            <v/>
          </cell>
          <cell r="BA115" t="str">
            <v/>
          </cell>
          <cell r="BB115" t="str">
            <v/>
          </cell>
          <cell r="BC115" t="str">
            <v/>
          </cell>
          <cell r="BD115" t="str">
            <v/>
          </cell>
          <cell r="BE115" t="str">
            <v/>
          </cell>
          <cell r="BF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cell r="AX116" t="str">
            <v/>
          </cell>
          <cell r="AY116" t="str">
            <v/>
          </cell>
          <cell r="AZ116" t="str">
            <v/>
          </cell>
          <cell r="BA116" t="str">
            <v/>
          </cell>
          <cell r="BB116" t="str">
            <v/>
          </cell>
          <cell r="BC116" t="str">
            <v/>
          </cell>
          <cell r="BD116" t="str">
            <v/>
          </cell>
          <cell r="BE116" t="str">
            <v/>
          </cell>
          <cell r="BF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cell r="AX117" t="str">
            <v/>
          </cell>
          <cell r="AY117" t="str">
            <v/>
          </cell>
          <cell r="AZ117" t="str">
            <v/>
          </cell>
          <cell r="BA117" t="str">
            <v/>
          </cell>
          <cell r="BB117" t="str">
            <v/>
          </cell>
          <cell r="BC117" t="str">
            <v/>
          </cell>
          <cell r="BD117" t="str">
            <v/>
          </cell>
          <cell r="BE117" t="str">
            <v/>
          </cell>
          <cell r="BF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cell r="AX118" t="str">
            <v/>
          </cell>
          <cell r="AY118" t="str">
            <v/>
          </cell>
          <cell r="AZ118" t="str">
            <v/>
          </cell>
          <cell r="BA118" t="str">
            <v/>
          </cell>
          <cell r="BB118" t="str">
            <v/>
          </cell>
          <cell r="BC118" t="str">
            <v/>
          </cell>
          <cell r="BD118" t="str">
            <v/>
          </cell>
          <cell r="BE118" t="str">
            <v/>
          </cell>
          <cell r="BF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cell r="AX119" t="str">
            <v/>
          </cell>
          <cell r="AY119" t="str">
            <v/>
          </cell>
          <cell r="AZ119" t="str">
            <v/>
          </cell>
          <cell r="BA119" t="str">
            <v/>
          </cell>
          <cell r="BB119" t="str">
            <v/>
          </cell>
          <cell r="BC119" t="str">
            <v/>
          </cell>
          <cell r="BD119" t="str">
            <v/>
          </cell>
          <cell r="BE119" t="str">
            <v/>
          </cell>
          <cell r="BF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cell r="AX120" t="str">
            <v/>
          </cell>
          <cell r="AY120" t="str">
            <v/>
          </cell>
          <cell r="AZ120" t="str">
            <v/>
          </cell>
          <cell r="BA120" t="str">
            <v/>
          </cell>
          <cell r="BB120" t="str">
            <v/>
          </cell>
          <cell r="BC120" t="str">
            <v/>
          </cell>
          <cell r="BD120" t="str">
            <v/>
          </cell>
          <cell r="BE120" t="str">
            <v/>
          </cell>
          <cell r="BF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cell r="AX121" t="str">
            <v/>
          </cell>
          <cell r="AY121" t="str">
            <v/>
          </cell>
          <cell r="AZ121" t="str">
            <v/>
          </cell>
          <cell r="BA121" t="str">
            <v/>
          </cell>
          <cell r="BB121" t="str">
            <v/>
          </cell>
          <cell r="BC121" t="str">
            <v/>
          </cell>
          <cell r="BD121" t="str">
            <v/>
          </cell>
          <cell r="BE121" t="str">
            <v/>
          </cell>
          <cell r="BF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cell r="AX122" t="str">
            <v/>
          </cell>
          <cell r="AY122" t="str">
            <v/>
          </cell>
          <cell r="AZ122" t="str">
            <v/>
          </cell>
          <cell r="BA122" t="str">
            <v/>
          </cell>
          <cell r="BB122" t="str">
            <v/>
          </cell>
          <cell r="BC122" t="str">
            <v/>
          </cell>
          <cell r="BD122" t="str">
            <v/>
          </cell>
          <cell r="BE122" t="str">
            <v/>
          </cell>
          <cell r="BF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cell r="AX123" t="str">
            <v/>
          </cell>
          <cell r="AY123" t="str">
            <v/>
          </cell>
          <cell r="AZ123" t="str">
            <v/>
          </cell>
          <cell r="BA123" t="str">
            <v/>
          </cell>
          <cell r="BB123" t="str">
            <v/>
          </cell>
          <cell r="BC123" t="str">
            <v/>
          </cell>
          <cell r="BD123" t="str">
            <v/>
          </cell>
          <cell r="BE123" t="str">
            <v/>
          </cell>
          <cell r="BF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cell r="AX124" t="str">
            <v/>
          </cell>
          <cell r="AY124" t="str">
            <v/>
          </cell>
          <cell r="AZ124" t="str">
            <v/>
          </cell>
          <cell r="BA124" t="str">
            <v/>
          </cell>
          <cell r="BB124" t="str">
            <v/>
          </cell>
          <cell r="BC124" t="str">
            <v/>
          </cell>
          <cell r="BD124" t="str">
            <v/>
          </cell>
          <cell r="BE124" t="str">
            <v/>
          </cell>
          <cell r="BF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cell r="AX125" t="str">
            <v/>
          </cell>
          <cell r="AY125" t="str">
            <v/>
          </cell>
          <cell r="AZ125" t="str">
            <v/>
          </cell>
          <cell r="BA125" t="str">
            <v/>
          </cell>
          <cell r="BB125" t="str">
            <v/>
          </cell>
          <cell r="BC125" t="str">
            <v/>
          </cell>
          <cell r="BD125" t="str">
            <v/>
          </cell>
          <cell r="BE125" t="str">
            <v/>
          </cell>
          <cell r="BF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cell r="AX126" t="str">
            <v/>
          </cell>
          <cell r="AY126" t="str">
            <v/>
          </cell>
          <cell r="AZ126" t="str">
            <v/>
          </cell>
          <cell r="BA126" t="str">
            <v/>
          </cell>
          <cell r="BB126" t="str">
            <v/>
          </cell>
          <cell r="BC126" t="str">
            <v/>
          </cell>
          <cell r="BD126" t="str">
            <v/>
          </cell>
          <cell r="BE126" t="str">
            <v/>
          </cell>
          <cell r="BF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cell r="AX127" t="str">
            <v/>
          </cell>
          <cell r="AY127" t="str">
            <v/>
          </cell>
          <cell r="AZ127" t="str">
            <v/>
          </cell>
          <cell r="BA127" t="str">
            <v/>
          </cell>
          <cell r="BB127" t="str">
            <v/>
          </cell>
          <cell r="BC127" t="str">
            <v/>
          </cell>
          <cell r="BD127" t="str">
            <v/>
          </cell>
          <cell r="BE127" t="str">
            <v/>
          </cell>
          <cell r="BF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cell r="AX128" t="str">
            <v/>
          </cell>
          <cell r="AY128" t="str">
            <v/>
          </cell>
          <cell r="AZ128" t="str">
            <v/>
          </cell>
          <cell r="BA128" t="str">
            <v/>
          </cell>
          <cell r="BB128" t="str">
            <v/>
          </cell>
          <cell r="BC128" t="str">
            <v/>
          </cell>
          <cell r="BD128" t="str">
            <v/>
          </cell>
          <cell r="BE128" t="str">
            <v/>
          </cell>
          <cell r="BF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cell r="AX129" t="str">
            <v/>
          </cell>
          <cell r="AY129" t="str">
            <v/>
          </cell>
          <cell r="AZ129" t="str">
            <v/>
          </cell>
          <cell r="BA129" t="str">
            <v/>
          </cell>
          <cell r="BB129" t="str">
            <v/>
          </cell>
          <cell r="BC129" t="str">
            <v/>
          </cell>
          <cell r="BD129" t="str">
            <v/>
          </cell>
          <cell r="BE129" t="str">
            <v/>
          </cell>
          <cell r="BF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cell r="AX130" t="str">
            <v/>
          </cell>
          <cell r="AY130" t="str">
            <v/>
          </cell>
          <cell r="AZ130" t="str">
            <v/>
          </cell>
          <cell r="BA130" t="str">
            <v/>
          </cell>
          <cell r="BB130" t="str">
            <v/>
          </cell>
          <cell r="BC130" t="str">
            <v/>
          </cell>
          <cell r="BD130" t="str">
            <v/>
          </cell>
          <cell r="BE130" t="str">
            <v/>
          </cell>
          <cell r="BF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cell r="AX131" t="str">
            <v/>
          </cell>
          <cell r="AY131" t="str">
            <v/>
          </cell>
          <cell r="AZ131" t="str">
            <v/>
          </cell>
          <cell r="BA131" t="str">
            <v/>
          </cell>
          <cell r="BB131" t="str">
            <v/>
          </cell>
          <cell r="BC131" t="str">
            <v/>
          </cell>
          <cell r="BD131" t="str">
            <v/>
          </cell>
          <cell r="BE131" t="str">
            <v/>
          </cell>
          <cell r="BF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cell r="AX132" t="str">
            <v/>
          </cell>
          <cell r="AY132" t="str">
            <v/>
          </cell>
          <cell r="AZ132" t="str">
            <v/>
          </cell>
          <cell r="BA132" t="str">
            <v/>
          </cell>
          <cell r="BB132" t="str">
            <v/>
          </cell>
          <cell r="BC132" t="str">
            <v/>
          </cell>
          <cell r="BD132" t="str">
            <v/>
          </cell>
          <cell r="BE132" t="str">
            <v/>
          </cell>
          <cell r="BF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cell r="AX133" t="str">
            <v/>
          </cell>
          <cell r="AY133" t="str">
            <v/>
          </cell>
          <cell r="AZ133" t="str">
            <v/>
          </cell>
          <cell r="BA133" t="str">
            <v/>
          </cell>
          <cell r="BB133" t="str">
            <v/>
          </cell>
          <cell r="BC133" t="str">
            <v/>
          </cell>
          <cell r="BD133" t="str">
            <v/>
          </cell>
          <cell r="BE133" t="str">
            <v/>
          </cell>
          <cell r="BF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cell r="AX134" t="str">
            <v/>
          </cell>
          <cell r="AY134" t="str">
            <v/>
          </cell>
          <cell r="AZ134" t="str">
            <v/>
          </cell>
          <cell r="BA134" t="str">
            <v/>
          </cell>
          <cell r="BB134" t="str">
            <v/>
          </cell>
          <cell r="BC134" t="str">
            <v/>
          </cell>
          <cell r="BD134" t="str">
            <v/>
          </cell>
          <cell r="BE134" t="str">
            <v/>
          </cell>
          <cell r="BF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cell r="AX135" t="str">
            <v/>
          </cell>
          <cell r="AY135" t="str">
            <v/>
          </cell>
          <cell r="AZ135" t="str">
            <v/>
          </cell>
          <cell r="BA135" t="str">
            <v/>
          </cell>
          <cell r="BB135" t="str">
            <v/>
          </cell>
          <cell r="BC135" t="str">
            <v/>
          </cell>
          <cell r="BD135" t="str">
            <v/>
          </cell>
          <cell r="BE135" t="str">
            <v/>
          </cell>
          <cell r="BF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cell r="AX136" t="str">
            <v/>
          </cell>
          <cell r="AY136" t="str">
            <v/>
          </cell>
          <cell r="AZ136" t="str">
            <v/>
          </cell>
          <cell r="BA136" t="str">
            <v/>
          </cell>
          <cell r="BB136" t="str">
            <v/>
          </cell>
          <cell r="BC136" t="str">
            <v/>
          </cell>
          <cell r="BD136" t="str">
            <v/>
          </cell>
          <cell r="BE136" t="str">
            <v/>
          </cell>
          <cell r="BF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cell r="AX137" t="str">
            <v/>
          </cell>
          <cell r="AY137" t="str">
            <v/>
          </cell>
          <cell r="AZ137" t="str">
            <v/>
          </cell>
          <cell r="BA137" t="str">
            <v/>
          </cell>
          <cell r="BB137" t="str">
            <v/>
          </cell>
          <cell r="BC137" t="str">
            <v/>
          </cell>
          <cell r="BD137" t="str">
            <v/>
          </cell>
          <cell r="BE137" t="str">
            <v/>
          </cell>
          <cell r="BF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cell r="AX138" t="str">
            <v/>
          </cell>
          <cell r="AY138" t="str">
            <v/>
          </cell>
          <cell r="AZ138" t="str">
            <v/>
          </cell>
          <cell r="BA138" t="str">
            <v/>
          </cell>
          <cell r="BB138" t="str">
            <v/>
          </cell>
          <cell r="BC138" t="str">
            <v/>
          </cell>
          <cell r="BD138" t="str">
            <v/>
          </cell>
          <cell r="BE138" t="str">
            <v/>
          </cell>
          <cell r="BF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cell r="AX139" t="str">
            <v/>
          </cell>
          <cell r="AY139" t="str">
            <v/>
          </cell>
          <cell r="AZ139" t="str">
            <v/>
          </cell>
          <cell r="BA139" t="str">
            <v/>
          </cell>
          <cell r="BB139" t="str">
            <v/>
          </cell>
          <cell r="BC139" t="str">
            <v/>
          </cell>
          <cell r="BD139" t="str">
            <v/>
          </cell>
          <cell r="BE139" t="str">
            <v/>
          </cell>
          <cell r="BF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cell r="AX140" t="str">
            <v/>
          </cell>
          <cell r="AY140" t="str">
            <v/>
          </cell>
          <cell r="AZ140" t="str">
            <v/>
          </cell>
          <cell r="BA140" t="str">
            <v/>
          </cell>
          <cell r="BB140" t="str">
            <v/>
          </cell>
          <cell r="BC140" t="str">
            <v/>
          </cell>
          <cell r="BD140" t="str">
            <v/>
          </cell>
          <cell r="BE140" t="str">
            <v/>
          </cell>
          <cell r="BF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cell r="AX141" t="str">
            <v/>
          </cell>
          <cell r="AY141" t="str">
            <v/>
          </cell>
          <cell r="AZ141" t="str">
            <v/>
          </cell>
          <cell r="BA141" t="str">
            <v/>
          </cell>
          <cell r="BB141" t="str">
            <v/>
          </cell>
          <cell r="BC141" t="str">
            <v/>
          </cell>
          <cell r="BD141" t="str">
            <v/>
          </cell>
          <cell r="BE141" t="str">
            <v/>
          </cell>
          <cell r="BF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cell r="AX142" t="str">
            <v/>
          </cell>
          <cell r="AY142" t="str">
            <v/>
          </cell>
          <cell r="AZ142" t="str">
            <v/>
          </cell>
          <cell r="BA142" t="str">
            <v/>
          </cell>
          <cell r="BB142" t="str">
            <v/>
          </cell>
          <cell r="BC142" t="str">
            <v/>
          </cell>
          <cell r="BD142" t="str">
            <v/>
          </cell>
          <cell r="BE142" t="str">
            <v/>
          </cell>
          <cell r="BF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cell r="AX143" t="str">
            <v/>
          </cell>
          <cell r="AY143" t="str">
            <v/>
          </cell>
          <cell r="AZ143" t="str">
            <v/>
          </cell>
          <cell r="BA143" t="str">
            <v/>
          </cell>
          <cell r="BB143" t="str">
            <v/>
          </cell>
          <cell r="BC143" t="str">
            <v/>
          </cell>
          <cell r="BD143" t="str">
            <v/>
          </cell>
          <cell r="BE143" t="str">
            <v/>
          </cell>
          <cell r="BF143" t="str">
            <v/>
          </cell>
        </row>
      </sheetData>
      <sheetData sheetId="7" refreshError="1"/>
      <sheetData sheetId="8" refreshError="1">
        <row r="7">
          <cell r="B7">
            <v>1</v>
          </cell>
          <cell r="C7" t="str">
            <v>Dr. H. IDRUS ALWI, M.Pd</v>
          </cell>
          <cell r="D7">
            <v>0.9</v>
          </cell>
          <cell r="E7">
            <v>1</v>
          </cell>
          <cell r="F7">
            <v>100</v>
          </cell>
          <cell r="G7">
            <v>1</v>
          </cell>
          <cell r="I7">
            <v>6</v>
          </cell>
          <cell r="J7">
            <v>1</v>
          </cell>
          <cell r="K7">
            <v>85</v>
          </cell>
          <cell r="L7">
            <v>12</v>
          </cell>
          <cell r="N7">
            <v>9</v>
          </cell>
          <cell r="O7">
            <v>1</v>
          </cell>
          <cell r="P7">
            <v>80</v>
          </cell>
          <cell r="Q7">
            <v>12</v>
          </cell>
          <cell r="S7">
            <v>6</v>
          </cell>
          <cell r="T7">
            <v>1</v>
          </cell>
          <cell r="U7">
            <v>90</v>
          </cell>
          <cell r="V7">
            <v>12</v>
          </cell>
          <cell r="X7">
            <v>4.5</v>
          </cell>
          <cell r="Y7">
            <v>1</v>
          </cell>
          <cell r="Z7">
            <v>90</v>
          </cell>
          <cell r="AA7">
            <v>12</v>
          </cell>
          <cell r="AC7">
            <v>0.45</v>
          </cell>
          <cell r="AD7">
            <v>1</v>
          </cell>
          <cell r="AE7">
            <v>100</v>
          </cell>
          <cell r="AF7">
            <v>1</v>
          </cell>
          <cell r="AH7">
            <v>9</v>
          </cell>
          <cell r="AI7">
            <v>1</v>
          </cell>
          <cell r="AJ7">
            <v>90</v>
          </cell>
          <cell r="AK7">
            <v>12</v>
          </cell>
          <cell r="AM7">
            <v>0.9</v>
          </cell>
          <cell r="AN7">
            <v>1</v>
          </cell>
          <cell r="AO7">
            <v>80</v>
          </cell>
          <cell r="AP7">
            <v>1</v>
          </cell>
          <cell r="AR7">
            <v>1</v>
          </cell>
          <cell r="AS7">
            <v>1</v>
          </cell>
          <cell r="AT7">
            <v>100</v>
          </cell>
          <cell r="AU7">
            <v>12</v>
          </cell>
        </row>
        <row r="8">
          <cell r="B8">
            <v>2</v>
          </cell>
          <cell r="C8" t="str">
            <v>Drs. H. SUJANGI</v>
          </cell>
          <cell r="D8">
            <v>0.9</v>
          </cell>
          <cell r="E8">
            <v>1</v>
          </cell>
          <cell r="F8">
            <v>80</v>
          </cell>
          <cell r="G8">
            <v>1</v>
          </cell>
          <cell r="I8">
            <v>6</v>
          </cell>
          <cell r="J8">
            <v>1</v>
          </cell>
          <cell r="K8">
            <v>80</v>
          </cell>
          <cell r="L8">
            <v>12</v>
          </cell>
          <cell r="N8">
            <v>9</v>
          </cell>
          <cell r="O8">
            <v>1</v>
          </cell>
          <cell r="P8">
            <v>80</v>
          </cell>
          <cell r="Q8">
            <v>12</v>
          </cell>
          <cell r="S8">
            <v>6</v>
          </cell>
          <cell r="T8">
            <v>1</v>
          </cell>
          <cell r="U8">
            <v>76</v>
          </cell>
          <cell r="V8">
            <v>12</v>
          </cell>
          <cell r="X8">
            <v>4.5</v>
          </cell>
          <cell r="Y8">
            <v>1</v>
          </cell>
          <cell r="Z8">
            <v>80</v>
          </cell>
          <cell r="AA8">
            <v>12</v>
          </cell>
          <cell r="AC8">
            <v>0.45</v>
          </cell>
          <cell r="AD8">
            <v>1</v>
          </cell>
          <cell r="AE8">
            <v>76</v>
          </cell>
          <cell r="AF8">
            <v>1</v>
          </cell>
          <cell r="AH8">
            <v>9</v>
          </cell>
          <cell r="AI8">
            <v>1</v>
          </cell>
          <cell r="AJ8">
            <v>76</v>
          </cell>
          <cell r="AK8">
            <v>12</v>
          </cell>
          <cell r="AM8">
            <v>0.9</v>
          </cell>
          <cell r="AN8">
            <v>1</v>
          </cell>
          <cell r="AO8">
            <v>88</v>
          </cell>
          <cell r="AP8">
            <v>1</v>
          </cell>
          <cell r="AR8">
            <v>0.75</v>
          </cell>
          <cell r="AS8">
            <v>1</v>
          </cell>
          <cell r="AT8">
            <v>88</v>
          </cell>
          <cell r="AU8">
            <v>12</v>
          </cell>
        </row>
        <row r="9">
          <cell r="B9">
            <v>3</v>
          </cell>
          <cell r="C9" t="str">
            <v>Drs. M. SALEH</v>
          </cell>
          <cell r="D9">
            <v>0.9</v>
          </cell>
          <cell r="E9">
            <v>1</v>
          </cell>
          <cell r="F9">
            <v>80</v>
          </cell>
          <cell r="G9">
            <v>1</v>
          </cell>
          <cell r="I9">
            <v>6</v>
          </cell>
          <cell r="J9">
            <v>1</v>
          </cell>
          <cell r="K9">
            <v>80</v>
          </cell>
          <cell r="L9">
            <v>12</v>
          </cell>
          <cell r="N9">
            <v>9</v>
          </cell>
          <cell r="O9">
            <v>1</v>
          </cell>
          <cell r="P9">
            <v>80</v>
          </cell>
          <cell r="Q9">
            <v>12</v>
          </cell>
          <cell r="S9">
            <v>6</v>
          </cell>
          <cell r="T9">
            <v>1</v>
          </cell>
          <cell r="U9">
            <v>76</v>
          </cell>
          <cell r="V9">
            <v>12</v>
          </cell>
          <cell r="X9">
            <v>4.5</v>
          </cell>
          <cell r="Y9">
            <v>1</v>
          </cell>
          <cell r="Z9">
            <v>80</v>
          </cell>
          <cell r="AA9">
            <v>12</v>
          </cell>
          <cell r="AC9">
            <v>0.45</v>
          </cell>
          <cell r="AD9">
            <v>1</v>
          </cell>
          <cell r="AE9">
            <v>76</v>
          </cell>
          <cell r="AF9">
            <v>1</v>
          </cell>
          <cell r="AH9">
            <v>9</v>
          </cell>
          <cell r="AI9">
            <v>1</v>
          </cell>
          <cell r="AJ9">
            <v>76</v>
          </cell>
          <cell r="AK9">
            <v>12</v>
          </cell>
          <cell r="AM9">
            <v>0.9</v>
          </cell>
          <cell r="AN9">
            <v>1</v>
          </cell>
          <cell r="AO9">
            <v>76</v>
          </cell>
          <cell r="AP9">
            <v>1</v>
          </cell>
          <cell r="AR9">
            <v>0.75</v>
          </cell>
          <cell r="AS9">
            <v>1</v>
          </cell>
          <cell r="AT9">
            <v>80</v>
          </cell>
          <cell r="AU9">
            <v>12</v>
          </cell>
        </row>
        <row r="10">
          <cell r="B10">
            <v>4</v>
          </cell>
          <cell r="C10" t="str">
            <v>SITI NURBAITI, S.Ag, M.Pd.I</v>
          </cell>
          <cell r="D10">
            <v>0.9</v>
          </cell>
          <cell r="E10">
            <v>1</v>
          </cell>
          <cell r="F10">
            <v>90</v>
          </cell>
          <cell r="G10">
            <v>1</v>
          </cell>
          <cell r="I10">
            <v>6</v>
          </cell>
          <cell r="J10">
            <v>1</v>
          </cell>
          <cell r="K10">
            <v>90</v>
          </cell>
          <cell r="L10">
            <v>12</v>
          </cell>
          <cell r="N10">
            <v>9</v>
          </cell>
          <cell r="O10">
            <v>1</v>
          </cell>
          <cell r="P10">
            <v>80</v>
          </cell>
          <cell r="Q10">
            <v>12</v>
          </cell>
          <cell r="S10">
            <v>6</v>
          </cell>
          <cell r="T10">
            <v>1</v>
          </cell>
          <cell r="U10">
            <v>80</v>
          </cell>
          <cell r="V10">
            <v>12</v>
          </cell>
          <cell r="X10">
            <v>4.5</v>
          </cell>
          <cell r="Y10">
            <v>1</v>
          </cell>
          <cell r="Z10">
            <v>80</v>
          </cell>
          <cell r="AA10">
            <v>12</v>
          </cell>
          <cell r="AC10">
            <v>0.45</v>
          </cell>
          <cell r="AD10">
            <v>1</v>
          </cell>
          <cell r="AE10">
            <v>80</v>
          </cell>
          <cell r="AF10">
            <v>1</v>
          </cell>
          <cell r="AH10">
            <v>9</v>
          </cell>
          <cell r="AI10">
            <v>1</v>
          </cell>
          <cell r="AJ10">
            <v>80</v>
          </cell>
          <cell r="AK10">
            <v>12</v>
          </cell>
          <cell r="AM10">
            <v>0.9</v>
          </cell>
          <cell r="AN10">
            <v>1</v>
          </cell>
          <cell r="AO10">
            <v>76</v>
          </cell>
          <cell r="AP10">
            <v>1</v>
          </cell>
          <cell r="AR10">
            <v>0.75</v>
          </cell>
          <cell r="AS10">
            <v>1</v>
          </cell>
          <cell r="AT10">
            <v>80</v>
          </cell>
          <cell r="AU10">
            <v>12</v>
          </cell>
        </row>
        <row r="11">
          <cell r="B11">
            <v>5</v>
          </cell>
          <cell r="C11" t="str">
            <v>Drs. A. AMIN MUSTOFA, M.Pd</v>
          </cell>
          <cell r="D11">
            <v>0.9</v>
          </cell>
          <cell r="E11">
            <v>1</v>
          </cell>
          <cell r="F11">
            <v>80</v>
          </cell>
          <cell r="G11">
            <v>1</v>
          </cell>
          <cell r="I11">
            <v>6</v>
          </cell>
          <cell r="J11">
            <v>1</v>
          </cell>
          <cell r="K11">
            <v>80</v>
          </cell>
          <cell r="L11">
            <v>12</v>
          </cell>
          <cell r="N11">
            <v>9</v>
          </cell>
          <cell r="O11">
            <v>1</v>
          </cell>
          <cell r="P11">
            <v>76</v>
          </cell>
          <cell r="Q11">
            <v>12</v>
          </cell>
          <cell r="S11">
            <v>6</v>
          </cell>
          <cell r="T11">
            <v>1</v>
          </cell>
          <cell r="U11">
            <v>76</v>
          </cell>
          <cell r="V11">
            <v>12</v>
          </cell>
          <cell r="X11">
            <v>4.5</v>
          </cell>
          <cell r="Y11">
            <v>1</v>
          </cell>
          <cell r="Z11">
            <v>76</v>
          </cell>
          <cell r="AA11">
            <v>12</v>
          </cell>
          <cell r="AC11">
            <v>0.45</v>
          </cell>
          <cell r="AD11">
            <v>1</v>
          </cell>
          <cell r="AE11">
            <v>76</v>
          </cell>
          <cell r="AF11">
            <v>1</v>
          </cell>
          <cell r="AH11">
            <v>9</v>
          </cell>
          <cell r="AI11">
            <v>1</v>
          </cell>
          <cell r="AJ11">
            <v>76</v>
          </cell>
          <cell r="AK11">
            <v>12</v>
          </cell>
          <cell r="AM11">
            <v>0.9</v>
          </cell>
          <cell r="AN11">
            <v>1</v>
          </cell>
          <cell r="AO11">
            <v>76</v>
          </cell>
          <cell r="AP11">
            <v>1</v>
          </cell>
          <cell r="AR11">
            <v>0.75</v>
          </cell>
          <cell r="AS11">
            <v>1</v>
          </cell>
          <cell r="AT11">
            <v>80</v>
          </cell>
          <cell r="AU11">
            <v>12</v>
          </cell>
        </row>
        <row r="12">
          <cell r="B12">
            <v>6</v>
          </cell>
          <cell r="C12" t="str">
            <v>Drs. AKHMAD SUGANDA, M.Pd</v>
          </cell>
          <cell r="D12">
            <v>0.9</v>
          </cell>
          <cell r="E12">
            <v>1</v>
          </cell>
          <cell r="F12">
            <v>80</v>
          </cell>
          <cell r="G12">
            <v>1</v>
          </cell>
          <cell r="I12">
            <v>6</v>
          </cell>
          <cell r="J12">
            <v>1</v>
          </cell>
          <cell r="K12">
            <v>80</v>
          </cell>
          <cell r="L12">
            <v>12</v>
          </cell>
          <cell r="N12">
            <v>9</v>
          </cell>
          <cell r="O12">
            <v>1</v>
          </cell>
          <cell r="P12">
            <v>80</v>
          </cell>
          <cell r="Q12">
            <v>12</v>
          </cell>
          <cell r="S12">
            <v>6</v>
          </cell>
          <cell r="T12">
            <v>1</v>
          </cell>
          <cell r="U12">
            <v>76</v>
          </cell>
          <cell r="V12">
            <v>12</v>
          </cell>
          <cell r="X12">
            <v>4.5</v>
          </cell>
          <cell r="Y12">
            <v>1</v>
          </cell>
          <cell r="Z12">
            <v>80</v>
          </cell>
          <cell r="AA12">
            <v>12</v>
          </cell>
          <cell r="AC12">
            <v>0.45</v>
          </cell>
          <cell r="AD12">
            <v>1</v>
          </cell>
          <cell r="AE12">
            <v>76</v>
          </cell>
          <cell r="AF12">
            <v>1</v>
          </cell>
          <cell r="AH12">
            <v>9</v>
          </cell>
          <cell r="AI12">
            <v>1</v>
          </cell>
          <cell r="AJ12">
            <v>76</v>
          </cell>
          <cell r="AK12">
            <v>12</v>
          </cell>
          <cell r="AM12">
            <v>0.9</v>
          </cell>
          <cell r="AN12">
            <v>1</v>
          </cell>
          <cell r="AO12">
            <v>76</v>
          </cell>
          <cell r="AP12">
            <v>1</v>
          </cell>
          <cell r="AR12">
            <v>0.75</v>
          </cell>
          <cell r="AS12">
            <v>1</v>
          </cell>
          <cell r="AT12">
            <v>80</v>
          </cell>
          <cell r="AU12">
            <v>12</v>
          </cell>
        </row>
        <row r="13">
          <cell r="B13">
            <v>7</v>
          </cell>
          <cell r="C13" t="str">
            <v>Dr. Hj. KUN SRI WARDHANI, M.Pd</v>
          </cell>
          <cell r="D13">
            <v>0.6</v>
          </cell>
          <cell r="E13">
            <v>1</v>
          </cell>
          <cell r="F13">
            <v>80</v>
          </cell>
          <cell r="G13">
            <v>1</v>
          </cell>
          <cell r="I13">
            <v>5.6</v>
          </cell>
          <cell r="J13">
            <v>1</v>
          </cell>
          <cell r="K13">
            <v>80</v>
          </cell>
          <cell r="L13">
            <v>12</v>
          </cell>
          <cell r="N13">
            <v>6</v>
          </cell>
          <cell r="O13">
            <v>1</v>
          </cell>
          <cell r="P13">
            <v>76</v>
          </cell>
          <cell r="Q13">
            <v>12</v>
          </cell>
          <cell r="S13">
            <v>4</v>
          </cell>
          <cell r="T13">
            <v>1</v>
          </cell>
          <cell r="U13">
            <v>76</v>
          </cell>
          <cell r="V13">
            <v>12</v>
          </cell>
          <cell r="X13">
            <v>3</v>
          </cell>
          <cell r="Y13">
            <v>1</v>
          </cell>
          <cell r="Z13">
            <v>76</v>
          </cell>
          <cell r="AA13">
            <v>12</v>
          </cell>
          <cell r="AC13">
            <v>0.3</v>
          </cell>
          <cell r="AD13">
            <v>1</v>
          </cell>
          <cell r="AE13">
            <v>76</v>
          </cell>
          <cell r="AF13">
            <v>1</v>
          </cell>
          <cell r="AH13">
            <v>6</v>
          </cell>
          <cell r="AI13">
            <v>1</v>
          </cell>
          <cell r="AJ13">
            <v>76</v>
          </cell>
          <cell r="AK13">
            <v>12</v>
          </cell>
          <cell r="AM13">
            <v>0.6</v>
          </cell>
          <cell r="AN13">
            <v>1</v>
          </cell>
          <cell r="AO13">
            <v>76</v>
          </cell>
          <cell r="AP13">
            <v>1</v>
          </cell>
          <cell r="AR13">
            <v>0.75</v>
          </cell>
          <cell r="AS13">
            <v>1</v>
          </cell>
          <cell r="AT13">
            <v>80</v>
          </cell>
          <cell r="AU13">
            <v>12</v>
          </cell>
        </row>
        <row r="14">
          <cell r="B14">
            <v>8</v>
          </cell>
          <cell r="C14" t="str">
            <v>ABDUL MANAP, M.Pd</v>
          </cell>
          <cell r="D14">
            <v>0.9</v>
          </cell>
          <cell r="E14">
            <v>1</v>
          </cell>
          <cell r="F14">
            <v>80</v>
          </cell>
          <cell r="G14">
            <v>1</v>
          </cell>
          <cell r="I14">
            <v>6</v>
          </cell>
          <cell r="J14">
            <v>1</v>
          </cell>
          <cell r="K14">
            <v>80</v>
          </cell>
          <cell r="L14">
            <v>12</v>
          </cell>
          <cell r="N14">
            <v>9</v>
          </cell>
          <cell r="O14">
            <v>1</v>
          </cell>
          <cell r="P14">
            <v>76</v>
          </cell>
          <cell r="Q14">
            <v>12</v>
          </cell>
          <cell r="S14">
            <v>6</v>
          </cell>
          <cell r="T14">
            <v>1</v>
          </cell>
          <cell r="U14">
            <v>76</v>
          </cell>
          <cell r="V14">
            <v>12</v>
          </cell>
          <cell r="X14">
            <v>4.5</v>
          </cell>
          <cell r="Y14">
            <v>1</v>
          </cell>
          <cell r="Z14">
            <v>76</v>
          </cell>
          <cell r="AA14">
            <v>12</v>
          </cell>
          <cell r="AC14">
            <v>0.45</v>
          </cell>
          <cell r="AD14">
            <v>1</v>
          </cell>
          <cell r="AE14">
            <v>76</v>
          </cell>
          <cell r="AF14">
            <v>1</v>
          </cell>
          <cell r="AH14">
            <v>9</v>
          </cell>
          <cell r="AI14">
            <v>1</v>
          </cell>
          <cell r="AJ14">
            <v>76</v>
          </cell>
          <cell r="AK14">
            <v>12</v>
          </cell>
          <cell r="AM14">
            <v>0.9</v>
          </cell>
          <cell r="AN14">
            <v>1</v>
          </cell>
          <cell r="AO14">
            <v>76</v>
          </cell>
          <cell r="AP14">
            <v>1</v>
          </cell>
          <cell r="AR14">
            <v>0.75</v>
          </cell>
          <cell r="AS14">
            <v>1</v>
          </cell>
          <cell r="AT14">
            <v>80</v>
          </cell>
          <cell r="AU14">
            <v>12</v>
          </cell>
        </row>
        <row r="15">
          <cell r="B15">
            <v>9</v>
          </cell>
          <cell r="C15" t="str">
            <v>ABDUL WAHAB, S.Pd</v>
          </cell>
          <cell r="D15">
            <v>0.6</v>
          </cell>
          <cell r="E15">
            <v>1</v>
          </cell>
          <cell r="F15">
            <v>80</v>
          </cell>
          <cell r="G15">
            <v>1</v>
          </cell>
          <cell r="I15">
            <v>5.6</v>
          </cell>
          <cell r="J15">
            <v>1</v>
          </cell>
          <cell r="K15">
            <v>80</v>
          </cell>
          <cell r="L15">
            <v>12</v>
          </cell>
          <cell r="N15">
            <v>6</v>
          </cell>
          <cell r="O15">
            <v>1</v>
          </cell>
          <cell r="P15">
            <v>76</v>
          </cell>
          <cell r="Q15">
            <v>12</v>
          </cell>
          <cell r="S15">
            <v>4</v>
          </cell>
          <cell r="T15">
            <v>1</v>
          </cell>
          <cell r="U15">
            <v>76</v>
          </cell>
          <cell r="V15">
            <v>12</v>
          </cell>
          <cell r="X15">
            <v>3</v>
          </cell>
          <cell r="Y15">
            <v>1</v>
          </cell>
          <cell r="Z15">
            <v>76</v>
          </cell>
          <cell r="AA15">
            <v>12</v>
          </cell>
          <cell r="AC15">
            <v>0.3</v>
          </cell>
          <cell r="AD15">
            <v>1</v>
          </cell>
          <cell r="AE15">
            <v>76</v>
          </cell>
          <cell r="AF15">
            <v>1</v>
          </cell>
          <cell r="AH15">
            <v>6</v>
          </cell>
          <cell r="AI15">
            <v>1</v>
          </cell>
          <cell r="AJ15">
            <v>76</v>
          </cell>
          <cell r="AK15">
            <v>12</v>
          </cell>
          <cell r="AM15">
            <v>0.6</v>
          </cell>
          <cell r="AN15">
            <v>1</v>
          </cell>
          <cell r="AO15">
            <v>76</v>
          </cell>
          <cell r="AP15">
            <v>1</v>
          </cell>
          <cell r="AR15">
            <v>0.75</v>
          </cell>
          <cell r="AS15">
            <v>1</v>
          </cell>
          <cell r="AT15">
            <v>80</v>
          </cell>
          <cell r="AU15">
            <v>12</v>
          </cell>
        </row>
        <row r="16">
          <cell r="B16">
            <v>10</v>
          </cell>
          <cell r="C16" t="str">
            <v>A. TAUFIK, S.Ag, MM</v>
          </cell>
          <cell r="D16">
            <v>0.9</v>
          </cell>
          <cell r="E16">
            <v>1</v>
          </cell>
          <cell r="F16">
            <v>80</v>
          </cell>
          <cell r="G16">
            <v>1</v>
          </cell>
          <cell r="I16">
            <v>6</v>
          </cell>
          <cell r="J16">
            <v>1</v>
          </cell>
          <cell r="K16">
            <v>80</v>
          </cell>
          <cell r="L16">
            <v>12</v>
          </cell>
          <cell r="N16">
            <v>9</v>
          </cell>
          <cell r="O16">
            <v>1</v>
          </cell>
          <cell r="P16">
            <v>76</v>
          </cell>
          <cell r="Q16">
            <v>12</v>
          </cell>
          <cell r="S16">
            <v>6</v>
          </cell>
          <cell r="T16">
            <v>1</v>
          </cell>
          <cell r="U16">
            <v>76</v>
          </cell>
          <cell r="V16">
            <v>12</v>
          </cell>
          <cell r="X16">
            <v>4.5</v>
          </cell>
          <cell r="Y16">
            <v>1</v>
          </cell>
          <cell r="Z16">
            <v>76</v>
          </cell>
          <cell r="AA16">
            <v>12</v>
          </cell>
          <cell r="AC16">
            <v>0.45</v>
          </cell>
          <cell r="AD16">
            <v>1</v>
          </cell>
          <cell r="AE16">
            <v>76</v>
          </cell>
          <cell r="AF16">
            <v>1</v>
          </cell>
          <cell r="AH16">
            <v>9</v>
          </cell>
          <cell r="AI16">
            <v>1</v>
          </cell>
          <cell r="AJ16">
            <v>76</v>
          </cell>
          <cell r="AK16">
            <v>12</v>
          </cell>
          <cell r="AM16">
            <v>0.9</v>
          </cell>
          <cell r="AN16">
            <v>1</v>
          </cell>
          <cell r="AO16">
            <v>76</v>
          </cell>
          <cell r="AP16">
            <v>1</v>
          </cell>
          <cell r="AR16">
            <v>0.75</v>
          </cell>
          <cell r="AS16">
            <v>1</v>
          </cell>
          <cell r="AT16">
            <v>80</v>
          </cell>
          <cell r="AU16">
            <v>12</v>
          </cell>
        </row>
        <row r="17">
          <cell r="B17">
            <v>11</v>
          </cell>
          <cell r="C17" t="str">
            <v>Drs. HADI WIJAYA</v>
          </cell>
          <cell r="D17">
            <v>0.9</v>
          </cell>
          <cell r="E17">
            <v>1</v>
          </cell>
          <cell r="F17">
            <v>85</v>
          </cell>
          <cell r="G17">
            <v>1</v>
          </cell>
          <cell r="I17">
            <v>6</v>
          </cell>
          <cell r="J17">
            <v>1</v>
          </cell>
          <cell r="K17">
            <v>85</v>
          </cell>
          <cell r="L17">
            <v>12</v>
          </cell>
          <cell r="N17">
            <v>9</v>
          </cell>
          <cell r="O17">
            <v>1</v>
          </cell>
          <cell r="P17">
            <v>80</v>
          </cell>
          <cell r="Q17">
            <v>12</v>
          </cell>
          <cell r="S17">
            <v>6</v>
          </cell>
          <cell r="T17">
            <v>1</v>
          </cell>
          <cell r="U17">
            <v>80</v>
          </cell>
          <cell r="V17">
            <v>12</v>
          </cell>
          <cell r="X17">
            <v>4.5</v>
          </cell>
          <cell r="Y17">
            <v>1</v>
          </cell>
          <cell r="Z17">
            <v>80</v>
          </cell>
          <cell r="AA17">
            <v>12</v>
          </cell>
          <cell r="AC17">
            <v>0.45</v>
          </cell>
          <cell r="AD17">
            <v>1</v>
          </cell>
          <cell r="AE17">
            <v>80</v>
          </cell>
          <cell r="AF17">
            <v>1</v>
          </cell>
          <cell r="AH17">
            <v>9</v>
          </cell>
          <cell r="AI17">
            <v>1</v>
          </cell>
          <cell r="AJ17">
            <v>80</v>
          </cell>
          <cell r="AK17">
            <v>12</v>
          </cell>
          <cell r="AM17">
            <v>0.9</v>
          </cell>
          <cell r="AN17">
            <v>1</v>
          </cell>
          <cell r="AO17">
            <v>80</v>
          </cell>
          <cell r="AP17">
            <v>1</v>
          </cell>
          <cell r="AR17">
            <v>1</v>
          </cell>
          <cell r="AS17">
            <v>1</v>
          </cell>
          <cell r="AT17">
            <v>80</v>
          </cell>
          <cell r="AU17">
            <v>12</v>
          </cell>
        </row>
        <row r="18">
          <cell r="B18">
            <v>12</v>
          </cell>
          <cell r="C18" t="str">
            <v>ARTATI ISMAILIA, SE, M.Ak</v>
          </cell>
          <cell r="D18">
            <v>0.9</v>
          </cell>
          <cell r="E18">
            <v>1</v>
          </cell>
          <cell r="F18">
            <v>80</v>
          </cell>
          <cell r="G18">
            <v>1</v>
          </cell>
          <cell r="I18">
            <v>6</v>
          </cell>
          <cell r="J18">
            <v>1</v>
          </cell>
          <cell r="K18">
            <v>80</v>
          </cell>
          <cell r="L18">
            <v>12</v>
          </cell>
          <cell r="N18">
            <v>9</v>
          </cell>
          <cell r="O18">
            <v>1</v>
          </cell>
          <cell r="P18">
            <v>76</v>
          </cell>
          <cell r="Q18">
            <v>12</v>
          </cell>
          <cell r="S18">
            <v>6</v>
          </cell>
          <cell r="T18">
            <v>1</v>
          </cell>
          <cell r="U18">
            <v>76</v>
          </cell>
          <cell r="V18">
            <v>12</v>
          </cell>
          <cell r="X18">
            <v>4.5</v>
          </cell>
          <cell r="Y18">
            <v>1</v>
          </cell>
          <cell r="Z18">
            <v>76</v>
          </cell>
          <cell r="AA18">
            <v>12</v>
          </cell>
          <cell r="AC18">
            <v>0.45</v>
          </cell>
          <cell r="AD18">
            <v>1</v>
          </cell>
          <cell r="AE18">
            <v>76</v>
          </cell>
          <cell r="AF18">
            <v>1</v>
          </cell>
          <cell r="AH18">
            <v>9</v>
          </cell>
          <cell r="AI18">
            <v>1</v>
          </cell>
          <cell r="AJ18">
            <v>76</v>
          </cell>
          <cell r="AK18">
            <v>12</v>
          </cell>
          <cell r="AM18">
            <v>0.9</v>
          </cell>
          <cell r="AN18">
            <v>1</v>
          </cell>
          <cell r="AO18">
            <v>76</v>
          </cell>
          <cell r="AP18">
            <v>1</v>
          </cell>
          <cell r="AR18">
            <v>0.75</v>
          </cell>
          <cell r="AS18">
            <v>1</v>
          </cell>
          <cell r="AT18">
            <v>80</v>
          </cell>
          <cell r="AU18">
            <v>12</v>
          </cell>
        </row>
        <row r="19">
          <cell r="B19">
            <v>13</v>
          </cell>
          <cell r="C19" t="str">
            <v>Drs. AHMAD KHOTIB, M.Pd</v>
          </cell>
          <cell r="D19">
            <v>0.9</v>
          </cell>
          <cell r="E19">
            <v>1</v>
          </cell>
          <cell r="F19">
            <v>80</v>
          </cell>
          <cell r="G19">
            <v>1</v>
          </cell>
          <cell r="I19">
            <v>6</v>
          </cell>
          <cell r="J19">
            <v>1</v>
          </cell>
          <cell r="K19">
            <v>80</v>
          </cell>
          <cell r="L19">
            <v>12</v>
          </cell>
          <cell r="N19">
            <v>9</v>
          </cell>
          <cell r="O19">
            <v>1</v>
          </cell>
          <cell r="P19">
            <v>76</v>
          </cell>
          <cell r="Q19">
            <v>12</v>
          </cell>
          <cell r="S19">
            <v>6</v>
          </cell>
          <cell r="T19">
            <v>1</v>
          </cell>
          <cell r="U19">
            <v>76</v>
          </cell>
          <cell r="V19">
            <v>12</v>
          </cell>
          <cell r="X19">
            <v>4.5</v>
          </cell>
          <cell r="Y19">
            <v>1</v>
          </cell>
          <cell r="Z19">
            <v>76</v>
          </cell>
          <cell r="AA19">
            <v>12</v>
          </cell>
          <cell r="AC19">
            <v>0.45</v>
          </cell>
          <cell r="AD19">
            <v>1</v>
          </cell>
          <cell r="AE19">
            <v>76</v>
          </cell>
          <cell r="AF19">
            <v>1</v>
          </cell>
          <cell r="AH19">
            <v>9</v>
          </cell>
          <cell r="AI19">
            <v>1</v>
          </cell>
          <cell r="AJ19">
            <v>80</v>
          </cell>
          <cell r="AK19">
            <v>12</v>
          </cell>
          <cell r="AM19">
            <v>0.9</v>
          </cell>
          <cell r="AN19">
            <v>1</v>
          </cell>
          <cell r="AO19">
            <v>80</v>
          </cell>
          <cell r="AP19">
            <v>1</v>
          </cell>
          <cell r="AR19">
            <v>0.75</v>
          </cell>
          <cell r="AS19">
            <v>1</v>
          </cell>
          <cell r="AT19">
            <v>80</v>
          </cell>
          <cell r="AU19">
            <v>12</v>
          </cell>
        </row>
        <row r="20">
          <cell r="B20">
            <v>14</v>
          </cell>
          <cell r="C20" t="str">
            <v>SUTAN ASWIN, S.Pd</v>
          </cell>
          <cell r="D20">
            <v>0.9</v>
          </cell>
          <cell r="E20">
            <v>1</v>
          </cell>
          <cell r="F20">
            <v>80</v>
          </cell>
          <cell r="G20">
            <v>1</v>
          </cell>
          <cell r="I20">
            <v>6</v>
          </cell>
          <cell r="J20">
            <v>1</v>
          </cell>
          <cell r="K20">
            <v>80</v>
          </cell>
          <cell r="L20">
            <v>12</v>
          </cell>
          <cell r="N20">
            <v>9</v>
          </cell>
          <cell r="O20">
            <v>1</v>
          </cell>
          <cell r="P20">
            <v>80</v>
          </cell>
          <cell r="Q20">
            <v>12</v>
          </cell>
          <cell r="S20">
            <v>6</v>
          </cell>
          <cell r="T20">
            <v>1</v>
          </cell>
          <cell r="U20">
            <v>80</v>
          </cell>
          <cell r="V20">
            <v>12</v>
          </cell>
          <cell r="X20">
            <v>4.5</v>
          </cell>
          <cell r="Y20">
            <v>1</v>
          </cell>
          <cell r="Z20">
            <v>80</v>
          </cell>
          <cell r="AA20">
            <v>12</v>
          </cell>
          <cell r="AC20">
            <v>0.45</v>
          </cell>
          <cell r="AD20">
            <v>1</v>
          </cell>
          <cell r="AE20">
            <v>80</v>
          </cell>
          <cell r="AF20">
            <v>1</v>
          </cell>
          <cell r="AH20">
            <v>9</v>
          </cell>
          <cell r="AI20">
            <v>1</v>
          </cell>
          <cell r="AJ20">
            <v>76</v>
          </cell>
          <cell r="AK20">
            <v>12</v>
          </cell>
          <cell r="AM20">
            <v>0.9</v>
          </cell>
          <cell r="AN20">
            <v>1</v>
          </cell>
          <cell r="AO20">
            <v>76</v>
          </cell>
          <cell r="AP20">
            <v>1</v>
          </cell>
          <cell r="AR20">
            <v>0.75</v>
          </cell>
          <cell r="AS20">
            <v>1</v>
          </cell>
          <cell r="AT20">
            <v>80</v>
          </cell>
          <cell r="AU20">
            <v>12</v>
          </cell>
        </row>
        <row r="21">
          <cell r="B21">
            <v>15</v>
          </cell>
          <cell r="C21" t="str">
            <v>Dra. IDA SAIDAH, M.MPd</v>
          </cell>
          <cell r="D21">
            <v>0.9</v>
          </cell>
          <cell r="E21">
            <v>1</v>
          </cell>
          <cell r="F21">
            <v>80</v>
          </cell>
          <cell r="G21">
            <v>1</v>
          </cell>
          <cell r="I21">
            <v>6</v>
          </cell>
          <cell r="J21">
            <v>1</v>
          </cell>
          <cell r="K21">
            <v>80</v>
          </cell>
          <cell r="L21">
            <v>12</v>
          </cell>
          <cell r="N21">
            <v>9</v>
          </cell>
          <cell r="O21">
            <v>1</v>
          </cell>
          <cell r="P21">
            <v>80</v>
          </cell>
          <cell r="Q21">
            <v>12</v>
          </cell>
          <cell r="S21">
            <v>6</v>
          </cell>
          <cell r="T21">
            <v>1</v>
          </cell>
          <cell r="U21">
            <v>80</v>
          </cell>
          <cell r="V21">
            <v>12</v>
          </cell>
          <cell r="X21">
            <v>4.5</v>
          </cell>
          <cell r="Y21">
            <v>1</v>
          </cell>
          <cell r="Z21">
            <v>80</v>
          </cell>
          <cell r="AA21">
            <v>12</v>
          </cell>
          <cell r="AC21">
            <v>0.45</v>
          </cell>
          <cell r="AD21">
            <v>1</v>
          </cell>
          <cell r="AE21">
            <v>80</v>
          </cell>
          <cell r="AF21">
            <v>1</v>
          </cell>
          <cell r="AH21">
            <v>9</v>
          </cell>
          <cell r="AI21">
            <v>1</v>
          </cell>
          <cell r="AJ21">
            <v>80</v>
          </cell>
          <cell r="AK21">
            <v>12</v>
          </cell>
          <cell r="AM21">
            <v>0.9</v>
          </cell>
          <cell r="AN21">
            <v>1</v>
          </cell>
          <cell r="AO21">
            <v>76</v>
          </cell>
          <cell r="AP21">
            <v>1</v>
          </cell>
          <cell r="AR21">
            <v>0.75</v>
          </cell>
          <cell r="AS21">
            <v>1</v>
          </cell>
          <cell r="AT21">
            <v>80</v>
          </cell>
          <cell r="AU21">
            <v>12</v>
          </cell>
        </row>
        <row r="22">
          <cell r="B22">
            <v>16</v>
          </cell>
          <cell r="C22" t="str">
            <v>Dra. Hj. JAMILAH, M.Pd</v>
          </cell>
          <cell r="D22">
            <v>0.9</v>
          </cell>
          <cell r="E22">
            <v>1</v>
          </cell>
          <cell r="F22">
            <v>80</v>
          </cell>
          <cell r="G22">
            <v>1</v>
          </cell>
          <cell r="I22">
            <v>6</v>
          </cell>
          <cell r="J22">
            <v>1</v>
          </cell>
          <cell r="K22">
            <v>80</v>
          </cell>
          <cell r="L22">
            <v>12</v>
          </cell>
          <cell r="N22">
            <v>9</v>
          </cell>
          <cell r="O22">
            <v>1</v>
          </cell>
          <cell r="P22">
            <v>80</v>
          </cell>
          <cell r="Q22">
            <v>12</v>
          </cell>
          <cell r="S22">
            <v>6</v>
          </cell>
          <cell r="T22">
            <v>1</v>
          </cell>
          <cell r="U22">
            <v>80</v>
          </cell>
          <cell r="V22">
            <v>12</v>
          </cell>
          <cell r="X22">
            <v>4.5</v>
          </cell>
          <cell r="Y22">
            <v>1</v>
          </cell>
          <cell r="Z22">
            <v>80</v>
          </cell>
          <cell r="AA22">
            <v>12</v>
          </cell>
          <cell r="AC22">
            <v>0.45</v>
          </cell>
          <cell r="AD22">
            <v>1</v>
          </cell>
          <cell r="AE22">
            <v>80</v>
          </cell>
          <cell r="AF22">
            <v>1</v>
          </cell>
          <cell r="AH22">
            <v>9</v>
          </cell>
          <cell r="AI22">
            <v>1</v>
          </cell>
          <cell r="AJ22">
            <v>80</v>
          </cell>
          <cell r="AK22">
            <v>12</v>
          </cell>
          <cell r="AM22">
            <v>0.9</v>
          </cell>
          <cell r="AN22">
            <v>1</v>
          </cell>
          <cell r="AO22">
            <v>76</v>
          </cell>
          <cell r="AP22">
            <v>1</v>
          </cell>
          <cell r="AR22">
            <v>0.75</v>
          </cell>
          <cell r="AS22">
            <v>1</v>
          </cell>
          <cell r="AT22">
            <v>80</v>
          </cell>
          <cell r="AU22">
            <v>12</v>
          </cell>
        </row>
        <row r="23">
          <cell r="B23">
            <v>17</v>
          </cell>
          <cell r="C23" t="str">
            <v>Dra. Hj. ZURNI ASNIDA</v>
          </cell>
          <cell r="D23">
            <v>0.9</v>
          </cell>
          <cell r="E23">
            <v>1</v>
          </cell>
          <cell r="F23">
            <v>80</v>
          </cell>
          <cell r="G23">
            <v>1</v>
          </cell>
          <cell r="I23">
            <v>6</v>
          </cell>
          <cell r="J23">
            <v>1</v>
          </cell>
          <cell r="K23">
            <v>80</v>
          </cell>
          <cell r="L23">
            <v>12</v>
          </cell>
          <cell r="N23">
            <v>9</v>
          </cell>
          <cell r="O23">
            <v>1</v>
          </cell>
          <cell r="P23">
            <v>80</v>
          </cell>
          <cell r="Q23">
            <v>12</v>
          </cell>
          <cell r="S23">
            <v>6</v>
          </cell>
          <cell r="T23">
            <v>1</v>
          </cell>
          <cell r="U23">
            <v>80</v>
          </cell>
          <cell r="V23">
            <v>12</v>
          </cell>
          <cell r="X23">
            <v>4.5</v>
          </cell>
          <cell r="Y23">
            <v>1</v>
          </cell>
          <cell r="Z23">
            <v>80</v>
          </cell>
          <cell r="AA23">
            <v>12</v>
          </cell>
          <cell r="AC23">
            <v>0.45</v>
          </cell>
          <cell r="AD23">
            <v>1</v>
          </cell>
          <cell r="AE23">
            <v>80</v>
          </cell>
          <cell r="AF23">
            <v>1</v>
          </cell>
          <cell r="AH23">
            <v>9</v>
          </cell>
          <cell r="AI23">
            <v>1</v>
          </cell>
          <cell r="AJ23">
            <v>80</v>
          </cell>
          <cell r="AK23">
            <v>12</v>
          </cell>
          <cell r="AM23">
            <v>0.9</v>
          </cell>
          <cell r="AN23">
            <v>1</v>
          </cell>
          <cell r="AO23">
            <v>76</v>
          </cell>
          <cell r="AP23">
            <v>1</v>
          </cell>
          <cell r="AR23">
            <v>0.75</v>
          </cell>
          <cell r="AS23">
            <v>1</v>
          </cell>
          <cell r="AT23">
            <v>80</v>
          </cell>
          <cell r="AU23">
            <v>12</v>
          </cell>
        </row>
        <row r="24">
          <cell r="B24">
            <v>18</v>
          </cell>
          <cell r="C24" t="str">
            <v>TANTI ASTRIATIE Z, S.Pd, M.Pd</v>
          </cell>
          <cell r="D24">
            <v>0.6</v>
          </cell>
          <cell r="E24">
            <v>1</v>
          </cell>
          <cell r="F24">
            <v>80</v>
          </cell>
          <cell r="G24">
            <v>1</v>
          </cell>
          <cell r="I24">
            <v>5.6</v>
          </cell>
          <cell r="J24">
            <v>1</v>
          </cell>
          <cell r="K24">
            <v>80</v>
          </cell>
          <cell r="L24">
            <v>12</v>
          </cell>
          <cell r="N24">
            <v>6</v>
          </cell>
          <cell r="O24">
            <v>1</v>
          </cell>
          <cell r="P24">
            <v>76</v>
          </cell>
          <cell r="Q24">
            <v>12</v>
          </cell>
          <cell r="S24">
            <v>4</v>
          </cell>
          <cell r="T24">
            <v>1</v>
          </cell>
          <cell r="U24">
            <v>76</v>
          </cell>
          <cell r="V24">
            <v>12</v>
          </cell>
          <cell r="X24">
            <v>3</v>
          </cell>
          <cell r="Y24">
            <v>1</v>
          </cell>
          <cell r="Z24">
            <v>76</v>
          </cell>
          <cell r="AA24">
            <v>12</v>
          </cell>
          <cell r="AC24">
            <v>0.3</v>
          </cell>
          <cell r="AD24">
            <v>1</v>
          </cell>
          <cell r="AE24">
            <v>76</v>
          </cell>
          <cell r="AF24">
            <v>1</v>
          </cell>
          <cell r="AH24">
            <v>6</v>
          </cell>
          <cell r="AI24">
            <v>1</v>
          </cell>
          <cell r="AJ24">
            <v>76</v>
          </cell>
          <cell r="AK24">
            <v>12</v>
          </cell>
          <cell r="AM24">
            <v>0.6</v>
          </cell>
          <cell r="AN24">
            <v>1</v>
          </cell>
          <cell r="AO24">
            <v>76</v>
          </cell>
          <cell r="AP24">
            <v>1</v>
          </cell>
          <cell r="AR24">
            <v>0.75</v>
          </cell>
          <cell r="AS24">
            <v>1</v>
          </cell>
          <cell r="AT24">
            <v>80</v>
          </cell>
          <cell r="AU24">
            <v>12</v>
          </cell>
        </row>
        <row r="25">
          <cell r="B25">
            <v>19</v>
          </cell>
          <cell r="C25" t="str">
            <v>KUSWIYATI, S.Pd, M.Pd</v>
          </cell>
          <cell r="D25">
            <v>0.6</v>
          </cell>
          <cell r="E25">
            <v>1</v>
          </cell>
          <cell r="F25">
            <v>80</v>
          </cell>
          <cell r="G25">
            <v>1</v>
          </cell>
          <cell r="I25">
            <v>5.6</v>
          </cell>
          <cell r="J25">
            <v>1</v>
          </cell>
          <cell r="K25">
            <v>80</v>
          </cell>
          <cell r="L25">
            <v>12</v>
          </cell>
          <cell r="N25">
            <v>6</v>
          </cell>
          <cell r="O25">
            <v>1</v>
          </cell>
          <cell r="P25">
            <v>76</v>
          </cell>
          <cell r="Q25">
            <v>12</v>
          </cell>
          <cell r="S25">
            <v>4</v>
          </cell>
          <cell r="T25">
            <v>1</v>
          </cell>
          <cell r="U25">
            <v>76</v>
          </cell>
          <cell r="V25">
            <v>12</v>
          </cell>
          <cell r="X25">
            <v>3</v>
          </cell>
          <cell r="Y25">
            <v>1</v>
          </cell>
          <cell r="Z25">
            <v>76</v>
          </cell>
          <cell r="AA25">
            <v>12</v>
          </cell>
          <cell r="AC25">
            <v>0.3</v>
          </cell>
          <cell r="AD25">
            <v>1</v>
          </cell>
          <cell r="AE25">
            <v>76</v>
          </cell>
          <cell r="AF25">
            <v>1</v>
          </cell>
          <cell r="AH25">
            <v>6</v>
          </cell>
          <cell r="AI25">
            <v>1</v>
          </cell>
          <cell r="AJ25">
            <v>76</v>
          </cell>
          <cell r="AK25">
            <v>12</v>
          </cell>
          <cell r="AM25">
            <v>0.6</v>
          </cell>
          <cell r="AN25">
            <v>1</v>
          </cell>
          <cell r="AO25">
            <v>76</v>
          </cell>
          <cell r="AP25">
            <v>1</v>
          </cell>
          <cell r="AR25">
            <v>0.75</v>
          </cell>
          <cell r="AS25">
            <v>1</v>
          </cell>
          <cell r="AT25">
            <v>80</v>
          </cell>
          <cell r="AU25">
            <v>12</v>
          </cell>
        </row>
        <row r="26">
          <cell r="B26">
            <v>20</v>
          </cell>
          <cell r="C26" t="str">
            <v>RUSDAH, S.Ag</v>
          </cell>
          <cell r="D26">
            <v>0.6</v>
          </cell>
          <cell r="E26">
            <v>1</v>
          </cell>
          <cell r="F26">
            <v>80</v>
          </cell>
          <cell r="G26">
            <v>1</v>
          </cell>
          <cell r="I26">
            <v>5.6</v>
          </cell>
          <cell r="J26">
            <v>1</v>
          </cell>
          <cell r="K26">
            <v>80</v>
          </cell>
          <cell r="L26">
            <v>12</v>
          </cell>
          <cell r="N26">
            <v>6</v>
          </cell>
          <cell r="O26">
            <v>1</v>
          </cell>
          <cell r="P26">
            <v>76</v>
          </cell>
          <cell r="Q26">
            <v>12</v>
          </cell>
          <cell r="S26">
            <v>4</v>
          </cell>
          <cell r="T26">
            <v>1</v>
          </cell>
          <cell r="U26">
            <v>76</v>
          </cell>
          <cell r="V26">
            <v>12</v>
          </cell>
          <cell r="X26">
            <v>3</v>
          </cell>
          <cell r="Y26">
            <v>1</v>
          </cell>
          <cell r="Z26">
            <v>76</v>
          </cell>
          <cell r="AA26">
            <v>12</v>
          </cell>
          <cell r="AC26">
            <v>0.3</v>
          </cell>
          <cell r="AD26">
            <v>1</v>
          </cell>
          <cell r="AE26">
            <v>76</v>
          </cell>
          <cell r="AF26">
            <v>1</v>
          </cell>
          <cell r="AH26">
            <v>6</v>
          </cell>
          <cell r="AI26">
            <v>1</v>
          </cell>
          <cell r="AJ26">
            <v>76</v>
          </cell>
          <cell r="AK26">
            <v>12</v>
          </cell>
          <cell r="AM26">
            <v>0.6</v>
          </cell>
          <cell r="AN26">
            <v>1</v>
          </cell>
          <cell r="AO26">
            <v>76</v>
          </cell>
          <cell r="AP26">
            <v>1</v>
          </cell>
          <cell r="AR26">
            <v>0.75</v>
          </cell>
          <cell r="AS26">
            <v>1</v>
          </cell>
          <cell r="AT26">
            <v>80</v>
          </cell>
          <cell r="AU26">
            <v>12</v>
          </cell>
        </row>
        <row r="27">
          <cell r="B27">
            <v>21</v>
          </cell>
          <cell r="C27" t="str">
            <v>WAWAN KURNIAWAN, S.Pd, M.Si</v>
          </cell>
          <cell r="D27">
            <v>0.6</v>
          </cell>
          <cell r="E27">
            <v>1</v>
          </cell>
          <cell r="F27">
            <v>80</v>
          </cell>
          <cell r="G27">
            <v>1</v>
          </cell>
          <cell r="I27">
            <v>5.6</v>
          </cell>
          <cell r="J27">
            <v>1</v>
          </cell>
          <cell r="K27">
            <v>80</v>
          </cell>
          <cell r="L27">
            <v>12</v>
          </cell>
          <cell r="N27">
            <v>6</v>
          </cell>
          <cell r="O27">
            <v>1</v>
          </cell>
          <cell r="P27">
            <v>76</v>
          </cell>
          <cell r="Q27">
            <v>12</v>
          </cell>
          <cell r="S27">
            <v>4</v>
          </cell>
          <cell r="T27">
            <v>1</v>
          </cell>
          <cell r="U27">
            <v>76</v>
          </cell>
          <cell r="V27">
            <v>12</v>
          </cell>
          <cell r="X27">
            <v>3</v>
          </cell>
          <cell r="Y27">
            <v>1</v>
          </cell>
          <cell r="Z27">
            <v>76</v>
          </cell>
          <cell r="AA27">
            <v>12</v>
          </cell>
          <cell r="AC27">
            <v>0.3</v>
          </cell>
          <cell r="AD27">
            <v>1</v>
          </cell>
          <cell r="AE27">
            <v>76</v>
          </cell>
          <cell r="AF27">
            <v>1</v>
          </cell>
          <cell r="AH27">
            <v>6</v>
          </cell>
          <cell r="AI27">
            <v>1</v>
          </cell>
          <cell r="AJ27">
            <v>76</v>
          </cell>
          <cell r="AK27">
            <v>12</v>
          </cell>
          <cell r="AM27">
            <v>0.6</v>
          </cell>
          <cell r="AN27">
            <v>1</v>
          </cell>
          <cell r="AO27">
            <v>76</v>
          </cell>
          <cell r="AP27">
            <v>1</v>
          </cell>
          <cell r="AR27">
            <v>0.75</v>
          </cell>
          <cell r="AS27">
            <v>1</v>
          </cell>
          <cell r="AT27">
            <v>80</v>
          </cell>
          <cell r="AU27">
            <v>12</v>
          </cell>
        </row>
        <row r="28">
          <cell r="B28">
            <v>22</v>
          </cell>
          <cell r="C28" t="str">
            <v>MUHAMMAD YUNUS, S.Ag, M.Pd</v>
          </cell>
          <cell r="D28">
            <v>0.6</v>
          </cell>
          <cell r="E28">
            <v>1</v>
          </cell>
          <cell r="F28">
            <v>80</v>
          </cell>
          <cell r="G28">
            <v>1</v>
          </cell>
          <cell r="I28">
            <v>5.6</v>
          </cell>
          <cell r="J28">
            <v>1</v>
          </cell>
          <cell r="K28">
            <v>80</v>
          </cell>
          <cell r="L28">
            <v>12</v>
          </cell>
          <cell r="N28">
            <v>6</v>
          </cell>
          <cell r="O28">
            <v>1</v>
          </cell>
          <cell r="P28">
            <v>76</v>
          </cell>
          <cell r="Q28">
            <v>12</v>
          </cell>
          <cell r="S28">
            <v>4</v>
          </cell>
          <cell r="T28">
            <v>1</v>
          </cell>
          <cell r="U28">
            <v>76</v>
          </cell>
          <cell r="V28">
            <v>12</v>
          </cell>
          <cell r="X28">
            <v>3</v>
          </cell>
          <cell r="Y28">
            <v>1</v>
          </cell>
          <cell r="Z28">
            <v>76</v>
          </cell>
          <cell r="AA28">
            <v>12</v>
          </cell>
          <cell r="AC28">
            <v>0.3</v>
          </cell>
          <cell r="AD28">
            <v>1</v>
          </cell>
          <cell r="AE28">
            <v>76</v>
          </cell>
          <cell r="AF28">
            <v>1</v>
          </cell>
          <cell r="AH28">
            <v>6</v>
          </cell>
          <cell r="AI28">
            <v>1</v>
          </cell>
          <cell r="AJ28">
            <v>76</v>
          </cell>
          <cell r="AK28">
            <v>12</v>
          </cell>
          <cell r="AM28">
            <v>0.6</v>
          </cell>
          <cell r="AN28">
            <v>1</v>
          </cell>
          <cell r="AO28">
            <v>76</v>
          </cell>
          <cell r="AP28">
            <v>1</v>
          </cell>
          <cell r="AR28">
            <v>0.75</v>
          </cell>
          <cell r="AS28">
            <v>1</v>
          </cell>
          <cell r="AT28">
            <v>80</v>
          </cell>
          <cell r="AU28">
            <v>12</v>
          </cell>
        </row>
        <row r="29">
          <cell r="B29">
            <v>23</v>
          </cell>
          <cell r="C29" t="str">
            <v>Drs. SASTRO JAGO HARTONO</v>
          </cell>
          <cell r="D29">
            <v>0.9</v>
          </cell>
          <cell r="E29">
            <v>1</v>
          </cell>
          <cell r="F29">
            <v>80</v>
          </cell>
          <cell r="G29">
            <v>1</v>
          </cell>
          <cell r="I29">
            <v>6</v>
          </cell>
          <cell r="J29">
            <v>1</v>
          </cell>
          <cell r="K29">
            <v>80</v>
          </cell>
          <cell r="L29">
            <v>12</v>
          </cell>
          <cell r="N29">
            <v>9</v>
          </cell>
          <cell r="O29">
            <v>1</v>
          </cell>
          <cell r="P29">
            <v>80</v>
          </cell>
          <cell r="Q29">
            <v>12</v>
          </cell>
          <cell r="S29">
            <v>6</v>
          </cell>
          <cell r="T29">
            <v>1</v>
          </cell>
          <cell r="U29">
            <v>76</v>
          </cell>
          <cell r="V29">
            <v>12</v>
          </cell>
          <cell r="X29">
            <v>4.5</v>
          </cell>
          <cell r="Y29">
            <v>1</v>
          </cell>
          <cell r="Z29">
            <v>76</v>
          </cell>
          <cell r="AA29">
            <v>12</v>
          </cell>
          <cell r="AC29">
            <v>0.45</v>
          </cell>
          <cell r="AD29">
            <v>1</v>
          </cell>
          <cell r="AE29">
            <v>76</v>
          </cell>
          <cell r="AF29">
            <v>1</v>
          </cell>
          <cell r="AH29">
            <v>9</v>
          </cell>
          <cell r="AI29">
            <v>1</v>
          </cell>
          <cell r="AJ29">
            <v>76</v>
          </cell>
          <cell r="AK29">
            <v>12</v>
          </cell>
          <cell r="AM29">
            <v>0.9</v>
          </cell>
          <cell r="AN29">
            <v>1</v>
          </cell>
          <cell r="AO29">
            <v>76</v>
          </cell>
          <cell r="AP29">
            <v>1</v>
          </cell>
          <cell r="AR29">
            <v>0.75</v>
          </cell>
          <cell r="AS29">
            <v>1</v>
          </cell>
          <cell r="AT29">
            <v>80</v>
          </cell>
          <cell r="AU29">
            <v>12</v>
          </cell>
        </row>
        <row r="30">
          <cell r="B30">
            <v>24</v>
          </cell>
          <cell r="C30" t="str">
            <v>RUSTIATI, S.Pd, M.Pd</v>
          </cell>
          <cell r="D30">
            <v>0.6</v>
          </cell>
          <cell r="E30">
            <v>1</v>
          </cell>
          <cell r="F30">
            <v>80</v>
          </cell>
          <cell r="G30">
            <v>1</v>
          </cell>
          <cell r="I30">
            <v>5.6</v>
          </cell>
          <cell r="J30">
            <v>1</v>
          </cell>
          <cell r="K30">
            <v>80</v>
          </cell>
          <cell r="L30">
            <v>12</v>
          </cell>
          <cell r="N30">
            <v>6</v>
          </cell>
          <cell r="O30">
            <v>1</v>
          </cell>
          <cell r="P30">
            <v>76</v>
          </cell>
          <cell r="Q30">
            <v>12</v>
          </cell>
          <cell r="S30">
            <v>4</v>
          </cell>
          <cell r="T30">
            <v>1</v>
          </cell>
          <cell r="U30">
            <v>76</v>
          </cell>
          <cell r="V30">
            <v>12</v>
          </cell>
          <cell r="X30">
            <v>3</v>
          </cell>
          <cell r="Y30">
            <v>1</v>
          </cell>
          <cell r="Z30">
            <v>76</v>
          </cell>
          <cell r="AA30">
            <v>12</v>
          </cell>
          <cell r="AC30">
            <v>0.3</v>
          </cell>
          <cell r="AD30">
            <v>1</v>
          </cell>
          <cell r="AE30">
            <v>76</v>
          </cell>
          <cell r="AF30">
            <v>1</v>
          </cell>
          <cell r="AH30">
            <v>6</v>
          </cell>
          <cell r="AI30">
            <v>1</v>
          </cell>
          <cell r="AJ30">
            <v>76</v>
          </cell>
          <cell r="AK30">
            <v>12</v>
          </cell>
          <cell r="AM30">
            <v>0.6</v>
          </cell>
          <cell r="AN30">
            <v>1</v>
          </cell>
          <cell r="AO30">
            <v>76</v>
          </cell>
          <cell r="AP30">
            <v>1</v>
          </cell>
          <cell r="AR30">
            <v>0.75</v>
          </cell>
          <cell r="AS30">
            <v>1</v>
          </cell>
          <cell r="AT30">
            <v>80</v>
          </cell>
          <cell r="AU30">
            <v>12</v>
          </cell>
        </row>
        <row r="31">
          <cell r="B31">
            <v>25</v>
          </cell>
          <cell r="C31" t="str">
            <v>SARJONO S.Pd</v>
          </cell>
          <cell r="D31">
            <v>0.6</v>
          </cell>
          <cell r="E31">
            <v>1</v>
          </cell>
          <cell r="F31">
            <v>80</v>
          </cell>
          <cell r="G31">
            <v>1</v>
          </cell>
          <cell r="I31">
            <v>5.6</v>
          </cell>
          <cell r="J31">
            <v>1</v>
          </cell>
          <cell r="K31">
            <v>80</v>
          </cell>
          <cell r="L31">
            <v>12</v>
          </cell>
          <cell r="N31">
            <v>6</v>
          </cell>
          <cell r="O31">
            <v>1</v>
          </cell>
          <cell r="P31">
            <v>76</v>
          </cell>
          <cell r="Q31">
            <v>12</v>
          </cell>
          <cell r="S31">
            <v>4</v>
          </cell>
          <cell r="T31">
            <v>1</v>
          </cell>
          <cell r="U31">
            <v>76</v>
          </cell>
          <cell r="V31">
            <v>12</v>
          </cell>
          <cell r="X31">
            <v>3</v>
          </cell>
          <cell r="Y31">
            <v>1</v>
          </cell>
          <cell r="Z31">
            <v>76</v>
          </cell>
          <cell r="AA31">
            <v>12</v>
          </cell>
          <cell r="AC31">
            <v>0.3</v>
          </cell>
          <cell r="AD31">
            <v>1</v>
          </cell>
          <cell r="AE31">
            <v>76</v>
          </cell>
          <cell r="AF31">
            <v>1</v>
          </cell>
          <cell r="AH31">
            <v>6</v>
          </cell>
          <cell r="AI31">
            <v>1</v>
          </cell>
          <cell r="AJ31">
            <v>76</v>
          </cell>
          <cell r="AK31">
            <v>12</v>
          </cell>
          <cell r="AM31">
            <v>0.6</v>
          </cell>
          <cell r="AN31">
            <v>1</v>
          </cell>
          <cell r="AO31">
            <v>76</v>
          </cell>
          <cell r="AP31">
            <v>1</v>
          </cell>
          <cell r="AR31">
            <v>0.75</v>
          </cell>
          <cell r="AS31">
            <v>1</v>
          </cell>
          <cell r="AT31">
            <v>80</v>
          </cell>
          <cell r="AU31">
            <v>12</v>
          </cell>
        </row>
        <row r="32">
          <cell r="B32">
            <v>26</v>
          </cell>
          <cell r="C32" t="str">
            <v>Drs. AGUS UTOYO, MM</v>
          </cell>
          <cell r="D32">
            <v>0.9</v>
          </cell>
          <cell r="E32">
            <v>1</v>
          </cell>
          <cell r="F32">
            <v>80</v>
          </cell>
          <cell r="G32">
            <v>1</v>
          </cell>
          <cell r="I32">
            <v>6</v>
          </cell>
          <cell r="J32">
            <v>1</v>
          </cell>
          <cell r="K32">
            <v>80</v>
          </cell>
          <cell r="L32">
            <v>12</v>
          </cell>
          <cell r="N32">
            <v>9</v>
          </cell>
          <cell r="O32">
            <v>1</v>
          </cell>
          <cell r="P32">
            <v>76</v>
          </cell>
          <cell r="Q32">
            <v>12</v>
          </cell>
          <cell r="S32">
            <v>6</v>
          </cell>
          <cell r="T32">
            <v>1</v>
          </cell>
          <cell r="U32">
            <v>76</v>
          </cell>
          <cell r="V32">
            <v>12</v>
          </cell>
          <cell r="X32">
            <v>4.5</v>
          </cell>
          <cell r="Y32">
            <v>1</v>
          </cell>
          <cell r="Z32">
            <v>76</v>
          </cell>
          <cell r="AA32">
            <v>12</v>
          </cell>
          <cell r="AC32">
            <v>0.45</v>
          </cell>
          <cell r="AD32">
            <v>1</v>
          </cell>
          <cell r="AE32">
            <v>76</v>
          </cell>
          <cell r="AF32">
            <v>1</v>
          </cell>
          <cell r="AH32">
            <v>9</v>
          </cell>
          <cell r="AI32">
            <v>1</v>
          </cell>
          <cell r="AJ32">
            <v>76</v>
          </cell>
          <cell r="AK32">
            <v>12</v>
          </cell>
          <cell r="AM32">
            <v>0.9</v>
          </cell>
          <cell r="AN32">
            <v>1</v>
          </cell>
          <cell r="AO32">
            <v>76</v>
          </cell>
          <cell r="AP32">
            <v>1</v>
          </cell>
          <cell r="AR32">
            <v>0.75</v>
          </cell>
          <cell r="AS32">
            <v>1</v>
          </cell>
          <cell r="AT32">
            <v>80</v>
          </cell>
          <cell r="AU32">
            <v>12</v>
          </cell>
        </row>
        <row r="33">
          <cell r="B33">
            <v>27</v>
          </cell>
          <cell r="C33" t="str">
            <v>MARWI, S.Pd.I</v>
          </cell>
          <cell r="D33">
            <v>0.9</v>
          </cell>
          <cell r="E33">
            <v>1</v>
          </cell>
          <cell r="F33">
            <v>80</v>
          </cell>
          <cell r="G33">
            <v>1</v>
          </cell>
          <cell r="I33">
            <v>6</v>
          </cell>
          <cell r="J33">
            <v>1</v>
          </cell>
          <cell r="K33">
            <v>80</v>
          </cell>
          <cell r="L33">
            <v>12</v>
          </cell>
          <cell r="N33">
            <v>9</v>
          </cell>
          <cell r="O33">
            <v>1</v>
          </cell>
          <cell r="P33">
            <v>76</v>
          </cell>
          <cell r="Q33">
            <v>12</v>
          </cell>
          <cell r="S33">
            <v>6</v>
          </cell>
          <cell r="T33">
            <v>1</v>
          </cell>
          <cell r="U33">
            <v>76</v>
          </cell>
          <cell r="V33">
            <v>12</v>
          </cell>
          <cell r="X33">
            <v>4.5</v>
          </cell>
          <cell r="Y33">
            <v>1</v>
          </cell>
          <cell r="Z33">
            <v>76</v>
          </cell>
          <cell r="AA33">
            <v>12</v>
          </cell>
          <cell r="AC33">
            <v>0.45</v>
          </cell>
          <cell r="AD33">
            <v>1</v>
          </cell>
          <cell r="AE33">
            <v>76</v>
          </cell>
          <cell r="AF33">
            <v>1</v>
          </cell>
          <cell r="AH33">
            <v>9</v>
          </cell>
          <cell r="AI33">
            <v>1</v>
          </cell>
          <cell r="AJ33">
            <v>76</v>
          </cell>
          <cell r="AK33">
            <v>12</v>
          </cell>
          <cell r="AM33">
            <v>0.9</v>
          </cell>
          <cell r="AN33">
            <v>1</v>
          </cell>
          <cell r="AO33">
            <v>76</v>
          </cell>
          <cell r="AP33">
            <v>1</v>
          </cell>
          <cell r="AR33">
            <v>0.75</v>
          </cell>
          <cell r="AS33">
            <v>1</v>
          </cell>
          <cell r="AT33">
            <v>80</v>
          </cell>
          <cell r="AU33">
            <v>12</v>
          </cell>
        </row>
        <row r="34">
          <cell r="B34">
            <v>28</v>
          </cell>
          <cell r="C34" t="str">
            <v>SUHARTONO, S.Pd</v>
          </cell>
          <cell r="D34">
            <v>0.9</v>
          </cell>
          <cell r="E34">
            <v>1</v>
          </cell>
          <cell r="F34">
            <v>80</v>
          </cell>
          <cell r="G34">
            <v>1</v>
          </cell>
          <cell r="I34">
            <v>6</v>
          </cell>
          <cell r="J34">
            <v>1</v>
          </cell>
          <cell r="K34">
            <v>80</v>
          </cell>
          <cell r="L34">
            <v>12</v>
          </cell>
          <cell r="N34">
            <v>9</v>
          </cell>
          <cell r="O34">
            <v>1</v>
          </cell>
          <cell r="P34">
            <v>76</v>
          </cell>
          <cell r="Q34">
            <v>12</v>
          </cell>
          <cell r="S34">
            <v>6</v>
          </cell>
          <cell r="T34">
            <v>1</v>
          </cell>
          <cell r="U34">
            <v>76</v>
          </cell>
          <cell r="V34">
            <v>12</v>
          </cell>
          <cell r="X34">
            <v>4.5</v>
          </cell>
          <cell r="Y34">
            <v>1</v>
          </cell>
          <cell r="Z34">
            <v>76</v>
          </cell>
          <cell r="AA34">
            <v>12</v>
          </cell>
          <cell r="AC34">
            <v>0.45</v>
          </cell>
          <cell r="AD34">
            <v>1</v>
          </cell>
          <cell r="AE34">
            <v>76</v>
          </cell>
          <cell r="AF34">
            <v>1</v>
          </cell>
          <cell r="AH34">
            <v>9</v>
          </cell>
          <cell r="AI34">
            <v>1</v>
          </cell>
          <cell r="AJ34">
            <v>76</v>
          </cell>
          <cell r="AK34">
            <v>12</v>
          </cell>
          <cell r="AM34">
            <v>0.9</v>
          </cell>
          <cell r="AN34">
            <v>1</v>
          </cell>
          <cell r="AO34">
            <v>76</v>
          </cell>
          <cell r="AP34">
            <v>1</v>
          </cell>
          <cell r="AR34">
            <v>0.75</v>
          </cell>
          <cell r="AS34">
            <v>1</v>
          </cell>
          <cell r="AT34">
            <v>76</v>
          </cell>
          <cell r="AU34">
            <v>12</v>
          </cell>
        </row>
        <row r="35">
          <cell r="B35">
            <v>29</v>
          </cell>
          <cell r="C35" t="str">
            <v>EUIS KURAISIN, M.Pd</v>
          </cell>
          <cell r="D35">
            <v>0.9</v>
          </cell>
          <cell r="E35">
            <v>1</v>
          </cell>
          <cell r="F35">
            <v>80</v>
          </cell>
          <cell r="G35">
            <v>1</v>
          </cell>
          <cell r="I35">
            <v>6</v>
          </cell>
          <cell r="J35">
            <v>1</v>
          </cell>
          <cell r="K35">
            <v>80</v>
          </cell>
          <cell r="L35">
            <v>12</v>
          </cell>
          <cell r="N35">
            <v>9</v>
          </cell>
          <cell r="O35">
            <v>1</v>
          </cell>
          <cell r="P35">
            <v>76</v>
          </cell>
          <cell r="Q35">
            <v>12</v>
          </cell>
          <cell r="S35">
            <v>6</v>
          </cell>
          <cell r="T35">
            <v>1</v>
          </cell>
          <cell r="U35">
            <v>76</v>
          </cell>
          <cell r="V35">
            <v>12</v>
          </cell>
          <cell r="X35">
            <v>4.5</v>
          </cell>
          <cell r="Y35">
            <v>1</v>
          </cell>
          <cell r="Z35">
            <v>76</v>
          </cell>
          <cell r="AA35">
            <v>12</v>
          </cell>
          <cell r="AC35">
            <v>0.45</v>
          </cell>
          <cell r="AD35">
            <v>1</v>
          </cell>
          <cell r="AE35">
            <v>76</v>
          </cell>
          <cell r="AF35">
            <v>1</v>
          </cell>
          <cell r="AH35">
            <v>9</v>
          </cell>
          <cell r="AI35">
            <v>1</v>
          </cell>
          <cell r="AJ35">
            <v>76</v>
          </cell>
          <cell r="AK35">
            <v>12</v>
          </cell>
          <cell r="AM35">
            <v>0.9</v>
          </cell>
          <cell r="AN35">
            <v>1</v>
          </cell>
          <cell r="AO35">
            <v>76</v>
          </cell>
          <cell r="AP35">
            <v>1</v>
          </cell>
          <cell r="AR35">
            <v>0.75</v>
          </cell>
          <cell r="AS35">
            <v>1</v>
          </cell>
          <cell r="AT35">
            <v>76</v>
          </cell>
          <cell r="AU35">
            <v>12</v>
          </cell>
        </row>
        <row r="36">
          <cell r="B36">
            <v>30</v>
          </cell>
          <cell r="C36" t="str">
            <v>Dra. Hj. NUROZIAH</v>
          </cell>
          <cell r="D36">
            <v>0.9</v>
          </cell>
          <cell r="E36">
            <v>1</v>
          </cell>
          <cell r="F36">
            <v>76</v>
          </cell>
          <cell r="G36">
            <v>1</v>
          </cell>
          <cell r="I36">
            <v>6</v>
          </cell>
          <cell r="J36">
            <v>1</v>
          </cell>
          <cell r="K36">
            <v>80</v>
          </cell>
          <cell r="L36">
            <v>12</v>
          </cell>
          <cell r="N36">
            <v>9</v>
          </cell>
          <cell r="O36">
            <v>1</v>
          </cell>
          <cell r="P36">
            <v>76</v>
          </cell>
          <cell r="Q36">
            <v>12</v>
          </cell>
          <cell r="S36">
            <v>6</v>
          </cell>
          <cell r="T36">
            <v>1</v>
          </cell>
          <cell r="U36">
            <v>76</v>
          </cell>
          <cell r="V36">
            <v>12</v>
          </cell>
          <cell r="X36">
            <v>4.5</v>
          </cell>
          <cell r="Y36">
            <v>1</v>
          </cell>
          <cell r="Z36">
            <v>76</v>
          </cell>
          <cell r="AA36">
            <v>12</v>
          </cell>
          <cell r="AC36">
            <v>0.45</v>
          </cell>
          <cell r="AD36">
            <v>1</v>
          </cell>
          <cell r="AE36">
            <v>70</v>
          </cell>
          <cell r="AF36">
            <v>1</v>
          </cell>
          <cell r="AH36">
            <v>9</v>
          </cell>
          <cell r="AI36">
            <v>1</v>
          </cell>
          <cell r="AJ36">
            <v>70</v>
          </cell>
          <cell r="AK36">
            <v>12</v>
          </cell>
          <cell r="AM36">
            <v>0.9</v>
          </cell>
          <cell r="AN36">
            <v>1</v>
          </cell>
          <cell r="AO36">
            <v>70</v>
          </cell>
          <cell r="AP36">
            <v>1</v>
          </cell>
          <cell r="AR36">
            <v>0.75</v>
          </cell>
          <cell r="AS36">
            <v>1</v>
          </cell>
          <cell r="AT36">
            <v>76</v>
          </cell>
          <cell r="AU36">
            <v>12</v>
          </cell>
        </row>
        <row r="37">
          <cell r="B37" t="str">
            <v/>
          </cell>
          <cell r="C37" t="str">
            <v/>
          </cell>
          <cell r="D37" t="str">
            <v/>
          </cell>
          <cell r="AH37" t="str">
            <v/>
          </cell>
          <cell r="AM37" t="str">
            <v/>
          </cell>
          <cell r="AR37" t="str">
            <v/>
          </cell>
        </row>
        <row r="38">
          <cell r="B38" t="str">
            <v/>
          </cell>
          <cell r="C38" t="str">
            <v/>
          </cell>
          <cell r="D38" t="str">
            <v/>
          </cell>
          <cell r="AH38" t="str">
            <v/>
          </cell>
          <cell r="AM38" t="str">
            <v/>
          </cell>
          <cell r="AR38" t="str">
            <v/>
          </cell>
        </row>
        <row r="39">
          <cell r="B39" t="str">
            <v/>
          </cell>
          <cell r="C39" t="str">
            <v/>
          </cell>
          <cell r="D39" t="str">
            <v/>
          </cell>
          <cell r="AH39" t="str">
            <v/>
          </cell>
          <cell r="AM39" t="str">
            <v/>
          </cell>
          <cell r="AR39" t="str">
            <v/>
          </cell>
        </row>
        <row r="40">
          <cell r="B40" t="str">
            <v/>
          </cell>
          <cell r="C40" t="str">
            <v/>
          </cell>
          <cell r="D40" t="str">
            <v/>
          </cell>
          <cell r="AH40" t="str">
            <v/>
          </cell>
          <cell r="AM40" t="str">
            <v/>
          </cell>
          <cell r="AR40" t="str">
            <v/>
          </cell>
        </row>
        <row r="41">
          <cell r="B41" t="str">
            <v/>
          </cell>
          <cell r="C41" t="str">
            <v/>
          </cell>
          <cell r="D41" t="str">
            <v/>
          </cell>
          <cell r="AH41" t="str">
            <v/>
          </cell>
          <cell r="AM41" t="str">
            <v/>
          </cell>
          <cell r="AR41" t="str">
            <v/>
          </cell>
        </row>
        <row r="42">
          <cell r="B42" t="str">
            <v/>
          </cell>
          <cell r="C42" t="str">
            <v/>
          </cell>
          <cell r="D42" t="str">
            <v/>
          </cell>
          <cell r="AH42" t="str">
            <v/>
          </cell>
          <cell r="AM42" t="str">
            <v/>
          </cell>
          <cell r="AR42" t="str">
            <v/>
          </cell>
        </row>
        <row r="43">
          <cell r="B43" t="str">
            <v/>
          </cell>
          <cell r="C43" t="str">
            <v/>
          </cell>
          <cell r="D43" t="str">
            <v/>
          </cell>
          <cell r="AH43" t="str">
            <v/>
          </cell>
          <cell r="AM43" t="str">
            <v/>
          </cell>
          <cell r="AR43" t="str">
            <v/>
          </cell>
        </row>
        <row r="44">
          <cell r="B44" t="str">
            <v/>
          </cell>
          <cell r="C44" t="str">
            <v/>
          </cell>
          <cell r="D44" t="str">
            <v/>
          </cell>
          <cell r="AH44" t="str">
            <v/>
          </cell>
          <cell r="AM44" t="str">
            <v/>
          </cell>
          <cell r="AR44" t="str">
            <v/>
          </cell>
        </row>
        <row r="45">
          <cell r="B45" t="str">
            <v/>
          </cell>
          <cell r="C45" t="str">
            <v/>
          </cell>
          <cell r="D45" t="str">
            <v/>
          </cell>
          <cell r="AH45" t="str">
            <v/>
          </cell>
          <cell r="AM45" t="str">
            <v/>
          </cell>
          <cell r="AR45" t="str">
            <v/>
          </cell>
        </row>
        <row r="46">
          <cell r="B46" t="str">
            <v/>
          </cell>
          <cell r="C46" t="str">
            <v/>
          </cell>
          <cell r="D46" t="str">
            <v/>
          </cell>
          <cell r="AH46" t="str">
            <v/>
          </cell>
          <cell r="AM46" t="str">
            <v/>
          </cell>
          <cell r="AR46" t="str">
            <v/>
          </cell>
        </row>
        <row r="47">
          <cell r="B47" t="str">
            <v/>
          </cell>
          <cell r="C47" t="str">
            <v/>
          </cell>
          <cell r="D47" t="str">
            <v/>
          </cell>
          <cell r="AH47" t="str">
            <v/>
          </cell>
          <cell r="AM47" t="str">
            <v/>
          </cell>
          <cell r="AR47" t="str">
            <v/>
          </cell>
        </row>
        <row r="48">
          <cell r="B48" t="str">
            <v/>
          </cell>
          <cell r="C48" t="str">
            <v/>
          </cell>
          <cell r="D48" t="str">
            <v/>
          </cell>
          <cell r="AH48" t="str">
            <v/>
          </cell>
          <cell r="AM48" t="str">
            <v/>
          </cell>
          <cell r="AR48" t="str">
            <v/>
          </cell>
        </row>
        <row r="49">
          <cell r="B49" t="str">
            <v/>
          </cell>
          <cell r="C49" t="str">
            <v/>
          </cell>
          <cell r="D49" t="str">
            <v/>
          </cell>
          <cell r="AH49" t="str">
            <v/>
          </cell>
          <cell r="AM49" t="str">
            <v/>
          </cell>
          <cell r="AR49" t="str">
            <v/>
          </cell>
        </row>
        <row r="50">
          <cell r="B50" t="str">
            <v/>
          </cell>
          <cell r="C50" t="str">
            <v/>
          </cell>
          <cell r="D50" t="str">
            <v/>
          </cell>
          <cell r="AH50" t="str">
            <v/>
          </cell>
          <cell r="AM50" t="str">
            <v/>
          </cell>
          <cell r="AR50" t="str">
            <v/>
          </cell>
        </row>
        <row r="51">
          <cell r="B51" t="str">
            <v/>
          </cell>
          <cell r="C51" t="str">
            <v/>
          </cell>
          <cell r="D51" t="str">
            <v/>
          </cell>
          <cell r="AH51" t="str">
            <v/>
          </cell>
          <cell r="AM51" t="str">
            <v/>
          </cell>
          <cell r="AR51" t="str">
            <v/>
          </cell>
        </row>
        <row r="52">
          <cell r="B52" t="str">
            <v/>
          </cell>
          <cell r="C52" t="str">
            <v/>
          </cell>
          <cell r="D52" t="str">
            <v/>
          </cell>
          <cell r="AH52" t="str">
            <v/>
          </cell>
          <cell r="AM52" t="str">
            <v/>
          </cell>
          <cell r="AR52" t="str">
            <v/>
          </cell>
        </row>
        <row r="53">
          <cell r="B53" t="str">
            <v/>
          </cell>
          <cell r="C53" t="str">
            <v/>
          </cell>
          <cell r="D53" t="str">
            <v/>
          </cell>
          <cell r="AH53" t="str">
            <v/>
          </cell>
          <cell r="AM53" t="str">
            <v/>
          </cell>
          <cell r="AR53" t="str">
            <v/>
          </cell>
        </row>
        <row r="54">
          <cell r="B54" t="str">
            <v/>
          </cell>
          <cell r="C54" t="str">
            <v/>
          </cell>
          <cell r="D54" t="str">
            <v/>
          </cell>
          <cell r="AH54" t="str">
            <v/>
          </cell>
          <cell r="AM54" t="str">
            <v/>
          </cell>
          <cell r="AR54" t="str">
            <v/>
          </cell>
        </row>
        <row r="55">
          <cell r="B55" t="str">
            <v/>
          </cell>
          <cell r="C55" t="str">
            <v/>
          </cell>
          <cell r="D55" t="str">
            <v/>
          </cell>
          <cell r="AH55" t="str">
            <v/>
          </cell>
          <cell r="AM55" t="str">
            <v/>
          </cell>
          <cell r="AR55" t="str">
            <v/>
          </cell>
        </row>
        <row r="56">
          <cell r="B56" t="str">
            <v/>
          </cell>
          <cell r="C56" t="str">
            <v/>
          </cell>
          <cell r="D56" t="str">
            <v/>
          </cell>
          <cell r="AH56" t="str">
            <v/>
          </cell>
          <cell r="AM56" t="str">
            <v/>
          </cell>
          <cell r="AR56" t="str">
            <v/>
          </cell>
        </row>
        <row r="57">
          <cell r="B57" t="str">
            <v/>
          </cell>
          <cell r="C57" t="str">
            <v/>
          </cell>
          <cell r="D57" t="str">
            <v/>
          </cell>
          <cell r="AH57" t="str">
            <v/>
          </cell>
          <cell r="AM57" t="str">
            <v/>
          </cell>
          <cell r="AR57" t="str">
            <v/>
          </cell>
        </row>
        <row r="58">
          <cell r="B58" t="str">
            <v/>
          </cell>
          <cell r="C58" t="str">
            <v/>
          </cell>
          <cell r="D58" t="str">
            <v/>
          </cell>
          <cell r="AH58" t="str">
            <v/>
          </cell>
          <cell r="AM58" t="str">
            <v/>
          </cell>
          <cell r="AR58" t="str">
            <v/>
          </cell>
        </row>
        <row r="59">
          <cell r="B59" t="str">
            <v/>
          </cell>
          <cell r="C59" t="str">
            <v/>
          </cell>
          <cell r="D59" t="str">
            <v/>
          </cell>
          <cell r="AH59" t="str">
            <v/>
          </cell>
          <cell r="AM59" t="str">
            <v/>
          </cell>
          <cell r="AR59" t="str">
            <v/>
          </cell>
        </row>
        <row r="60">
          <cell r="B60" t="str">
            <v/>
          </cell>
          <cell r="C60" t="str">
            <v/>
          </cell>
          <cell r="D60" t="str">
            <v/>
          </cell>
          <cell r="AH60" t="str">
            <v/>
          </cell>
          <cell r="AM60" t="str">
            <v/>
          </cell>
          <cell r="AR60" t="str">
            <v/>
          </cell>
        </row>
        <row r="61">
          <cell r="B61" t="str">
            <v/>
          </cell>
          <cell r="C61" t="str">
            <v/>
          </cell>
          <cell r="D61" t="str">
            <v/>
          </cell>
          <cell r="AH61" t="str">
            <v/>
          </cell>
          <cell r="AM61" t="str">
            <v/>
          </cell>
          <cell r="AR61" t="str">
            <v/>
          </cell>
        </row>
        <row r="62">
          <cell r="B62" t="str">
            <v/>
          </cell>
          <cell r="C62" t="str">
            <v/>
          </cell>
          <cell r="D62" t="str">
            <v/>
          </cell>
          <cell r="AH62" t="str">
            <v/>
          </cell>
          <cell r="AM62" t="str">
            <v/>
          </cell>
          <cell r="AR62" t="str">
            <v/>
          </cell>
        </row>
        <row r="63">
          <cell r="B63" t="str">
            <v/>
          </cell>
          <cell r="C63" t="str">
            <v/>
          </cell>
          <cell r="D63" t="str">
            <v/>
          </cell>
          <cell r="AH63" t="str">
            <v/>
          </cell>
          <cell r="AM63" t="str">
            <v/>
          </cell>
          <cell r="AR63" t="str">
            <v/>
          </cell>
        </row>
        <row r="64">
          <cell r="B64" t="str">
            <v/>
          </cell>
          <cell r="C64" t="str">
            <v/>
          </cell>
          <cell r="D64" t="str">
            <v/>
          </cell>
          <cell r="AH64" t="str">
            <v/>
          </cell>
          <cell r="AM64" t="str">
            <v/>
          </cell>
          <cell r="AR64" t="str">
            <v/>
          </cell>
        </row>
        <row r="65">
          <cell r="B65" t="str">
            <v/>
          </cell>
          <cell r="C65" t="str">
            <v/>
          </cell>
          <cell r="D65" t="str">
            <v/>
          </cell>
          <cell r="AH65" t="str">
            <v/>
          </cell>
          <cell r="AM65" t="str">
            <v/>
          </cell>
          <cell r="AR65" t="str">
            <v/>
          </cell>
        </row>
        <row r="66">
          <cell r="B66" t="str">
            <v/>
          </cell>
          <cell r="C66" t="str">
            <v/>
          </cell>
          <cell r="D66" t="str">
            <v/>
          </cell>
          <cell r="AH66" t="str">
            <v/>
          </cell>
          <cell r="AM66" t="str">
            <v/>
          </cell>
          <cell r="AR66" t="str">
            <v/>
          </cell>
        </row>
        <row r="67">
          <cell r="B67" t="str">
            <v/>
          </cell>
          <cell r="C67" t="str">
            <v/>
          </cell>
          <cell r="D67" t="str">
            <v/>
          </cell>
          <cell r="AH67" t="str">
            <v/>
          </cell>
          <cell r="AM67" t="str">
            <v/>
          </cell>
          <cell r="AR67" t="str">
            <v/>
          </cell>
        </row>
        <row r="68">
          <cell r="B68" t="str">
            <v/>
          </cell>
          <cell r="C68" t="str">
            <v/>
          </cell>
          <cell r="D68" t="str">
            <v/>
          </cell>
          <cell r="AH68" t="str">
            <v/>
          </cell>
          <cell r="AM68" t="str">
            <v/>
          </cell>
          <cell r="AR68" t="str">
            <v/>
          </cell>
        </row>
        <row r="69">
          <cell r="B69" t="str">
            <v/>
          </cell>
          <cell r="C69" t="str">
            <v/>
          </cell>
          <cell r="D69" t="str">
            <v/>
          </cell>
          <cell r="AH69" t="str">
            <v/>
          </cell>
          <cell r="AM69" t="str">
            <v/>
          </cell>
          <cell r="AR69" t="str">
            <v/>
          </cell>
        </row>
        <row r="70">
          <cell r="B70" t="str">
            <v/>
          </cell>
          <cell r="C70" t="str">
            <v/>
          </cell>
          <cell r="D70" t="str">
            <v/>
          </cell>
          <cell r="AH70" t="str">
            <v/>
          </cell>
          <cell r="AM70" t="str">
            <v/>
          </cell>
          <cell r="AR70" t="str">
            <v/>
          </cell>
        </row>
        <row r="71">
          <cell r="B71" t="str">
            <v/>
          </cell>
          <cell r="C71" t="str">
            <v/>
          </cell>
          <cell r="D71" t="str">
            <v/>
          </cell>
          <cell r="I71" t="str">
            <v/>
          </cell>
          <cell r="N71" t="str">
            <v/>
          </cell>
          <cell r="S71" t="str">
            <v/>
          </cell>
          <cell r="X71" t="str">
            <v/>
          </cell>
          <cell r="AC71" t="str">
            <v/>
          </cell>
          <cell r="AH71" t="str">
            <v/>
          </cell>
          <cell r="AM71" t="str">
            <v/>
          </cell>
          <cell r="AR71" t="str">
            <v/>
          </cell>
        </row>
        <row r="72">
          <cell r="B72" t="str">
            <v/>
          </cell>
          <cell r="C72" t="str">
            <v/>
          </cell>
          <cell r="D72" t="str">
            <v/>
          </cell>
          <cell r="I72" t="str">
            <v/>
          </cell>
          <cell r="N72" t="str">
            <v/>
          </cell>
          <cell r="S72" t="str">
            <v/>
          </cell>
          <cell r="X72" t="str">
            <v/>
          </cell>
          <cell r="AC72" t="str">
            <v/>
          </cell>
          <cell r="AH72" t="str">
            <v/>
          </cell>
          <cell r="AM72" t="str">
            <v/>
          </cell>
          <cell r="AR72" t="str">
            <v/>
          </cell>
        </row>
        <row r="73">
          <cell r="B73" t="str">
            <v/>
          </cell>
          <cell r="C73" t="str">
            <v/>
          </cell>
          <cell r="D73" t="str">
            <v/>
          </cell>
          <cell r="I73" t="str">
            <v/>
          </cell>
          <cell r="N73" t="str">
            <v/>
          </cell>
          <cell r="S73" t="str">
            <v/>
          </cell>
          <cell r="X73" t="str">
            <v/>
          </cell>
          <cell r="AC73" t="str">
            <v/>
          </cell>
          <cell r="AH73" t="str">
            <v/>
          </cell>
          <cell r="AM73" t="str">
            <v/>
          </cell>
          <cell r="AR73" t="str">
            <v/>
          </cell>
        </row>
        <row r="74">
          <cell r="B74" t="str">
            <v/>
          </cell>
          <cell r="C74" t="str">
            <v/>
          </cell>
          <cell r="D74" t="str">
            <v/>
          </cell>
          <cell r="I74" t="str">
            <v/>
          </cell>
          <cell r="N74" t="str">
            <v/>
          </cell>
          <cell r="S74" t="str">
            <v/>
          </cell>
          <cell r="X74" t="str">
            <v/>
          </cell>
          <cell r="AC74" t="str">
            <v/>
          </cell>
          <cell r="AH74" t="str">
            <v/>
          </cell>
          <cell r="AM74" t="str">
            <v/>
          </cell>
          <cell r="AR74" t="str">
            <v/>
          </cell>
        </row>
        <row r="75">
          <cell r="B75" t="str">
            <v/>
          </cell>
          <cell r="C75" t="str">
            <v/>
          </cell>
          <cell r="D75" t="str">
            <v/>
          </cell>
          <cell r="I75" t="str">
            <v/>
          </cell>
          <cell r="N75" t="str">
            <v/>
          </cell>
          <cell r="S75" t="str">
            <v/>
          </cell>
          <cell r="X75" t="str">
            <v/>
          </cell>
          <cell r="AC75" t="str">
            <v/>
          </cell>
          <cell r="AH75" t="str">
            <v/>
          </cell>
          <cell r="AM75" t="str">
            <v/>
          </cell>
          <cell r="AR75" t="str">
            <v/>
          </cell>
        </row>
        <row r="76">
          <cell r="B76" t="str">
            <v/>
          </cell>
          <cell r="C76" t="str">
            <v/>
          </cell>
          <cell r="D76" t="str">
            <v/>
          </cell>
          <cell r="I76" t="str">
            <v/>
          </cell>
          <cell r="N76" t="str">
            <v/>
          </cell>
          <cell r="S76" t="str">
            <v/>
          </cell>
          <cell r="X76" t="str">
            <v/>
          </cell>
          <cell r="AC76" t="str">
            <v/>
          </cell>
          <cell r="AH76" t="str">
            <v/>
          </cell>
          <cell r="AM76" t="str">
            <v/>
          </cell>
          <cell r="AR76" t="str">
            <v/>
          </cell>
        </row>
        <row r="77">
          <cell r="B77" t="str">
            <v/>
          </cell>
          <cell r="C77" t="str">
            <v/>
          </cell>
          <cell r="D77" t="str">
            <v/>
          </cell>
          <cell r="I77" t="str">
            <v/>
          </cell>
          <cell r="N77" t="str">
            <v/>
          </cell>
          <cell r="S77" t="str">
            <v/>
          </cell>
          <cell r="X77" t="str">
            <v/>
          </cell>
          <cell r="AC77" t="str">
            <v/>
          </cell>
          <cell r="AH77" t="str">
            <v/>
          </cell>
          <cell r="AM77" t="str">
            <v/>
          </cell>
          <cell r="AR77" t="str">
            <v/>
          </cell>
        </row>
        <row r="78">
          <cell r="B78" t="str">
            <v/>
          </cell>
          <cell r="C78" t="str">
            <v/>
          </cell>
          <cell r="D78" t="str">
            <v/>
          </cell>
          <cell r="I78" t="str">
            <v/>
          </cell>
          <cell r="N78" t="str">
            <v/>
          </cell>
          <cell r="S78" t="str">
            <v/>
          </cell>
          <cell r="X78" t="str">
            <v/>
          </cell>
          <cell r="AC78" t="str">
            <v/>
          </cell>
          <cell r="AH78" t="str">
            <v/>
          </cell>
          <cell r="AM78" t="str">
            <v/>
          </cell>
          <cell r="AR78" t="str">
            <v/>
          </cell>
        </row>
        <row r="79">
          <cell r="B79" t="str">
            <v/>
          </cell>
          <cell r="C79" t="str">
            <v/>
          </cell>
          <cell r="D79" t="str">
            <v/>
          </cell>
          <cell r="I79" t="str">
            <v/>
          </cell>
          <cell r="N79" t="str">
            <v/>
          </cell>
          <cell r="S79" t="str">
            <v/>
          </cell>
          <cell r="X79" t="str">
            <v/>
          </cell>
          <cell r="AC79" t="str">
            <v/>
          </cell>
          <cell r="AH79" t="str">
            <v/>
          </cell>
          <cell r="AM79" t="str">
            <v/>
          </cell>
          <cell r="AR79" t="str">
            <v/>
          </cell>
        </row>
        <row r="80">
          <cell r="B80" t="str">
            <v/>
          </cell>
          <cell r="C80" t="str">
            <v/>
          </cell>
          <cell r="D80" t="str">
            <v/>
          </cell>
          <cell r="I80" t="str">
            <v/>
          </cell>
          <cell r="N80" t="str">
            <v/>
          </cell>
          <cell r="S80" t="str">
            <v/>
          </cell>
          <cell r="X80" t="str">
            <v/>
          </cell>
          <cell r="AC80" t="str">
            <v/>
          </cell>
          <cell r="AH80" t="str">
            <v/>
          </cell>
          <cell r="AM80" t="str">
            <v/>
          </cell>
          <cell r="AR80" t="str">
            <v/>
          </cell>
        </row>
        <row r="81">
          <cell r="B81" t="str">
            <v/>
          </cell>
          <cell r="C81" t="str">
            <v/>
          </cell>
          <cell r="D81" t="str">
            <v/>
          </cell>
          <cell r="I81" t="str">
            <v/>
          </cell>
          <cell r="N81" t="str">
            <v/>
          </cell>
          <cell r="S81" t="str">
            <v/>
          </cell>
          <cell r="X81" t="str">
            <v/>
          </cell>
          <cell r="AC81" t="str">
            <v/>
          </cell>
          <cell r="AH81" t="str">
            <v/>
          </cell>
          <cell r="AM81" t="str">
            <v/>
          </cell>
          <cell r="AR81" t="str">
            <v/>
          </cell>
        </row>
        <row r="82">
          <cell r="B82" t="str">
            <v/>
          </cell>
          <cell r="C82" t="str">
            <v/>
          </cell>
          <cell r="D82" t="str">
            <v/>
          </cell>
          <cell r="I82" t="str">
            <v/>
          </cell>
          <cell r="N82" t="str">
            <v/>
          </cell>
          <cell r="S82" t="str">
            <v/>
          </cell>
          <cell r="X82" t="str">
            <v/>
          </cell>
          <cell r="AC82" t="str">
            <v/>
          </cell>
          <cell r="AH82" t="str">
            <v/>
          </cell>
          <cell r="AM82" t="str">
            <v/>
          </cell>
          <cell r="AR82" t="str">
            <v/>
          </cell>
        </row>
        <row r="83">
          <cell r="B83" t="str">
            <v/>
          </cell>
          <cell r="C83" t="str">
            <v/>
          </cell>
          <cell r="D83" t="str">
            <v/>
          </cell>
          <cell r="I83" t="str">
            <v/>
          </cell>
          <cell r="N83" t="str">
            <v/>
          </cell>
          <cell r="S83" t="str">
            <v/>
          </cell>
          <cell r="X83" t="str">
            <v/>
          </cell>
          <cell r="AC83" t="str">
            <v/>
          </cell>
          <cell r="AH83" t="str">
            <v/>
          </cell>
          <cell r="AM83" t="str">
            <v/>
          </cell>
          <cell r="AR83" t="str">
            <v/>
          </cell>
        </row>
        <row r="84">
          <cell r="B84" t="str">
            <v/>
          </cell>
          <cell r="C84" t="str">
            <v/>
          </cell>
          <cell r="D84" t="str">
            <v/>
          </cell>
          <cell r="I84" t="str">
            <v/>
          </cell>
          <cell r="N84" t="str">
            <v/>
          </cell>
          <cell r="S84" t="str">
            <v/>
          </cell>
          <cell r="X84" t="str">
            <v/>
          </cell>
          <cell r="AC84" t="str">
            <v/>
          </cell>
          <cell r="AH84" t="str">
            <v/>
          </cell>
          <cell r="AM84" t="str">
            <v/>
          </cell>
          <cell r="AR84" t="str">
            <v/>
          </cell>
        </row>
        <row r="85">
          <cell r="B85" t="str">
            <v/>
          </cell>
          <cell r="C85" t="str">
            <v/>
          </cell>
          <cell r="D85" t="str">
            <v/>
          </cell>
          <cell r="I85" t="str">
            <v/>
          </cell>
          <cell r="N85" t="str">
            <v/>
          </cell>
          <cell r="S85" t="str">
            <v/>
          </cell>
          <cell r="X85" t="str">
            <v/>
          </cell>
          <cell r="AC85" t="str">
            <v/>
          </cell>
          <cell r="AH85" t="str">
            <v/>
          </cell>
          <cell r="AM85" t="str">
            <v/>
          </cell>
          <cell r="AR85" t="str">
            <v/>
          </cell>
        </row>
        <row r="86">
          <cell r="B86" t="str">
            <v/>
          </cell>
          <cell r="C86" t="str">
            <v/>
          </cell>
          <cell r="D86" t="str">
            <v/>
          </cell>
          <cell r="I86" t="str">
            <v/>
          </cell>
          <cell r="N86" t="str">
            <v/>
          </cell>
          <cell r="S86" t="str">
            <v/>
          </cell>
          <cell r="X86" t="str">
            <v/>
          </cell>
          <cell r="AC86" t="str">
            <v/>
          </cell>
          <cell r="AH86" t="str">
            <v/>
          </cell>
          <cell r="AM86" t="str">
            <v/>
          </cell>
          <cell r="AR86" t="str">
            <v/>
          </cell>
        </row>
        <row r="87">
          <cell r="B87" t="str">
            <v/>
          </cell>
          <cell r="C87" t="str">
            <v/>
          </cell>
          <cell r="D87" t="str">
            <v/>
          </cell>
          <cell r="I87" t="str">
            <v/>
          </cell>
          <cell r="N87" t="str">
            <v/>
          </cell>
          <cell r="S87" t="str">
            <v/>
          </cell>
          <cell r="X87" t="str">
            <v/>
          </cell>
          <cell r="AC87" t="str">
            <v/>
          </cell>
          <cell r="AH87" t="str">
            <v/>
          </cell>
          <cell r="AM87" t="str">
            <v/>
          </cell>
          <cell r="AR87" t="str">
            <v/>
          </cell>
        </row>
        <row r="88">
          <cell r="B88" t="str">
            <v/>
          </cell>
          <cell r="C88" t="str">
            <v/>
          </cell>
          <cell r="D88" t="str">
            <v/>
          </cell>
          <cell r="I88" t="str">
            <v/>
          </cell>
          <cell r="N88" t="str">
            <v/>
          </cell>
          <cell r="S88" t="str">
            <v/>
          </cell>
          <cell r="X88" t="str">
            <v/>
          </cell>
          <cell r="AC88" t="str">
            <v/>
          </cell>
          <cell r="AH88" t="str">
            <v/>
          </cell>
          <cell r="AM88" t="str">
            <v/>
          </cell>
          <cell r="AR88" t="str">
            <v/>
          </cell>
        </row>
        <row r="89">
          <cell r="B89" t="str">
            <v/>
          </cell>
          <cell r="C89" t="str">
            <v/>
          </cell>
          <cell r="D89" t="str">
            <v/>
          </cell>
          <cell r="I89" t="str">
            <v/>
          </cell>
          <cell r="N89" t="str">
            <v/>
          </cell>
          <cell r="S89" t="str">
            <v/>
          </cell>
          <cell r="X89" t="str">
            <v/>
          </cell>
          <cell r="AC89" t="str">
            <v/>
          </cell>
          <cell r="AH89" t="str">
            <v/>
          </cell>
          <cell r="AM89" t="str">
            <v/>
          </cell>
          <cell r="AR89" t="str">
            <v/>
          </cell>
        </row>
        <row r="90">
          <cell r="B90" t="str">
            <v/>
          </cell>
          <cell r="C90" t="str">
            <v/>
          </cell>
          <cell r="D90" t="str">
            <v/>
          </cell>
          <cell r="I90" t="str">
            <v/>
          </cell>
          <cell r="N90" t="str">
            <v/>
          </cell>
          <cell r="S90" t="str">
            <v/>
          </cell>
          <cell r="X90" t="str">
            <v/>
          </cell>
          <cell r="AC90" t="str">
            <v/>
          </cell>
          <cell r="AH90" t="str">
            <v/>
          </cell>
          <cell r="AM90" t="str">
            <v/>
          </cell>
          <cell r="AR90" t="str">
            <v/>
          </cell>
        </row>
        <row r="91">
          <cell r="B91" t="str">
            <v/>
          </cell>
          <cell r="C91" t="str">
            <v/>
          </cell>
          <cell r="D91" t="str">
            <v/>
          </cell>
          <cell r="I91" t="str">
            <v/>
          </cell>
          <cell r="N91" t="str">
            <v/>
          </cell>
          <cell r="S91" t="str">
            <v/>
          </cell>
          <cell r="X91" t="str">
            <v/>
          </cell>
          <cell r="AC91" t="str">
            <v/>
          </cell>
          <cell r="AH91" t="str">
            <v/>
          </cell>
          <cell r="AM91" t="str">
            <v/>
          </cell>
          <cell r="AR91" t="str">
            <v/>
          </cell>
        </row>
        <row r="92">
          <cell r="B92" t="str">
            <v/>
          </cell>
          <cell r="C92" t="str">
            <v/>
          </cell>
          <cell r="D92" t="str">
            <v/>
          </cell>
          <cell r="I92" t="str">
            <v/>
          </cell>
          <cell r="N92" t="str">
            <v/>
          </cell>
          <cell r="S92" t="str">
            <v/>
          </cell>
          <cell r="X92" t="str">
            <v/>
          </cell>
          <cell r="AC92" t="str">
            <v/>
          </cell>
          <cell r="AH92" t="str">
            <v/>
          </cell>
          <cell r="AM92" t="str">
            <v/>
          </cell>
          <cell r="AR92" t="str">
            <v/>
          </cell>
        </row>
        <row r="93">
          <cell r="B93" t="str">
            <v/>
          </cell>
          <cell r="C93" t="str">
            <v/>
          </cell>
          <cell r="D93" t="str">
            <v/>
          </cell>
          <cell r="I93" t="str">
            <v/>
          </cell>
          <cell r="N93" t="str">
            <v/>
          </cell>
          <cell r="S93" t="str">
            <v/>
          </cell>
          <cell r="X93" t="str">
            <v/>
          </cell>
          <cell r="AC93" t="str">
            <v/>
          </cell>
          <cell r="AH93" t="str">
            <v/>
          </cell>
          <cell r="AM93" t="str">
            <v/>
          </cell>
          <cell r="AR93" t="str">
            <v/>
          </cell>
        </row>
        <row r="94">
          <cell r="B94" t="str">
            <v/>
          </cell>
          <cell r="C94" t="str">
            <v/>
          </cell>
          <cell r="D94" t="str">
            <v/>
          </cell>
          <cell r="I94" t="str">
            <v/>
          </cell>
          <cell r="N94" t="str">
            <v/>
          </cell>
          <cell r="S94" t="str">
            <v/>
          </cell>
          <cell r="X94" t="str">
            <v/>
          </cell>
          <cell r="AC94" t="str">
            <v/>
          </cell>
          <cell r="AH94" t="str">
            <v/>
          </cell>
          <cell r="AM94" t="str">
            <v/>
          </cell>
          <cell r="AR94" t="str">
            <v/>
          </cell>
        </row>
        <row r="95">
          <cell r="B95" t="str">
            <v/>
          </cell>
          <cell r="C95" t="str">
            <v/>
          </cell>
          <cell r="D95" t="str">
            <v/>
          </cell>
          <cell r="I95" t="str">
            <v/>
          </cell>
          <cell r="N95" t="str">
            <v/>
          </cell>
          <cell r="S95" t="str">
            <v/>
          </cell>
          <cell r="X95" t="str">
            <v/>
          </cell>
          <cell r="AC95" t="str">
            <v/>
          </cell>
          <cell r="AH95" t="str">
            <v/>
          </cell>
          <cell r="AM95" t="str">
            <v/>
          </cell>
          <cell r="AR95" t="str">
            <v/>
          </cell>
        </row>
        <row r="96">
          <cell r="B96" t="str">
            <v/>
          </cell>
          <cell r="C96" t="str">
            <v/>
          </cell>
          <cell r="D96" t="str">
            <v/>
          </cell>
          <cell r="I96" t="str">
            <v/>
          </cell>
          <cell r="N96" t="str">
            <v/>
          </cell>
          <cell r="S96" t="str">
            <v/>
          </cell>
          <cell r="X96" t="str">
            <v/>
          </cell>
          <cell r="AC96" t="str">
            <v/>
          </cell>
          <cell r="AH96" t="str">
            <v/>
          </cell>
          <cell r="AM96" t="str">
            <v/>
          </cell>
          <cell r="AR96" t="str">
            <v/>
          </cell>
        </row>
        <row r="97">
          <cell r="B97" t="str">
            <v/>
          </cell>
          <cell r="C97" t="str">
            <v/>
          </cell>
          <cell r="D97" t="str">
            <v/>
          </cell>
          <cell r="I97" t="str">
            <v/>
          </cell>
          <cell r="N97" t="str">
            <v/>
          </cell>
          <cell r="S97" t="str">
            <v/>
          </cell>
          <cell r="X97" t="str">
            <v/>
          </cell>
          <cell r="AC97" t="str">
            <v/>
          </cell>
          <cell r="AH97" t="str">
            <v/>
          </cell>
          <cell r="AM97" t="str">
            <v/>
          </cell>
          <cell r="AR97" t="str">
            <v/>
          </cell>
        </row>
        <row r="98">
          <cell r="B98" t="str">
            <v/>
          </cell>
          <cell r="C98" t="str">
            <v/>
          </cell>
          <cell r="D98" t="str">
            <v/>
          </cell>
          <cell r="I98" t="str">
            <v/>
          </cell>
          <cell r="N98" t="str">
            <v/>
          </cell>
          <cell r="S98" t="str">
            <v/>
          </cell>
          <cell r="X98" t="str">
            <v/>
          </cell>
          <cell r="AC98" t="str">
            <v/>
          </cell>
          <cell r="AH98" t="str">
            <v/>
          </cell>
          <cell r="AM98" t="str">
            <v/>
          </cell>
          <cell r="AR98" t="str">
            <v/>
          </cell>
        </row>
        <row r="99">
          <cell r="B99" t="str">
            <v/>
          </cell>
          <cell r="C99" t="str">
            <v/>
          </cell>
          <cell r="D99" t="str">
            <v/>
          </cell>
          <cell r="I99" t="str">
            <v/>
          </cell>
          <cell r="N99" t="str">
            <v/>
          </cell>
          <cell r="S99" t="str">
            <v/>
          </cell>
          <cell r="X99" t="str">
            <v/>
          </cell>
          <cell r="AC99" t="str">
            <v/>
          </cell>
          <cell r="AH99" t="str">
            <v/>
          </cell>
          <cell r="AM99" t="str">
            <v/>
          </cell>
          <cell r="AR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row>
      </sheetData>
      <sheetData sheetId="9" refreshError="1"/>
      <sheetData sheetId="10" refreshError="1">
        <row r="6">
          <cell r="B6">
            <v>1</v>
          </cell>
          <cell r="C6" t="str">
            <v>Dr. H. IDRUS ALWI, M.Pd</v>
          </cell>
          <cell r="D6">
            <v>2</v>
          </cell>
          <cell r="E6" t="str">
            <v xml:space="preserve">Keanggotaan dalam organisasi profesi sebagai ketua aktif Pokjawas Provinsi DKI Jakarta </v>
          </cell>
          <cell r="F6">
            <v>1</v>
          </cell>
          <cell r="G6">
            <v>1</v>
          </cell>
          <cell r="H6" t="str">
            <v>Laporan</v>
          </cell>
          <cell r="K6" t="str">
            <v/>
          </cell>
          <cell r="L6" t="str">
            <v/>
          </cell>
          <cell r="U6">
            <v>0</v>
          </cell>
        </row>
        <row r="7">
          <cell r="B7">
            <v>2</v>
          </cell>
          <cell r="C7" t="str">
            <v>Drs. H. SUJANGI</v>
          </cell>
          <cell r="D7">
            <v>2</v>
          </cell>
          <cell r="E7" t="str">
            <v>Keanggotaan dalam organisasi profesi sebagai ketua aktif Pokjawas Kota Jakarta Timur</v>
          </cell>
          <cell r="F7">
            <v>0.75</v>
          </cell>
          <cell r="G7">
            <v>1</v>
          </cell>
          <cell r="H7" t="str">
            <v>Laporan</v>
          </cell>
          <cell r="K7" t="str">
            <v/>
          </cell>
          <cell r="L7" t="str">
            <v/>
          </cell>
          <cell r="U7">
            <v>0</v>
          </cell>
        </row>
        <row r="8">
          <cell r="B8">
            <v>3</v>
          </cell>
          <cell r="C8" t="str">
            <v>Drs. M. SALEH</v>
          </cell>
          <cell r="D8">
            <v>2</v>
          </cell>
          <cell r="E8" t="str">
            <v xml:space="preserve">Keanggotaan dalam organisasi profesi sebagai anggota aktif Pokjawas Kota </v>
          </cell>
          <cell r="F8">
            <v>0.75</v>
          </cell>
          <cell r="G8">
            <v>1</v>
          </cell>
          <cell r="H8" t="str">
            <v>Laporan</v>
          </cell>
          <cell r="K8" t="str">
            <v/>
          </cell>
          <cell r="L8" t="str">
            <v/>
          </cell>
          <cell r="U8">
            <v>0</v>
          </cell>
        </row>
        <row r="9">
          <cell r="B9">
            <v>4</v>
          </cell>
          <cell r="C9" t="str">
            <v>SITI NURBAITI, S.Ag, M.Pd.I</v>
          </cell>
          <cell r="D9">
            <v>2</v>
          </cell>
          <cell r="E9" t="str">
            <v xml:space="preserve">Keanggotaan dalam organisasi profesi sebagai anggota aktif Pokjawas Kota </v>
          </cell>
          <cell r="F9">
            <v>0.75</v>
          </cell>
          <cell r="G9">
            <v>1</v>
          </cell>
          <cell r="H9" t="str">
            <v>Laporan</v>
          </cell>
          <cell r="K9" t="str">
            <v/>
          </cell>
          <cell r="L9" t="str">
            <v/>
          </cell>
          <cell r="U9">
            <v>0</v>
          </cell>
        </row>
        <row r="10">
          <cell r="B10">
            <v>5</v>
          </cell>
          <cell r="C10" t="str">
            <v>Drs. A. AMIN MUSTOFA, M.Pd</v>
          </cell>
          <cell r="D10">
            <v>2</v>
          </cell>
          <cell r="E10" t="str">
            <v xml:space="preserve">Keanggotaan dalam organisasi profesi sebagai anggota aktif Pokjawas Kota </v>
          </cell>
          <cell r="F10">
            <v>0.75</v>
          </cell>
          <cell r="G10">
            <v>1</v>
          </cell>
          <cell r="H10" t="str">
            <v>Laporan</v>
          </cell>
          <cell r="K10" t="str">
            <v/>
          </cell>
          <cell r="L10" t="str">
            <v/>
          </cell>
          <cell r="U10">
            <v>0</v>
          </cell>
        </row>
        <row r="11">
          <cell r="B11">
            <v>6</v>
          </cell>
          <cell r="C11" t="str">
            <v>Drs. AKHMAD SUGANDA, M.Pd</v>
          </cell>
          <cell r="D11">
            <v>2</v>
          </cell>
          <cell r="E11" t="str">
            <v xml:space="preserve">Keanggotaan dalam organisasi profesi sebagai anggota aktif Pokjawas Kota </v>
          </cell>
          <cell r="F11">
            <v>0.75</v>
          </cell>
          <cell r="G11">
            <v>1</v>
          </cell>
          <cell r="H11" t="str">
            <v>Laporan</v>
          </cell>
          <cell r="K11" t="str">
            <v/>
          </cell>
          <cell r="L11" t="str">
            <v/>
          </cell>
          <cell r="U11">
            <v>0</v>
          </cell>
        </row>
        <row r="12">
          <cell r="B12">
            <v>7</v>
          </cell>
          <cell r="C12" t="str">
            <v>Dr. Hj. KUN SRI WARDHANI, M.Pd</v>
          </cell>
          <cell r="D12">
            <v>2</v>
          </cell>
          <cell r="E12" t="str">
            <v xml:space="preserve">Keanggotaan dalam organisasi profesi sebagai anggota aktif Pokjawas Kota </v>
          </cell>
          <cell r="F12">
            <v>0.75</v>
          </cell>
          <cell r="G12">
            <v>1</v>
          </cell>
          <cell r="H12" t="str">
            <v>Laporan</v>
          </cell>
          <cell r="K12" t="str">
            <v/>
          </cell>
          <cell r="L12" t="str">
            <v/>
          </cell>
          <cell r="U12">
            <v>0</v>
          </cell>
        </row>
        <row r="13">
          <cell r="B13">
            <v>8</v>
          </cell>
          <cell r="C13" t="str">
            <v>ABDUL MANAP, M.Pd</v>
          </cell>
          <cell r="D13">
            <v>2</v>
          </cell>
          <cell r="E13" t="str">
            <v xml:space="preserve">Keanggotaan dalam organisasi profesi sebagai anggota aktif Pokjawas Kota </v>
          </cell>
          <cell r="F13">
            <v>0.75</v>
          </cell>
          <cell r="G13">
            <v>1</v>
          </cell>
          <cell r="H13" t="str">
            <v>Laporan</v>
          </cell>
          <cell r="K13" t="str">
            <v/>
          </cell>
          <cell r="L13" t="str">
            <v/>
          </cell>
          <cell r="U13">
            <v>0</v>
          </cell>
        </row>
        <row r="14">
          <cell r="B14">
            <v>9</v>
          </cell>
          <cell r="C14" t="str">
            <v>ABDUL WAHAB, S.Pd</v>
          </cell>
          <cell r="D14">
            <v>2</v>
          </cell>
          <cell r="E14" t="str">
            <v xml:space="preserve">Keanggotaan dalam organisasi profesi sebagai anggota aktif Pokjawas Kota </v>
          </cell>
          <cell r="F14">
            <v>0.75</v>
          </cell>
          <cell r="G14">
            <v>1</v>
          </cell>
          <cell r="H14" t="str">
            <v>Laporan</v>
          </cell>
          <cell r="K14" t="str">
            <v/>
          </cell>
          <cell r="L14" t="str">
            <v/>
          </cell>
          <cell r="U14">
            <v>0</v>
          </cell>
        </row>
        <row r="15">
          <cell r="B15">
            <v>10</v>
          </cell>
          <cell r="C15" t="str">
            <v>A. TAUFIK, S.Ag, MM</v>
          </cell>
          <cell r="D15">
            <v>2</v>
          </cell>
          <cell r="E15" t="str">
            <v xml:space="preserve">Keanggotaan dalam organisasi profesi sebagai anggota aktif Pokjawas Kota </v>
          </cell>
          <cell r="F15">
            <v>0.75</v>
          </cell>
          <cell r="G15">
            <v>1</v>
          </cell>
          <cell r="H15" t="str">
            <v>Laporan</v>
          </cell>
          <cell r="K15" t="str">
            <v/>
          </cell>
          <cell r="L15" t="str">
            <v/>
          </cell>
          <cell r="U15">
            <v>0</v>
          </cell>
        </row>
        <row r="16">
          <cell r="B16">
            <v>11</v>
          </cell>
          <cell r="C16" t="str">
            <v>Drs. HADI WIJAYA</v>
          </cell>
          <cell r="D16">
            <v>1</v>
          </cell>
          <cell r="E16" t="str">
            <v xml:space="preserve">Keanggotaan dalam organisasi profesi sebagai ketua aktif Pokjawas Kota </v>
          </cell>
          <cell r="F16">
            <v>1</v>
          </cell>
          <cell r="G16">
            <v>1</v>
          </cell>
          <cell r="H16" t="str">
            <v>Laporan</v>
          </cell>
          <cell r="K16" t="str">
            <v/>
          </cell>
          <cell r="L16" t="str">
            <v/>
          </cell>
          <cell r="U16">
            <v>0</v>
          </cell>
        </row>
        <row r="17">
          <cell r="B17">
            <v>12</v>
          </cell>
          <cell r="C17" t="str">
            <v>ARTATI ISMAILIA, SE, M.Ak</v>
          </cell>
          <cell r="D17">
            <v>2</v>
          </cell>
          <cell r="E17" t="str">
            <v xml:space="preserve">Keanggotaan dalam organisasi profesi sebagai anggota aktif Pokjawas Kota </v>
          </cell>
          <cell r="F17">
            <v>0.75</v>
          </cell>
          <cell r="G17">
            <v>1</v>
          </cell>
          <cell r="H17" t="str">
            <v>Laporan</v>
          </cell>
          <cell r="K17" t="str">
            <v/>
          </cell>
          <cell r="L17" t="str">
            <v/>
          </cell>
          <cell r="U17">
            <v>0</v>
          </cell>
        </row>
        <row r="18">
          <cell r="B18">
            <v>13</v>
          </cell>
          <cell r="C18" t="str">
            <v>Drs. AHMAD KHOTIB, M.Pd</v>
          </cell>
          <cell r="D18">
            <v>2</v>
          </cell>
          <cell r="E18" t="str">
            <v xml:space="preserve">Keanggotaan dalam organisasi profesi sebagai anggota aktif Pokjawas Kota </v>
          </cell>
          <cell r="F18">
            <v>0.75</v>
          </cell>
          <cell r="G18">
            <v>1</v>
          </cell>
          <cell r="H18" t="str">
            <v>Laporan</v>
          </cell>
          <cell r="K18" t="str">
            <v/>
          </cell>
          <cell r="L18" t="str">
            <v/>
          </cell>
          <cell r="U18">
            <v>0</v>
          </cell>
        </row>
        <row r="19">
          <cell r="B19">
            <v>14</v>
          </cell>
          <cell r="C19" t="str">
            <v>SUTAN ASWIN, S.Pd</v>
          </cell>
          <cell r="D19">
            <v>2</v>
          </cell>
          <cell r="E19" t="str">
            <v xml:space="preserve">Keanggotaan dalam organisasi profesi sebagai anggota aktif Pokjawas Kota </v>
          </cell>
          <cell r="F19">
            <v>0.75</v>
          </cell>
          <cell r="G19">
            <v>1</v>
          </cell>
          <cell r="H19" t="str">
            <v>Laporan</v>
          </cell>
          <cell r="K19" t="str">
            <v/>
          </cell>
          <cell r="L19" t="str">
            <v/>
          </cell>
          <cell r="U19">
            <v>0</v>
          </cell>
        </row>
        <row r="20">
          <cell r="B20">
            <v>15</v>
          </cell>
          <cell r="C20" t="str">
            <v>Dra. IDA SAIDAH, M.MPd</v>
          </cell>
          <cell r="D20">
            <v>2</v>
          </cell>
          <cell r="E20" t="str">
            <v xml:space="preserve">Keanggotaan dalam organisasi profesi sebagai anggota aktif Pokjawas Kota </v>
          </cell>
          <cell r="F20">
            <v>0.75</v>
          </cell>
          <cell r="G20">
            <v>1</v>
          </cell>
          <cell r="H20" t="str">
            <v>Laporan</v>
          </cell>
          <cell r="K20" t="str">
            <v/>
          </cell>
          <cell r="L20" t="str">
            <v/>
          </cell>
          <cell r="U20">
            <v>0</v>
          </cell>
        </row>
        <row r="21">
          <cell r="B21">
            <v>16</v>
          </cell>
          <cell r="C21" t="str">
            <v>Dra. Hj. JAMILAH, M.Pd</v>
          </cell>
          <cell r="D21">
            <v>2</v>
          </cell>
          <cell r="E21" t="str">
            <v xml:space="preserve">Keanggotaan dalam organisasi profesi sebagai anggota aktif Pokjawas Kota </v>
          </cell>
          <cell r="F21">
            <v>0.75</v>
          </cell>
          <cell r="G21">
            <v>1</v>
          </cell>
          <cell r="H21" t="str">
            <v>Laporan</v>
          </cell>
          <cell r="K21" t="str">
            <v/>
          </cell>
          <cell r="L21" t="str">
            <v/>
          </cell>
          <cell r="U21">
            <v>0</v>
          </cell>
        </row>
        <row r="22">
          <cell r="B22">
            <v>17</v>
          </cell>
          <cell r="C22" t="str">
            <v>Dra. Hj. ZURNI ASNIDA</v>
          </cell>
          <cell r="D22">
            <v>2</v>
          </cell>
          <cell r="E22" t="str">
            <v xml:space="preserve">Keanggotaan dalam organisasi profesi sebagai anggota aktif Pokjawas Kota </v>
          </cell>
          <cell r="F22">
            <v>0.75</v>
          </cell>
          <cell r="G22">
            <v>1</v>
          </cell>
          <cell r="H22" t="str">
            <v>Laporan</v>
          </cell>
          <cell r="K22" t="str">
            <v/>
          </cell>
          <cell r="L22" t="str">
            <v/>
          </cell>
          <cell r="U22">
            <v>0</v>
          </cell>
        </row>
        <row r="23">
          <cell r="B23">
            <v>18</v>
          </cell>
          <cell r="C23" t="str">
            <v>TANTI ASTRIATIE Z, S.Pd, M.Pd</v>
          </cell>
          <cell r="D23">
            <v>2</v>
          </cell>
          <cell r="E23" t="str">
            <v xml:space="preserve">Keanggotaan dalam organisasi profesi sebagai anggota aktif Pokjawas Kota </v>
          </cell>
          <cell r="F23">
            <v>0.75</v>
          </cell>
          <cell r="G23">
            <v>1</v>
          </cell>
          <cell r="H23" t="str">
            <v>Laporan</v>
          </cell>
          <cell r="K23" t="str">
            <v/>
          </cell>
          <cell r="L23" t="str">
            <v/>
          </cell>
          <cell r="U23">
            <v>0</v>
          </cell>
        </row>
        <row r="24">
          <cell r="B24">
            <v>19</v>
          </cell>
          <cell r="C24" t="str">
            <v>KUSWIYATI, S.Pd, M.Pd</v>
          </cell>
          <cell r="D24">
            <v>2</v>
          </cell>
          <cell r="E24" t="str">
            <v xml:space="preserve">Keanggotaan dalam organisasi profesi sebagai anggota aktif Pokjawas Kota </v>
          </cell>
          <cell r="F24">
            <v>0.75</v>
          </cell>
          <cell r="G24">
            <v>1</v>
          </cell>
          <cell r="H24" t="str">
            <v>Laporan</v>
          </cell>
          <cell r="K24" t="str">
            <v/>
          </cell>
          <cell r="L24" t="str">
            <v/>
          </cell>
          <cell r="U24">
            <v>0</v>
          </cell>
        </row>
        <row r="25">
          <cell r="B25">
            <v>20</v>
          </cell>
          <cell r="C25" t="str">
            <v>RUSDAH, S.Ag</v>
          </cell>
          <cell r="D25">
            <v>2</v>
          </cell>
          <cell r="E25" t="str">
            <v xml:space="preserve">Keanggotaan dalam organisasi profesi sebagai anggota aktif Pokjawas Kota </v>
          </cell>
          <cell r="F25">
            <v>0.75</v>
          </cell>
          <cell r="G25">
            <v>1</v>
          </cell>
          <cell r="H25" t="str">
            <v>Laporan</v>
          </cell>
          <cell r="K25" t="str">
            <v/>
          </cell>
          <cell r="L25" t="str">
            <v/>
          </cell>
          <cell r="U25">
            <v>0</v>
          </cell>
        </row>
        <row r="26">
          <cell r="B26">
            <v>21</v>
          </cell>
          <cell r="C26" t="str">
            <v>WAWAN KURNIAWAN, S.Pd, M.Si</v>
          </cell>
          <cell r="D26">
            <v>2</v>
          </cell>
          <cell r="E26" t="str">
            <v xml:space="preserve">Keanggotaan dalam organisasi profesi sebagai anggota aktif Pokjawas Kota </v>
          </cell>
          <cell r="F26">
            <v>0.75</v>
          </cell>
          <cell r="G26">
            <v>1</v>
          </cell>
          <cell r="H26" t="str">
            <v>Laporan</v>
          </cell>
          <cell r="K26" t="str">
            <v/>
          </cell>
          <cell r="L26" t="str">
            <v/>
          </cell>
          <cell r="U26">
            <v>0</v>
          </cell>
        </row>
        <row r="27">
          <cell r="B27">
            <v>22</v>
          </cell>
          <cell r="C27" t="str">
            <v>MUHAMMAD YUNUS, S.Ag, M.Pd</v>
          </cell>
          <cell r="D27">
            <v>2</v>
          </cell>
          <cell r="E27" t="str">
            <v xml:space="preserve">Keanggotaan dalam organisasi profesi sebagai anggota aktif Pokjawas Kota </v>
          </cell>
          <cell r="F27">
            <v>0.75</v>
          </cell>
          <cell r="G27">
            <v>1</v>
          </cell>
          <cell r="H27" t="str">
            <v>Laporan</v>
          </cell>
          <cell r="K27" t="str">
            <v/>
          </cell>
          <cell r="L27" t="str">
            <v/>
          </cell>
          <cell r="U27">
            <v>0</v>
          </cell>
        </row>
        <row r="28">
          <cell r="B28">
            <v>23</v>
          </cell>
          <cell r="C28" t="str">
            <v>Drs. SASTRO JAGO HARTONO</v>
          </cell>
          <cell r="D28">
            <v>2</v>
          </cell>
          <cell r="E28" t="str">
            <v xml:space="preserve">Keanggotaan dalam organisasi profesi sebagai anggota aktif Pokjawas Kota </v>
          </cell>
          <cell r="F28">
            <v>0.75</v>
          </cell>
          <cell r="G28">
            <v>1</v>
          </cell>
          <cell r="H28" t="str">
            <v>Laporan</v>
          </cell>
          <cell r="K28" t="str">
            <v/>
          </cell>
          <cell r="L28" t="str">
            <v/>
          </cell>
          <cell r="U28">
            <v>0</v>
          </cell>
        </row>
        <row r="29">
          <cell r="B29">
            <v>24</v>
          </cell>
          <cell r="C29" t="str">
            <v>RUSTIATI, S.Pd, M.Pd</v>
          </cell>
          <cell r="D29">
            <v>2</v>
          </cell>
          <cell r="E29" t="str">
            <v xml:space="preserve">Keanggotaan dalam organisasi profesi sebagai anggota aktif Pokjawas Kota </v>
          </cell>
          <cell r="F29">
            <v>0.75</v>
          </cell>
          <cell r="G29">
            <v>1</v>
          </cell>
          <cell r="H29" t="str">
            <v>Laporan</v>
          </cell>
          <cell r="K29" t="str">
            <v/>
          </cell>
          <cell r="L29" t="str">
            <v/>
          </cell>
          <cell r="U29">
            <v>0</v>
          </cell>
        </row>
        <row r="30">
          <cell r="B30">
            <v>25</v>
          </cell>
          <cell r="C30" t="str">
            <v>SARJONO S.Pd</v>
          </cell>
          <cell r="D30">
            <v>2</v>
          </cell>
          <cell r="E30" t="str">
            <v xml:space="preserve">Keanggotaan dalam organisasi profesi sebagai anggota aktif Pokjawas Kota </v>
          </cell>
          <cell r="F30">
            <v>0.75</v>
          </cell>
          <cell r="G30">
            <v>1</v>
          </cell>
          <cell r="H30" t="str">
            <v>Laporan</v>
          </cell>
          <cell r="K30" t="str">
            <v/>
          </cell>
          <cell r="L30" t="str">
            <v/>
          </cell>
          <cell r="U30">
            <v>0</v>
          </cell>
        </row>
        <row r="31">
          <cell r="B31">
            <v>26</v>
          </cell>
          <cell r="C31" t="str">
            <v>Drs. AGUS UTOYO, MM</v>
          </cell>
          <cell r="D31">
            <v>2</v>
          </cell>
          <cell r="E31" t="str">
            <v xml:space="preserve">Keanggotaan dalam organisasi profesi sebagai anggota aktif Pokjawas Kota </v>
          </cell>
          <cell r="F31">
            <v>0.75</v>
          </cell>
          <cell r="G31">
            <v>1</v>
          </cell>
          <cell r="H31" t="str">
            <v>Laporan</v>
          </cell>
          <cell r="K31" t="str">
            <v/>
          </cell>
          <cell r="L31" t="str">
            <v/>
          </cell>
          <cell r="U31">
            <v>0</v>
          </cell>
        </row>
        <row r="32">
          <cell r="B32">
            <v>27</v>
          </cell>
          <cell r="C32" t="str">
            <v>MARWI, S.Pd.I</v>
          </cell>
          <cell r="D32">
            <v>2</v>
          </cell>
          <cell r="E32" t="str">
            <v xml:space="preserve">Keanggotaan dalam organisasi profesi sebagai anggota aktif Pokjawas Kota </v>
          </cell>
          <cell r="F32">
            <v>0.75</v>
          </cell>
          <cell r="G32">
            <v>1</v>
          </cell>
          <cell r="H32" t="str">
            <v>Laporan</v>
          </cell>
          <cell r="K32" t="str">
            <v/>
          </cell>
          <cell r="L32" t="str">
            <v/>
          </cell>
          <cell r="U32">
            <v>0</v>
          </cell>
        </row>
        <row r="33">
          <cell r="B33">
            <v>28</v>
          </cell>
          <cell r="C33" t="str">
            <v>SUHARTONO, S.Pd</v>
          </cell>
          <cell r="D33">
            <v>2</v>
          </cell>
          <cell r="E33" t="str">
            <v xml:space="preserve">Keanggotaan dalam organisasi profesi sebagai anggota aktif Pokjawas Kota </v>
          </cell>
          <cell r="F33">
            <v>0.75</v>
          </cell>
          <cell r="G33">
            <v>1</v>
          </cell>
          <cell r="H33" t="str">
            <v>Laporan</v>
          </cell>
          <cell r="K33" t="str">
            <v/>
          </cell>
          <cell r="L33" t="str">
            <v/>
          </cell>
          <cell r="U33">
            <v>0</v>
          </cell>
        </row>
        <row r="34">
          <cell r="B34">
            <v>29</v>
          </cell>
          <cell r="C34" t="str">
            <v>EUIS KURAISIN, M.Pd</v>
          </cell>
          <cell r="D34">
            <v>2</v>
          </cell>
          <cell r="E34" t="str">
            <v xml:space="preserve">Keanggotaan dalam organisasi profesi sebagai anggota aktif Pokjawas Kota </v>
          </cell>
          <cell r="F34">
            <v>0.75</v>
          </cell>
          <cell r="G34">
            <v>1</v>
          </cell>
          <cell r="H34" t="str">
            <v>Laporan</v>
          </cell>
          <cell r="K34" t="str">
            <v/>
          </cell>
          <cell r="L34" t="str">
            <v/>
          </cell>
          <cell r="U34">
            <v>0</v>
          </cell>
        </row>
        <row r="35">
          <cell r="B35">
            <v>30</v>
          </cell>
          <cell r="C35" t="str">
            <v>Dra. Hj. NUROZIAH</v>
          </cell>
          <cell r="D35">
            <v>2</v>
          </cell>
          <cell r="E35" t="str">
            <v xml:space="preserve">Keanggotaan dalam organisasi profesi sebagai anggota aktif Pokjawas Kota </v>
          </cell>
          <cell r="F35">
            <v>0.75</v>
          </cell>
          <cell r="G35">
            <v>1</v>
          </cell>
          <cell r="H35" t="str">
            <v>Laporan</v>
          </cell>
          <cell r="K35" t="str">
            <v/>
          </cell>
          <cell r="L35" t="str">
            <v/>
          </cell>
          <cell r="U35">
            <v>0</v>
          </cell>
        </row>
        <row r="36">
          <cell r="B36" t="str">
            <v/>
          </cell>
          <cell r="C36" t="str">
            <v/>
          </cell>
          <cell r="D36">
            <v>2</v>
          </cell>
          <cell r="E36" t="str">
            <v xml:space="preserve">Keanggotaan dalam organisasi profesi sebagai anggota aktif Pokjawas Kota </v>
          </cell>
          <cell r="F36">
            <v>0.75</v>
          </cell>
          <cell r="G36">
            <v>1</v>
          </cell>
          <cell r="H36" t="str">
            <v>Laporan</v>
          </cell>
          <cell r="L36" t="str">
            <v/>
          </cell>
          <cell r="U36" t="str">
            <v/>
          </cell>
        </row>
        <row r="37">
          <cell r="B37" t="str">
            <v/>
          </cell>
          <cell r="C37" t="str">
            <v/>
          </cell>
          <cell r="E37" t="str">
            <v/>
          </cell>
          <cell r="F37" t="str">
            <v/>
          </cell>
          <cell r="G37">
            <v>1</v>
          </cell>
          <cell r="H37" t="str">
            <v/>
          </cell>
          <cell r="L37" t="str">
            <v/>
          </cell>
          <cell r="U37" t="str">
            <v/>
          </cell>
        </row>
        <row r="38">
          <cell r="B38" t="str">
            <v/>
          </cell>
          <cell r="C38" t="str">
            <v/>
          </cell>
          <cell r="E38" t="str">
            <v/>
          </cell>
          <cell r="F38" t="str">
            <v/>
          </cell>
          <cell r="G38">
            <v>1</v>
          </cell>
          <cell r="H38" t="str">
            <v/>
          </cell>
          <cell r="L38" t="str">
            <v/>
          </cell>
          <cell r="U38" t="str">
            <v/>
          </cell>
        </row>
        <row r="39">
          <cell r="B39" t="str">
            <v/>
          </cell>
          <cell r="C39" t="str">
            <v/>
          </cell>
          <cell r="E39" t="str">
            <v/>
          </cell>
          <cell r="F39" t="str">
            <v/>
          </cell>
          <cell r="G39">
            <v>1</v>
          </cell>
          <cell r="H39" t="str">
            <v/>
          </cell>
          <cell r="L39" t="str">
            <v/>
          </cell>
          <cell r="U39" t="str">
            <v/>
          </cell>
        </row>
        <row r="40">
          <cell r="B40" t="str">
            <v/>
          </cell>
          <cell r="C40" t="str">
            <v/>
          </cell>
          <cell r="E40" t="str">
            <v/>
          </cell>
          <cell r="F40" t="str">
            <v/>
          </cell>
          <cell r="G40">
            <v>1</v>
          </cell>
          <cell r="H40" t="str">
            <v/>
          </cell>
          <cell r="L40" t="str">
            <v/>
          </cell>
          <cell r="U40" t="str">
            <v/>
          </cell>
        </row>
        <row r="41">
          <cell r="B41" t="str">
            <v/>
          </cell>
          <cell r="C41" t="str">
            <v/>
          </cell>
          <cell r="E41" t="str">
            <v/>
          </cell>
          <cell r="F41" t="str">
            <v/>
          </cell>
          <cell r="G41">
            <v>1</v>
          </cell>
          <cell r="H41" t="str">
            <v/>
          </cell>
          <cell r="L41" t="str">
            <v/>
          </cell>
          <cell r="U41" t="str">
            <v/>
          </cell>
        </row>
        <row r="42">
          <cell r="B42" t="str">
            <v/>
          </cell>
          <cell r="C42" t="str">
            <v/>
          </cell>
          <cell r="E42" t="str">
            <v/>
          </cell>
          <cell r="F42" t="str">
            <v/>
          </cell>
          <cell r="G42">
            <v>1</v>
          </cell>
          <cell r="H42" t="str">
            <v/>
          </cell>
          <cell r="L42" t="str">
            <v/>
          </cell>
          <cell r="U42" t="str">
            <v/>
          </cell>
        </row>
        <row r="43">
          <cell r="B43" t="str">
            <v/>
          </cell>
          <cell r="C43" t="str">
            <v/>
          </cell>
          <cell r="E43" t="str">
            <v/>
          </cell>
          <cell r="F43" t="str">
            <v/>
          </cell>
          <cell r="G43">
            <v>1</v>
          </cell>
          <cell r="H43" t="str">
            <v/>
          </cell>
          <cell r="L43" t="str">
            <v/>
          </cell>
          <cell r="U43" t="str">
            <v/>
          </cell>
        </row>
        <row r="44">
          <cell r="B44" t="str">
            <v/>
          </cell>
          <cell r="C44" t="str">
            <v/>
          </cell>
          <cell r="E44" t="str">
            <v/>
          </cell>
          <cell r="F44" t="str">
            <v/>
          </cell>
          <cell r="G44">
            <v>1</v>
          </cell>
          <cell r="H44" t="str">
            <v/>
          </cell>
          <cell r="L44" t="str">
            <v/>
          </cell>
          <cell r="U44" t="str">
            <v/>
          </cell>
        </row>
        <row r="45">
          <cell r="B45" t="str">
            <v/>
          </cell>
          <cell r="C45" t="str">
            <v/>
          </cell>
          <cell r="E45" t="str">
            <v/>
          </cell>
          <cell r="F45" t="str">
            <v/>
          </cell>
          <cell r="G45">
            <v>1</v>
          </cell>
          <cell r="H45" t="str">
            <v/>
          </cell>
          <cell r="L45" t="str">
            <v/>
          </cell>
          <cell r="U45" t="str">
            <v/>
          </cell>
        </row>
        <row r="46">
          <cell r="B46" t="str">
            <v/>
          </cell>
          <cell r="C46" t="str">
            <v/>
          </cell>
          <cell r="E46" t="str">
            <v/>
          </cell>
          <cell r="F46" t="str">
            <v/>
          </cell>
          <cell r="G46">
            <v>1</v>
          </cell>
          <cell r="H46" t="str">
            <v/>
          </cell>
          <cell r="L46" t="str">
            <v/>
          </cell>
          <cell r="U46" t="str">
            <v/>
          </cell>
        </row>
        <row r="47">
          <cell r="B47" t="str">
            <v/>
          </cell>
          <cell r="C47" t="str">
            <v/>
          </cell>
          <cell r="E47" t="str">
            <v/>
          </cell>
          <cell r="F47" t="str">
            <v/>
          </cell>
          <cell r="G47">
            <v>1</v>
          </cell>
          <cell r="H47" t="str">
            <v/>
          </cell>
          <cell r="L47" t="str">
            <v/>
          </cell>
          <cell r="U47" t="str">
            <v/>
          </cell>
        </row>
        <row r="48">
          <cell r="B48" t="str">
            <v/>
          </cell>
          <cell r="C48" t="str">
            <v/>
          </cell>
          <cell r="E48" t="str">
            <v/>
          </cell>
          <cell r="F48" t="str">
            <v/>
          </cell>
          <cell r="G48">
            <v>1</v>
          </cell>
          <cell r="H48" t="str">
            <v/>
          </cell>
          <cell r="L48" t="str">
            <v/>
          </cell>
          <cell r="U48" t="str">
            <v/>
          </cell>
        </row>
        <row r="49">
          <cell r="B49" t="str">
            <v/>
          </cell>
          <cell r="C49" t="str">
            <v/>
          </cell>
          <cell r="E49" t="str">
            <v/>
          </cell>
          <cell r="F49" t="str">
            <v/>
          </cell>
          <cell r="G49">
            <v>1</v>
          </cell>
          <cell r="H49" t="str">
            <v/>
          </cell>
          <cell r="L49" t="str">
            <v/>
          </cell>
          <cell r="U49" t="str">
            <v/>
          </cell>
        </row>
        <row r="50">
          <cell r="B50" t="str">
            <v/>
          </cell>
          <cell r="C50" t="str">
            <v/>
          </cell>
          <cell r="E50" t="str">
            <v/>
          </cell>
          <cell r="F50" t="str">
            <v/>
          </cell>
          <cell r="G50">
            <v>1</v>
          </cell>
          <cell r="H50" t="str">
            <v/>
          </cell>
          <cell r="L50" t="str">
            <v/>
          </cell>
          <cell r="U50" t="str">
            <v/>
          </cell>
        </row>
        <row r="51">
          <cell r="B51" t="str">
            <v/>
          </cell>
          <cell r="C51" t="str">
            <v/>
          </cell>
          <cell r="E51" t="str">
            <v/>
          </cell>
          <cell r="F51" t="str">
            <v/>
          </cell>
          <cell r="G51">
            <v>1</v>
          </cell>
          <cell r="H51" t="str">
            <v/>
          </cell>
          <cell r="L51" t="str">
            <v/>
          </cell>
          <cell r="U51" t="str">
            <v/>
          </cell>
        </row>
        <row r="52">
          <cell r="B52" t="str">
            <v/>
          </cell>
          <cell r="C52" t="str">
            <v/>
          </cell>
          <cell r="E52" t="str">
            <v/>
          </cell>
          <cell r="F52" t="str">
            <v/>
          </cell>
          <cell r="G52">
            <v>1</v>
          </cell>
          <cell r="H52" t="str">
            <v/>
          </cell>
          <cell r="L52" t="str">
            <v/>
          </cell>
          <cell r="U52" t="str">
            <v/>
          </cell>
        </row>
        <row r="53">
          <cell r="B53" t="str">
            <v/>
          </cell>
          <cell r="C53" t="str">
            <v/>
          </cell>
          <cell r="E53" t="str">
            <v/>
          </cell>
          <cell r="F53" t="str">
            <v/>
          </cell>
          <cell r="G53">
            <v>1</v>
          </cell>
          <cell r="H53" t="str">
            <v/>
          </cell>
          <cell r="L53" t="str">
            <v/>
          </cell>
          <cell r="U53" t="str">
            <v/>
          </cell>
        </row>
        <row r="54">
          <cell r="B54" t="str">
            <v/>
          </cell>
          <cell r="C54" t="str">
            <v/>
          </cell>
          <cell r="E54" t="str">
            <v/>
          </cell>
          <cell r="F54" t="str">
            <v/>
          </cell>
          <cell r="G54">
            <v>1</v>
          </cell>
          <cell r="H54" t="str">
            <v/>
          </cell>
          <cell r="L54" t="str">
            <v/>
          </cell>
          <cell r="U54" t="str">
            <v/>
          </cell>
        </row>
        <row r="55">
          <cell r="B55" t="str">
            <v/>
          </cell>
          <cell r="C55" t="str">
            <v/>
          </cell>
          <cell r="E55" t="str">
            <v/>
          </cell>
          <cell r="F55" t="str">
            <v/>
          </cell>
          <cell r="G55">
            <v>1</v>
          </cell>
          <cell r="H55" t="str">
            <v/>
          </cell>
          <cell r="L55" t="str">
            <v/>
          </cell>
          <cell r="U55" t="str">
            <v/>
          </cell>
        </row>
        <row r="56">
          <cell r="B56" t="str">
            <v/>
          </cell>
          <cell r="C56" t="str">
            <v/>
          </cell>
          <cell r="E56" t="str">
            <v/>
          </cell>
          <cell r="F56" t="str">
            <v/>
          </cell>
          <cell r="H56" t="str">
            <v/>
          </cell>
          <cell r="L56" t="str">
            <v/>
          </cell>
          <cell r="U56" t="str">
            <v/>
          </cell>
        </row>
        <row r="57">
          <cell r="B57" t="str">
            <v/>
          </cell>
          <cell r="C57" t="str">
            <v/>
          </cell>
          <cell r="E57" t="str">
            <v/>
          </cell>
          <cell r="F57" t="str">
            <v/>
          </cell>
          <cell r="H57" t="str">
            <v/>
          </cell>
          <cell r="L57" t="str">
            <v/>
          </cell>
          <cell r="U57" t="str">
            <v/>
          </cell>
        </row>
        <row r="58">
          <cell r="B58" t="str">
            <v/>
          </cell>
          <cell r="C58" t="str">
            <v/>
          </cell>
          <cell r="E58" t="str">
            <v/>
          </cell>
          <cell r="F58" t="str">
            <v/>
          </cell>
          <cell r="H58" t="str">
            <v/>
          </cell>
          <cell r="L58" t="str">
            <v/>
          </cell>
          <cell r="U58" t="str">
            <v/>
          </cell>
        </row>
        <row r="59">
          <cell r="B59" t="str">
            <v/>
          </cell>
          <cell r="C59" t="str">
            <v/>
          </cell>
          <cell r="E59" t="str">
            <v/>
          </cell>
          <cell r="F59" t="str">
            <v/>
          </cell>
          <cell r="H59" t="str">
            <v/>
          </cell>
          <cell r="L59" t="str">
            <v/>
          </cell>
          <cell r="U59" t="str">
            <v/>
          </cell>
        </row>
        <row r="60">
          <cell r="B60" t="str">
            <v/>
          </cell>
          <cell r="C60" t="str">
            <v/>
          </cell>
          <cell r="E60" t="str">
            <v/>
          </cell>
          <cell r="F60" t="str">
            <v/>
          </cell>
          <cell r="H60" t="str">
            <v/>
          </cell>
          <cell r="L60" t="str">
            <v/>
          </cell>
          <cell r="U60" t="str">
            <v/>
          </cell>
        </row>
        <row r="61">
          <cell r="B61" t="str">
            <v/>
          </cell>
          <cell r="C61" t="str">
            <v/>
          </cell>
          <cell r="E61" t="str">
            <v/>
          </cell>
          <cell r="F61" t="str">
            <v/>
          </cell>
          <cell r="H61" t="str">
            <v/>
          </cell>
          <cell r="L61" t="str">
            <v/>
          </cell>
          <cell r="U61" t="str">
            <v/>
          </cell>
        </row>
        <row r="62">
          <cell r="B62" t="str">
            <v/>
          </cell>
          <cell r="C62" t="str">
            <v/>
          </cell>
          <cell r="E62" t="str">
            <v/>
          </cell>
          <cell r="F62" t="str">
            <v/>
          </cell>
          <cell r="H62" t="str">
            <v/>
          </cell>
          <cell r="L62" t="str">
            <v/>
          </cell>
          <cell r="U62" t="str">
            <v/>
          </cell>
        </row>
        <row r="63">
          <cell r="B63" t="str">
            <v/>
          </cell>
          <cell r="C63" t="str">
            <v/>
          </cell>
          <cell r="E63" t="str">
            <v/>
          </cell>
          <cell r="F63" t="str">
            <v/>
          </cell>
          <cell r="H63" t="str">
            <v/>
          </cell>
          <cell r="L63" t="str">
            <v/>
          </cell>
          <cell r="U63" t="str">
            <v/>
          </cell>
        </row>
        <row r="64">
          <cell r="B64" t="str">
            <v/>
          </cell>
          <cell r="C64" t="str">
            <v/>
          </cell>
          <cell r="E64" t="str">
            <v/>
          </cell>
          <cell r="F64" t="str">
            <v/>
          </cell>
          <cell r="H64" t="str">
            <v/>
          </cell>
          <cell r="L64" t="str">
            <v/>
          </cell>
          <cell r="U64" t="str">
            <v/>
          </cell>
        </row>
        <row r="65">
          <cell r="B65" t="str">
            <v/>
          </cell>
          <cell r="C65" t="str">
            <v/>
          </cell>
          <cell r="E65" t="str">
            <v/>
          </cell>
          <cell r="F65" t="str">
            <v/>
          </cell>
          <cell r="H65" t="str">
            <v/>
          </cell>
          <cell r="L65" t="str">
            <v/>
          </cell>
          <cell r="U65" t="str">
            <v/>
          </cell>
        </row>
        <row r="66">
          <cell r="B66" t="str">
            <v/>
          </cell>
          <cell r="C66" t="str">
            <v/>
          </cell>
          <cell r="E66" t="str">
            <v/>
          </cell>
          <cell r="F66" t="str">
            <v/>
          </cell>
          <cell r="H66" t="str">
            <v/>
          </cell>
          <cell r="L66" t="str">
            <v/>
          </cell>
          <cell r="U66" t="str">
            <v/>
          </cell>
        </row>
        <row r="67">
          <cell r="B67" t="str">
            <v/>
          </cell>
          <cell r="C67" t="str">
            <v/>
          </cell>
          <cell r="E67" t="str">
            <v/>
          </cell>
          <cell r="F67" t="str">
            <v/>
          </cell>
          <cell r="H67" t="str">
            <v/>
          </cell>
          <cell r="L67" t="str">
            <v/>
          </cell>
          <cell r="U67" t="str">
            <v/>
          </cell>
        </row>
        <row r="68">
          <cell r="B68" t="str">
            <v/>
          </cell>
          <cell r="C68" t="str">
            <v/>
          </cell>
          <cell r="E68" t="str">
            <v/>
          </cell>
          <cell r="F68" t="str">
            <v/>
          </cell>
          <cell r="H68" t="str">
            <v/>
          </cell>
          <cell r="L68" t="str">
            <v/>
          </cell>
          <cell r="U68" t="str">
            <v/>
          </cell>
        </row>
        <row r="69">
          <cell r="B69" t="str">
            <v/>
          </cell>
          <cell r="C69" t="str">
            <v/>
          </cell>
          <cell r="E69" t="str">
            <v/>
          </cell>
          <cell r="F69" t="str">
            <v/>
          </cell>
          <cell r="H69" t="str">
            <v/>
          </cell>
          <cell r="L69" t="str">
            <v/>
          </cell>
          <cell r="U69" t="str">
            <v/>
          </cell>
        </row>
        <row r="70">
          <cell r="B70" t="str">
            <v/>
          </cell>
          <cell r="C70" t="str">
            <v/>
          </cell>
          <cell r="E70" t="str">
            <v/>
          </cell>
          <cell r="F70" t="str">
            <v/>
          </cell>
          <cell r="H70" t="str">
            <v/>
          </cell>
          <cell r="L70" t="str">
            <v/>
          </cell>
          <cell r="U70" t="str">
            <v/>
          </cell>
        </row>
        <row r="71">
          <cell r="B71" t="str">
            <v/>
          </cell>
          <cell r="C71" t="str">
            <v/>
          </cell>
          <cell r="E71" t="str">
            <v/>
          </cell>
          <cell r="F71" t="str">
            <v/>
          </cell>
          <cell r="H71" t="str">
            <v/>
          </cell>
          <cell r="L71" t="str">
            <v/>
          </cell>
          <cell r="U71" t="str">
            <v/>
          </cell>
        </row>
        <row r="72">
          <cell r="B72" t="str">
            <v/>
          </cell>
          <cell r="C72" t="str">
            <v/>
          </cell>
          <cell r="E72" t="str">
            <v/>
          </cell>
          <cell r="F72" t="str">
            <v/>
          </cell>
          <cell r="H72" t="str">
            <v/>
          </cell>
          <cell r="L72" t="str">
            <v/>
          </cell>
          <cell r="U72" t="str">
            <v/>
          </cell>
        </row>
        <row r="73">
          <cell r="B73" t="str">
            <v/>
          </cell>
          <cell r="C73" t="str">
            <v/>
          </cell>
          <cell r="E73" t="str">
            <v/>
          </cell>
          <cell r="F73" t="str">
            <v/>
          </cell>
          <cell r="H73" t="str">
            <v/>
          </cell>
          <cell r="L73" t="str">
            <v/>
          </cell>
          <cell r="U73" t="str">
            <v/>
          </cell>
        </row>
        <row r="74">
          <cell r="B74" t="str">
            <v/>
          </cell>
          <cell r="C74" t="str">
            <v/>
          </cell>
          <cell r="E74" t="str">
            <v/>
          </cell>
          <cell r="F74" t="str">
            <v/>
          </cell>
          <cell r="H74" t="str">
            <v/>
          </cell>
          <cell r="L74" t="str">
            <v/>
          </cell>
          <cell r="U74" t="str">
            <v/>
          </cell>
        </row>
        <row r="75">
          <cell r="B75" t="str">
            <v/>
          </cell>
          <cell r="C75" t="str">
            <v/>
          </cell>
          <cell r="E75" t="str">
            <v/>
          </cell>
          <cell r="F75" t="str">
            <v/>
          </cell>
          <cell r="H75" t="str">
            <v/>
          </cell>
          <cell r="L75" t="str">
            <v/>
          </cell>
          <cell r="U75" t="str">
            <v/>
          </cell>
        </row>
        <row r="76">
          <cell r="B76" t="str">
            <v/>
          </cell>
          <cell r="C76" t="str">
            <v/>
          </cell>
          <cell r="E76" t="str">
            <v/>
          </cell>
          <cell r="F76" t="str">
            <v/>
          </cell>
          <cell r="H76" t="str">
            <v/>
          </cell>
          <cell r="L76" t="str">
            <v/>
          </cell>
          <cell r="U76" t="str">
            <v/>
          </cell>
        </row>
        <row r="77">
          <cell r="B77" t="str">
            <v/>
          </cell>
          <cell r="C77" t="str">
            <v/>
          </cell>
          <cell r="E77" t="str">
            <v/>
          </cell>
          <cell r="F77" t="str">
            <v/>
          </cell>
          <cell r="H77" t="str">
            <v/>
          </cell>
          <cell r="L77" t="str">
            <v/>
          </cell>
          <cell r="U77" t="str">
            <v/>
          </cell>
        </row>
        <row r="78">
          <cell r="B78" t="str">
            <v/>
          </cell>
          <cell r="C78" t="str">
            <v/>
          </cell>
          <cell r="E78" t="str">
            <v/>
          </cell>
          <cell r="F78" t="str">
            <v/>
          </cell>
          <cell r="H78" t="str">
            <v/>
          </cell>
          <cell r="L78" t="str">
            <v/>
          </cell>
          <cell r="U78" t="str">
            <v/>
          </cell>
        </row>
        <row r="79">
          <cell r="B79" t="str">
            <v/>
          </cell>
          <cell r="C79" t="str">
            <v/>
          </cell>
          <cell r="E79" t="str">
            <v/>
          </cell>
          <cell r="F79" t="str">
            <v/>
          </cell>
          <cell r="H79" t="str">
            <v/>
          </cell>
          <cell r="L79" t="str">
            <v/>
          </cell>
          <cell r="U79" t="str">
            <v/>
          </cell>
        </row>
        <row r="80">
          <cell r="B80" t="str">
            <v/>
          </cell>
          <cell r="C80" t="str">
            <v/>
          </cell>
          <cell r="E80" t="str">
            <v/>
          </cell>
          <cell r="F80" t="str">
            <v/>
          </cell>
          <cell r="H80" t="str">
            <v/>
          </cell>
          <cell r="L80" t="str">
            <v/>
          </cell>
          <cell r="U80" t="str">
            <v/>
          </cell>
        </row>
        <row r="81">
          <cell r="B81" t="str">
            <v/>
          </cell>
          <cell r="C81" t="str">
            <v/>
          </cell>
          <cell r="E81" t="str">
            <v/>
          </cell>
          <cell r="F81" t="str">
            <v/>
          </cell>
          <cell r="H81" t="str">
            <v/>
          </cell>
          <cell r="L81" t="str">
            <v/>
          </cell>
          <cell r="U81" t="str">
            <v/>
          </cell>
        </row>
        <row r="82">
          <cell r="B82" t="str">
            <v/>
          </cell>
          <cell r="C82" t="str">
            <v/>
          </cell>
          <cell r="E82" t="str">
            <v/>
          </cell>
          <cell r="F82" t="str">
            <v/>
          </cell>
          <cell r="H82" t="str">
            <v/>
          </cell>
          <cell r="L82" t="str">
            <v/>
          </cell>
          <cell r="U82" t="str">
            <v/>
          </cell>
        </row>
        <row r="83">
          <cell r="B83" t="str">
            <v/>
          </cell>
          <cell r="C83" t="str">
            <v/>
          </cell>
          <cell r="E83" t="str">
            <v/>
          </cell>
          <cell r="F83" t="str">
            <v/>
          </cell>
          <cell r="H83" t="str">
            <v/>
          </cell>
          <cell r="L83" t="str">
            <v/>
          </cell>
          <cell r="U83" t="str">
            <v/>
          </cell>
        </row>
        <row r="84">
          <cell r="B84" t="str">
            <v/>
          </cell>
          <cell r="C84" t="str">
            <v/>
          </cell>
          <cell r="E84" t="str">
            <v/>
          </cell>
          <cell r="F84" t="str">
            <v/>
          </cell>
          <cell r="H84" t="str">
            <v/>
          </cell>
          <cell r="L84" t="str">
            <v/>
          </cell>
          <cell r="U84" t="str">
            <v/>
          </cell>
        </row>
        <row r="85">
          <cell r="B85" t="str">
            <v/>
          </cell>
          <cell r="C85" t="str">
            <v/>
          </cell>
          <cell r="E85" t="str">
            <v/>
          </cell>
          <cell r="F85" t="str">
            <v/>
          </cell>
          <cell r="H85" t="str">
            <v/>
          </cell>
          <cell r="L85" t="str">
            <v/>
          </cell>
          <cell r="U85" t="str">
            <v/>
          </cell>
        </row>
        <row r="86">
          <cell r="B86" t="str">
            <v/>
          </cell>
          <cell r="C86" t="str">
            <v/>
          </cell>
          <cell r="E86" t="str">
            <v/>
          </cell>
          <cell r="F86" t="str">
            <v/>
          </cell>
          <cell r="H86" t="str">
            <v/>
          </cell>
          <cell r="L86" t="str">
            <v/>
          </cell>
          <cell r="U86" t="str">
            <v/>
          </cell>
        </row>
        <row r="87">
          <cell r="B87" t="str">
            <v/>
          </cell>
          <cell r="C87" t="str">
            <v/>
          </cell>
          <cell r="E87" t="str">
            <v/>
          </cell>
          <cell r="F87" t="str">
            <v/>
          </cell>
          <cell r="H87" t="str">
            <v/>
          </cell>
          <cell r="L87" t="str">
            <v/>
          </cell>
          <cell r="U87" t="str">
            <v/>
          </cell>
        </row>
        <row r="88">
          <cell r="B88" t="str">
            <v/>
          </cell>
          <cell r="C88" t="str">
            <v/>
          </cell>
          <cell r="E88" t="str">
            <v/>
          </cell>
          <cell r="F88" t="str">
            <v/>
          </cell>
          <cell r="H88" t="str">
            <v/>
          </cell>
          <cell r="L88" t="str">
            <v/>
          </cell>
          <cell r="U88" t="str">
            <v/>
          </cell>
        </row>
        <row r="89">
          <cell r="B89" t="str">
            <v/>
          </cell>
          <cell r="C89" t="str">
            <v/>
          </cell>
          <cell r="E89" t="str">
            <v/>
          </cell>
          <cell r="F89" t="str">
            <v/>
          </cell>
          <cell r="H89" t="str">
            <v/>
          </cell>
          <cell r="L89" t="str">
            <v/>
          </cell>
          <cell r="U89" t="str">
            <v/>
          </cell>
        </row>
        <row r="90">
          <cell r="B90" t="str">
            <v/>
          </cell>
          <cell r="C90" t="str">
            <v/>
          </cell>
          <cell r="E90" t="str">
            <v/>
          </cell>
          <cell r="F90" t="str">
            <v/>
          </cell>
          <cell r="H90" t="str">
            <v/>
          </cell>
          <cell r="L90" t="str">
            <v/>
          </cell>
          <cell r="U90" t="str">
            <v/>
          </cell>
        </row>
        <row r="91">
          <cell r="B91" t="str">
            <v/>
          </cell>
          <cell r="C91" t="str">
            <v/>
          </cell>
          <cell r="E91" t="str">
            <v/>
          </cell>
          <cell r="F91" t="str">
            <v/>
          </cell>
          <cell r="H91" t="str">
            <v/>
          </cell>
          <cell r="L91" t="str">
            <v/>
          </cell>
          <cell r="U91" t="str">
            <v/>
          </cell>
        </row>
        <row r="92">
          <cell r="B92" t="str">
            <v/>
          </cell>
          <cell r="C92" t="str">
            <v/>
          </cell>
          <cell r="E92" t="str">
            <v/>
          </cell>
          <cell r="F92" t="str">
            <v/>
          </cell>
          <cell r="H92" t="str">
            <v/>
          </cell>
          <cell r="L92" t="str">
            <v/>
          </cell>
          <cell r="U92" t="str">
            <v/>
          </cell>
        </row>
        <row r="93">
          <cell r="B93" t="str">
            <v/>
          </cell>
          <cell r="C93" t="str">
            <v/>
          </cell>
          <cell r="E93" t="str">
            <v/>
          </cell>
          <cell r="F93" t="str">
            <v/>
          </cell>
          <cell r="H93" t="str">
            <v/>
          </cell>
          <cell r="L93" t="str">
            <v/>
          </cell>
          <cell r="U93" t="str">
            <v/>
          </cell>
        </row>
        <row r="94">
          <cell r="B94" t="str">
            <v/>
          </cell>
          <cell r="C94" t="str">
            <v/>
          </cell>
          <cell r="E94" t="str">
            <v/>
          </cell>
          <cell r="F94" t="str">
            <v/>
          </cell>
          <cell r="H94" t="str">
            <v/>
          </cell>
          <cell r="L94" t="str">
            <v/>
          </cell>
          <cell r="U94" t="str">
            <v/>
          </cell>
        </row>
        <row r="95">
          <cell r="B95" t="str">
            <v/>
          </cell>
          <cell r="C95" t="str">
            <v/>
          </cell>
          <cell r="E95" t="str">
            <v/>
          </cell>
          <cell r="F95" t="str">
            <v/>
          </cell>
          <cell r="H95" t="str">
            <v/>
          </cell>
          <cell r="L95" t="str">
            <v/>
          </cell>
          <cell r="U95" t="str">
            <v/>
          </cell>
        </row>
        <row r="96">
          <cell r="B96" t="str">
            <v/>
          </cell>
          <cell r="C96" t="str">
            <v/>
          </cell>
          <cell r="E96" t="str">
            <v/>
          </cell>
          <cell r="F96" t="str">
            <v/>
          </cell>
          <cell r="H96" t="str">
            <v/>
          </cell>
          <cell r="L96" t="str">
            <v/>
          </cell>
          <cell r="U96" t="str">
            <v/>
          </cell>
        </row>
        <row r="97">
          <cell r="B97" t="str">
            <v/>
          </cell>
          <cell r="C97" t="str">
            <v/>
          </cell>
          <cell r="E97" t="str">
            <v/>
          </cell>
          <cell r="F97" t="str">
            <v/>
          </cell>
          <cell r="H97" t="str">
            <v/>
          </cell>
          <cell r="L97" t="str">
            <v/>
          </cell>
          <cell r="U97" t="str">
            <v/>
          </cell>
        </row>
        <row r="98">
          <cell r="B98" t="str">
            <v/>
          </cell>
          <cell r="C98" t="str">
            <v/>
          </cell>
          <cell r="E98" t="str">
            <v/>
          </cell>
          <cell r="F98" t="str">
            <v/>
          </cell>
          <cell r="H98" t="str">
            <v/>
          </cell>
          <cell r="L98" t="str">
            <v/>
          </cell>
          <cell r="U98" t="str">
            <v/>
          </cell>
        </row>
        <row r="99">
          <cell r="B99" t="str">
            <v/>
          </cell>
          <cell r="C99" t="str">
            <v/>
          </cell>
          <cell r="E99" t="str">
            <v/>
          </cell>
          <cell r="F99" t="str">
            <v/>
          </cell>
          <cell r="H99" t="str">
            <v/>
          </cell>
          <cell r="L99" t="str">
            <v/>
          </cell>
          <cell r="U99" t="str">
            <v/>
          </cell>
        </row>
        <row r="100">
          <cell r="B100" t="str">
            <v/>
          </cell>
          <cell r="C100" t="str">
            <v/>
          </cell>
          <cell r="E100" t="str">
            <v/>
          </cell>
          <cell r="F100" t="str">
            <v/>
          </cell>
          <cell r="H100" t="str">
            <v/>
          </cell>
          <cell r="L100" t="str">
            <v/>
          </cell>
          <cell r="U100" t="str">
            <v/>
          </cell>
        </row>
        <row r="101">
          <cell r="B101" t="str">
            <v/>
          </cell>
          <cell r="C101" t="str">
            <v/>
          </cell>
          <cell r="E101" t="str">
            <v/>
          </cell>
          <cell r="F101" t="str">
            <v/>
          </cell>
          <cell r="H101" t="str">
            <v/>
          </cell>
          <cell r="L101" t="str">
            <v/>
          </cell>
          <cell r="U101" t="str">
            <v/>
          </cell>
        </row>
        <row r="102">
          <cell r="B102" t="str">
            <v/>
          </cell>
          <cell r="C102" t="str">
            <v/>
          </cell>
          <cell r="E102" t="str">
            <v/>
          </cell>
          <cell r="F102" t="str">
            <v/>
          </cell>
          <cell r="H102" t="str">
            <v/>
          </cell>
          <cell r="L102" t="str">
            <v/>
          </cell>
          <cell r="U102" t="str">
            <v/>
          </cell>
        </row>
        <row r="103">
          <cell r="B103" t="str">
            <v/>
          </cell>
          <cell r="C103" t="str">
            <v/>
          </cell>
          <cell r="E103" t="str">
            <v/>
          </cell>
          <cell r="F103" t="str">
            <v/>
          </cell>
          <cell r="H103" t="str">
            <v/>
          </cell>
          <cell r="L103" t="str">
            <v/>
          </cell>
          <cell r="U103" t="str">
            <v/>
          </cell>
        </row>
        <row r="104">
          <cell r="B104" t="str">
            <v/>
          </cell>
          <cell r="C104" t="str">
            <v/>
          </cell>
          <cell r="E104" t="str">
            <v/>
          </cell>
          <cell r="F104" t="str">
            <v/>
          </cell>
          <cell r="H104" t="str">
            <v/>
          </cell>
          <cell r="L104" t="str">
            <v/>
          </cell>
          <cell r="U104" t="str">
            <v/>
          </cell>
        </row>
        <row r="105">
          <cell r="B105" t="str">
            <v/>
          </cell>
          <cell r="C105" t="str">
            <v/>
          </cell>
          <cell r="E105" t="str">
            <v/>
          </cell>
          <cell r="F105" t="str">
            <v/>
          </cell>
          <cell r="H105" t="str">
            <v/>
          </cell>
          <cell r="L105" t="str">
            <v/>
          </cell>
          <cell r="U105" t="str">
            <v/>
          </cell>
        </row>
        <row r="106">
          <cell r="B106" t="str">
            <v/>
          </cell>
          <cell r="C106" t="str">
            <v/>
          </cell>
          <cell r="E106" t="str">
            <v/>
          </cell>
          <cell r="F106" t="str">
            <v/>
          </cell>
          <cell r="H106" t="str">
            <v/>
          </cell>
          <cell r="L106" t="str">
            <v/>
          </cell>
          <cell r="U106" t="str">
            <v/>
          </cell>
        </row>
        <row r="107">
          <cell r="B107" t="str">
            <v/>
          </cell>
          <cell r="C107" t="str">
            <v/>
          </cell>
          <cell r="E107" t="str">
            <v/>
          </cell>
          <cell r="F107" t="str">
            <v/>
          </cell>
          <cell r="H107" t="str">
            <v/>
          </cell>
          <cell r="L107" t="str">
            <v/>
          </cell>
          <cell r="U107" t="str">
            <v/>
          </cell>
        </row>
        <row r="108">
          <cell r="B108" t="str">
            <v/>
          </cell>
          <cell r="C108" t="str">
            <v/>
          </cell>
          <cell r="E108" t="str">
            <v/>
          </cell>
          <cell r="F108" t="str">
            <v/>
          </cell>
          <cell r="H108" t="str">
            <v/>
          </cell>
          <cell r="L108" t="str">
            <v/>
          </cell>
          <cell r="U108" t="str">
            <v/>
          </cell>
        </row>
        <row r="109">
          <cell r="B109" t="str">
            <v/>
          </cell>
          <cell r="C109" t="str">
            <v/>
          </cell>
          <cell r="E109" t="str">
            <v/>
          </cell>
          <cell r="F109" t="str">
            <v/>
          </cell>
          <cell r="H109" t="str">
            <v/>
          </cell>
          <cell r="L109" t="str">
            <v/>
          </cell>
          <cell r="U109" t="str">
            <v/>
          </cell>
        </row>
        <row r="110">
          <cell r="B110" t="str">
            <v/>
          </cell>
          <cell r="C110" t="str">
            <v/>
          </cell>
          <cell r="E110" t="str">
            <v/>
          </cell>
          <cell r="F110" t="str">
            <v/>
          </cell>
          <cell r="H110" t="str">
            <v/>
          </cell>
          <cell r="L110" t="str">
            <v/>
          </cell>
          <cell r="U110" t="str">
            <v/>
          </cell>
        </row>
        <row r="111">
          <cell r="B111" t="str">
            <v/>
          </cell>
          <cell r="C111" t="str">
            <v/>
          </cell>
          <cell r="E111" t="str">
            <v/>
          </cell>
          <cell r="F111" t="str">
            <v/>
          </cell>
          <cell r="H111" t="str">
            <v/>
          </cell>
          <cell r="L111" t="str">
            <v/>
          </cell>
          <cell r="U111" t="str">
            <v/>
          </cell>
        </row>
        <row r="112">
          <cell r="B112" t="str">
            <v/>
          </cell>
          <cell r="C112" t="str">
            <v/>
          </cell>
          <cell r="E112" t="str">
            <v/>
          </cell>
          <cell r="F112" t="str">
            <v/>
          </cell>
          <cell r="H112" t="str">
            <v/>
          </cell>
          <cell r="L112" t="str">
            <v/>
          </cell>
          <cell r="U112" t="str">
            <v/>
          </cell>
        </row>
        <row r="113">
          <cell r="B113" t="str">
            <v/>
          </cell>
          <cell r="C113" t="str">
            <v/>
          </cell>
          <cell r="E113" t="str">
            <v/>
          </cell>
          <cell r="F113" t="str">
            <v/>
          </cell>
          <cell r="H113" t="str">
            <v/>
          </cell>
          <cell r="L113" t="str">
            <v/>
          </cell>
          <cell r="U113" t="str">
            <v/>
          </cell>
        </row>
        <row r="114">
          <cell r="B114" t="str">
            <v/>
          </cell>
          <cell r="C114" t="str">
            <v/>
          </cell>
          <cell r="E114" t="str">
            <v/>
          </cell>
          <cell r="F114" t="str">
            <v/>
          </cell>
          <cell r="H114" t="str">
            <v/>
          </cell>
          <cell r="L114" t="str">
            <v/>
          </cell>
          <cell r="U114" t="str">
            <v/>
          </cell>
        </row>
        <row r="115">
          <cell r="B115" t="str">
            <v/>
          </cell>
          <cell r="C115" t="str">
            <v/>
          </cell>
          <cell r="E115" t="str">
            <v/>
          </cell>
          <cell r="F115" t="str">
            <v/>
          </cell>
          <cell r="H115" t="str">
            <v/>
          </cell>
          <cell r="L115" t="str">
            <v/>
          </cell>
          <cell r="U115" t="str">
            <v/>
          </cell>
        </row>
        <row r="116">
          <cell r="B116" t="str">
            <v/>
          </cell>
          <cell r="C116" t="str">
            <v/>
          </cell>
          <cell r="E116" t="str">
            <v/>
          </cell>
          <cell r="F116" t="str">
            <v/>
          </cell>
          <cell r="H116" t="str">
            <v/>
          </cell>
          <cell r="L116" t="str">
            <v/>
          </cell>
          <cell r="U116" t="str">
            <v/>
          </cell>
        </row>
        <row r="117">
          <cell r="B117" t="str">
            <v/>
          </cell>
          <cell r="C117" t="str">
            <v/>
          </cell>
          <cell r="E117" t="str">
            <v/>
          </cell>
          <cell r="F117" t="str">
            <v/>
          </cell>
          <cell r="H117" t="str">
            <v/>
          </cell>
          <cell r="L117" t="str">
            <v/>
          </cell>
          <cell r="U117" t="str">
            <v/>
          </cell>
        </row>
        <row r="118">
          <cell r="B118" t="str">
            <v/>
          </cell>
          <cell r="C118" t="str">
            <v/>
          </cell>
          <cell r="E118" t="str">
            <v/>
          </cell>
          <cell r="F118" t="str">
            <v/>
          </cell>
          <cell r="H118" t="str">
            <v/>
          </cell>
          <cell r="L118" t="str">
            <v/>
          </cell>
          <cell r="U118" t="str">
            <v/>
          </cell>
        </row>
        <row r="119">
          <cell r="B119" t="str">
            <v/>
          </cell>
          <cell r="C119" t="str">
            <v/>
          </cell>
          <cell r="E119" t="str">
            <v/>
          </cell>
          <cell r="F119" t="str">
            <v/>
          </cell>
          <cell r="H119" t="str">
            <v/>
          </cell>
          <cell r="L119" t="str">
            <v/>
          </cell>
          <cell r="U119" t="str">
            <v/>
          </cell>
        </row>
        <row r="120">
          <cell r="B120" t="str">
            <v/>
          </cell>
          <cell r="C120" t="str">
            <v/>
          </cell>
          <cell r="E120" t="str">
            <v/>
          </cell>
          <cell r="F120" t="str">
            <v/>
          </cell>
          <cell r="H120" t="str">
            <v/>
          </cell>
          <cell r="L120" t="str">
            <v/>
          </cell>
          <cell r="U120" t="str">
            <v/>
          </cell>
        </row>
        <row r="121">
          <cell r="B121" t="str">
            <v/>
          </cell>
          <cell r="C121" t="str">
            <v/>
          </cell>
          <cell r="E121" t="str">
            <v/>
          </cell>
          <cell r="F121" t="str">
            <v/>
          </cell>
          <cell r="H121" t="str">
            <v/>
          </cell>
          <cell r="L121" t="str">
            <v/>
          </cell>
          <cell r="U121" t="str">
            <v/>
          </cell>
        </row>
        <row r="122">
          <cell r="B122" t="str">
            <v/>
          </cell>
          <cell r="C122" t="str">
            <v/>
          </cell>
          <cell r="E122" t="str">
            <v/>
          </cell>
          <cell r="F122" t="str">
            <v/>
          </cell>
          <cell r="H122" t="str">
            <v/>
          </cell>
          <cell r="L122" t="str">
            <v/>
          </cell>
          <cell r="U122" t="str">
            <v/>
          </cell>
        </row>
        <row r="123">
          <cell r="B123" t="str">
            <v/>
          </cell>
          <cell r="C123" t="str">
            <v/>
          </cell>
          <cell r="E123" t="str">
            <v/>
          </cell>
          <cell r="F123" t="str">
            <v/>
          </cell>
          <cell r="H123" t="str">
            <v/>
          </cell>
          <cell r="L123" t="str">
            <v/>
          </cell>
          <cell r="U123" t="str">
            <v/>
          </cell>
        </row>
        <row r="124">
          <cell r="B124" t="str">
            <v/>
          </cell>
          <cell r="C124" t="str">
            <v/>
          </cell>
          <cell r="E124" t="str">
            <v/>
          </cell>
          <cell r="F124" t="str">
            <v/>
          </cell>
          <cell r="H124" t="str">
            <v/>
          </cell>
          <cell r="L124" t="str">
            <v/>
          </cell>
          <cell r="U124" t="str">
            <v/>
          </cell>
        </row>
        <row r="125">
          <cell r="B125" t="str">
            <v/>
          </cell>
          <cell r="C125" t="str">
            <v/>
          </cell>
          <cell r="E125" t="str">
            <v/>
          </cell>
          <cell r="F125" t="str">
            <v/>
          </cell>
          <cell r="H125" t="str">
            <v/>
          </cell>
          <cell r="L125" t="str">
            <v/>
          </cell>
          <cell r="U125" t="str">
            <v/>
          </cell>
        </row>
        <row r="126">
          <cell r="B126" t="str">
            <v/>
          </cell>
          <cell r="C126" t="str">
            <v/>
          </cell>
          <cell r="E126" t="str">
            <v/>
          </cell>
          <cell r="F126" t="str">
            <v/>
          </cell>
          <cell r="H126" t="str">
            <v/>
          </cell>
          <cell r="L126" t="str">
            <v/>
          </cell>
          <cell r="U126" t="str">
            <v/>
          </cell>
        </row>
        <row r="127">
          <cell r="B127" t="str">
            <v/>
          </cell>
          <cell r="C127" t="str">
            <v/>
          </cell>
          <cell r="E127" t="str">
            <v/>
          </cell>
          <cell r="F127" t="str">
            <v/>
          </cell>
          <cell r="H127" t="str">
            <v/>
          </cell>
          <cell r="L127" t="str">
            <v/>
          </cell>
          <cell r="U127" t="str">
            <v/>
          </cell>
        </row>
        <row r="128">
          <cell r="B128" t="str">
            <v/>
          </cell>
          <cell r="C128" t="str">
            <v/>
          </cell>
          <cell r="E128" t="str">
            <v/>
          </cell>
          <cell r="F128" t="str">
            <v/>
          </cell>
          <cell r="H128" t="str">
            <v/>
          </cell>
          <cell r="L128" t="str">
            <v/>
          </cell>
          <cell r="U128" t="str">
            <v/>
          </cell>
        </row>
        <row r="129">
          <cell r="B129" t="str">
            <v/>
          </cell>
          <cell r="C129" t="str">
            <v/>
          </cell>
          <cell r="E129" t="str">
            <v/>
          </cell>
          <cell r="F129" t="str">
            <v/>
          </cell>
          <cell r="H129" t="str">
            <v/>
          </cell>
          <cell r="L129" t="str">
            <v/>
          </cell>
          <cell r="U129" t="str">
            <v/>
          </cell>
        </row>
        <row r="130">
          <cell r="B130" t="str">
            <v/>
          </cell>
          <cell r="C130" t="str">
            <v/>
          </cell>
          <cell r="E130" t="str">
            <v/>
          </cell>
          <cell r="F130" t="str">
            <v/>
          </cell>
          <cell r="H130" t="str">
            <v/>
          </cell>
          <cell r="L130" t="str">
            <v/>
          </cell>
          <cell r="U130" t="str">
            <v/>
          </cell>
        </row>
        <row r="131">
          <cell r="B131" t="str">
            <v/>
          </cell>
          <cell r="C131" t="str">
            <v/>
          </cell>
          <cell r="E131" t="str">
            <v/>
          </cell>
          <cell r="F131" t="str">
            <v/>
          </cell>
          <cell r="H131" t="str">
            <v/>
          </cell>
          <cell r="L131" t="str">
            <v/>
          </cell>
          <cell r="U131" t="str">
            <v/>
          </cell>
        </row>
        <row r="132">
          <cell r="B132" t="str">
            <v/>
          </cell>
          <cell r="C132" t="str">
            <v/>
          </cell>
          <cell r="E132" t="str">
            <v/>
          </cell>
          <cell r="F132" t="str">
            <v/>
          </cell>
          <cell r="H132" t="str">
            <v/>
          </cell>
          <cell r="L132" t="str">
            <v/>
          </cell>
          <cell r="U132" t="str">
            <v/>
          </cell>
        </row>
        <row r="133">
          <cell r="B133" t="str">
            <v/>
          </cell>
          <cell r="C133" t="str">
            <v/>
          </cell>
          <cell r="E133" t="str">
            <v/>
          </cell>
          <cell r="F133" t="str">
            <v/>
          </cell>
          <cell r="H133" t="str">
            <v/>
          </cell>
          <cell r="L133" t="str">
            <v/>
          </cell>
          <cell r="U133" t="str">
            <v/>
          </cell>
        </row>
        <row r="134">
          <cell r="B134" t="str">
            <v/>
          </cell>
          <cell r="C134" t="str">
            <v/>
          </cell>
          <cell r="E134" t="str">
            <v/>
          </cell>
          <cell r="F134" t="str">
            <v/>
          </cell>
          <cell r="H134" t="str">
            <v/>
          </cell>
          <cell r="L134" t="str">
            <v/>
          </cell>
          <cell r="U134" t="str">
            <v/>
          </cell>
        </row>
        <row r="135">
          <cell r="B135" t="str">
            <v/>
          </cell>
          <cell r="C135" t="str">
            <v/>
          </cell>
          <cell r="E135" t="str">
            <v/>
          </cell>
          <cell r="F135" t="str">
            <v/>
          </cell>
          <cell r="H135" t="str">
            <v/>
          </cell>
          <cell r="L135" t="str">
            <v/>
          </cell>
          <cell r="U135" t="str">
            <v/>
          </cell>
        </row>
        <row r="136">
          <cell r="B136" t="str">
            <v/>
          </cell>
          <cell r="C136" t="str">
            <v/>
          </cell>
          <cell r="E136" t="str">
            <v/>
          </cell>
          <cell r="F136" t="str">
            <v/>
          </cell>
          <cell r="H136" t="str">
            <v/>
          </cell>
          <cell r="K136" t="str">
            <v/>
          </cell>
          <cell r="L136" t="str">
            <v/>
          </cell>
          <cell r="U136" t="str">
            <v/>
          </cell>
        </row>
        <row r="137">
          <cell r="B137" t="str">
            <v/>
          </cell>
          <cell r="C137" t="str">
            <v/>
          </cell>
          <cell r="E137" t="str">
            <v/>
          </cell>
          <cell r="F137" t="str">
            <v/>
          </cell>
          <cell r="H137" t="str">
            <v/>
          </cell>
          <cell r="K137" t="str">
            <v/>
          </cell>
          <cell r="L137" t="str">
            <v/>
          </cell>
          <cell r="U137" t="str">
            <v/>
          </cell>
        </row>
        <row r="138">
          <cell r="B138" t="str">
            <v/>
          </cell>
          <cell r="C138" t="str">
            <v/>
          </cell>
          <cell r="E138" t="str">
            <v/>
          </cell>
          <cell r="F138" t="str">
            <v/>
          </cell>
          <cell r="H138" t="str">
            <v/>
          </cell>
          <cell r="K138" t="str">
            <v/>
          </cell>
          <cell r="L138" t="str">
            <v/>
          </cell>
          <cell r="U138" t="str">
            <v/>
          </cell>
        </row>
        <row r="139">
          <cell r="B139" t="str">
            <v/>
          </cell>
          <cell r="C139" t="str">
            <v/>
          </cell>
          <cell r="E139" t="str">
            <v/>
          </cell>
          <cell r="F139" t="str">
            <v/>
          </cell>
          <cell r="H139" t="str">
            <v/>
          </cell>
          <cell r="K139" t="str">
            <v/>
          </cell>
          <cell r="L139" t="str">
            <v/>
          </cell>
          <cell r="U139" t="str">
            <v/>
          </cell>
        </row>
        <row r="140">
          <cell r="B140" t="str">
            <v/>
          </cell>
          <cell r="C140" t="str">
            <v/>
          </cell>
          <cell r="E140" t="str">
            <v/>
          </cell>
          <cell r="F140" t="str">
            <v/>
          </cell>
          <cell r="H140" t="str">
            <v/>
          </cell>
          <cell r="K140" t="str">
            <v/>
          </cell>
          <cell r="L140" t="str">
            <v/>
          </cell>
          <cell r="U140" t="str">
            <v/>
          </cell>
        </row>
        <row r="141">
          <cell r="B141" t="str">
            <v/>
          </cell>
          <cell r="C141" t="str">
            <v/>
          </cell>
          <cell r="E141" t="str">
            <v/>
          </cell>
          <cell r="F141" t="str">
            <v/>
          </cell>
          <cell r="H141" t="str">
            <v/>
          </cell>
          <cell r="K141" t="str">
            <v/>
          </cell>
          <cell r="L141" t="str">
            <v/>
          </cell>
          <cell r="U141" t="str">
            <v/>
          </cell>
        </row>
        <row r="142">
          <cell r="B142" t="str">
            <v/>
          </cell>
          <cell r="C142" t="str">
            <v/>
          </cell>
          <cell r="E142" t="str">
            <v/>
          </cell>
          <cell r="F142" t="str">
            <v/>
          </cell>
          <cell r="H142" t="str">
            <v/>
          </cell>
          <cell r="K142" t="str">
            <v/>
          </cell>
          <cell r="L142" t="str">
            <v/>
          </cell>
          <cell r="U142" t="str">
            <v/>
          </cell>
        </row>
        <row r="143">
          <cell r="U143" t="str">
            <v/>
          </cell>
        </row>
      </sheetData>
      <sheetData sheetId="11" refreshError="1">
        <row r="7">
          <cell r="B7">
            <v>1</v>
          </cell>
          <cell r="C7" t="str">
            <v>Dr. H. IDRUS ALWI, M.Pd</v>
          </cell>
          <cell r="D7">
            <v>87.3</v>
          </cell>
          <cell r="E7">
            <v>85</v>
          </cell>
          <cell r="F7" t="str">
            <v>Baik</v>
          </cell>
          <cell r="G7">
            <v>85</v>
          </cell>
          <cell r="H7" t="str">
            <v>Baik</v>
          </cell>
          <cell r="I7">
            <v>92</v>
          </cell>
          <cell r="J7" t="str">
            <v>Sangat Baik</v>
          </cell>
          <cell r="K7">
            <v>84</v>
          </cell>
          <cell r="L7" t="str">
            <v>Baik</v>
          </cell>
          <cell r="M7">
            <v>85</v>
          </cell>
          <cell r="N7" t="str">
            <v>Baik</v>
          </cell>
          <cell r="P7" t="str">
            <v/>
          </cell>
        </row>
        <row r="8">
          <cell r="B8">
            <v>2</v>
          </cell>
          <cell r="C8" t="str">
            <v>Drs. H. SUJANGI</v>
          </cell>
          <cell r="D8">
            <v>85.19</v>
          </cell>
          <cell r="E8">
            <v>84</v>
          </cell>
          <cell r="F8" t="str">
            <v>Baik</v>
          </cell>
          <cell r="G8">
            <v>84</v>
          </cell>
          <cell r="H8" t="str">
            <v>Baik</v>
          </cell>
          <cell r="I8">
            <v>92</v>
          </cell>
          <cell r="J8" t="str">
            <v>Sangat Baik</v>
          </cell>
          <cell r="K8">
            <v>84</v>
          </cell>
          <cell r="L8" t="str">
            <v>Baik</v>
          </cell>
          <cell r="M8">
            <v>84</v>
          </cell>
          <cell r="N8" t="str">
            <v>Baik</v>
          </cell>
          <cell r="P8" t="str">
            <v/>
          </cell>
        </row>
        <row r="9">
          <cell r="B9">
            <v>3</v>
          </cell>
          <cell r="C9" t="str">
            <v>Drs. M. SALEH</v>
          </cell>
          <cell r="D9">
            <v>84.67</v>
          </cell>
          <cell r="E9">
            <v>84</v>
          </cell>
          <cell r="F9" t="str">
            <v>Baik</v>
          </cell>
          <cell r="G9">
            <v>84</v>
          </cell>
          <cell r="H9" t="str">
            <v>Baik</v>
          </cell>
          <cell r="I9">
            <v>92</v>
          </cell>
          <cell r="J9" t="str">
            <v>Sangat Baik</v>
          </cell>
          <cell r="K9">
            <v>84</v>
          </cell>
          <cell r="L9" t="str">
            <v>Baik</v>
          </cell>
          <cell r="M9">
            <v>83</v>
          </cell>
          <cell r="N9" t="str">
            <v>Baik</v>
          </cell>
          <cell r="P9" t="str">
            <v/>
          </cell>
        </row>
        <row r="10">
          <cell r="B10">
            <v>4</v>
          </cell>
          <cell r="C10" t="str">
            <v>SITI NURBAITI, S.Ag, M.Pd.I</v>
          </cell>
          <cell r="D10">
            <v>85.23</v>
          </cell>
          <cell r="E10">
            <v>83</v>
          </cell>
          <cell r="F10" t="str">
            <v>Baik</v>
          </cell>
          <cell r="G10">
            <v>83</v>
          </cell>
          <cell r="H10" t="str">
            <v>Baik</v>
          </cell>
          <cell r="I10">
            <v>92</v>
          </cell>
          <cell r="J10" t="str">
            <v>Sangat Baik</v>
          </cell>
          <cell r="K10">
            <v>83</v>
          </cell>
          <cell r="L10" t="str">
            <v>Baik</v>
          </cell>
          <cell r="M10">
            <v>82</v>
          </cell>
          <cell r="N10" t="str">
            <v>Baik</v>
          </cell>
          <cell r="P10" t="str">
            <v/>
          </cell>
        </row>
        <row r="11">
          <cell r="B11">
            <v>5</v>
          </cell>
          <cell r="C11" t="str">
            <v>Drs. A. AMIN MUSTOFA, M.Pd</v>
          </cell>
          <cell r="D11">
            <v>84.25</v>
          </cell>
          <cell r="E11">
            <v>84</v>
          </cell>
          <cell r="F11" t="str">
            <v>Baik</v>
          </cell>
          <cell r="G11">
            <v>83</v>
          </cell>
          <cell r="H11" t="str">
            <v>Baik</v>
          </cell>
          <cell r="I11">
            <v>92</v>
          </cell>
          <cell r="J11" t="str">
            <v>Sangat Baik</v>
          </cell>
          <cell r="K11">
            <v>83</v>
          </cell>
          <cell r="L11" t="str">
            <v>Baik</v>
          </cell>
          <cell r="M11">
            <v>82</v>
          </cell>
          <cell r="N11" t="str">
            <v>Baik</v>
          </cell>
          <cell r="P11" t="str">
            <v/>
          </cell>
        </row>
        <row r="12">
          <cell r="B12">
            <v>6</v>
          </cell>
          <cell r="C12" t="str">
            <v>Drs. AKHMAD SUGANDA, M.Pd</v>
          </cell>
          <cell r="D12">
            <v>84.75</v>
          </cell>
          <cell r="E12">
            <v>84</v>
          </cell>
          <cell r="F12" t="str">
            <v>Baik</v>
          </cell>
          <cell r="G12">
            <v>84</v>
          </cell>
          <cell r="H12" t="str">
            <v>Baik</v>
          </cell>
          <cell r="I12">
            <v>92</v>
          </cell>
          <cell r="J12" t="str">
            <v>Sangat Baik</v>
          </cell>
          <cell r="K12">
            <v>84</v>
          </cell>
          <cell r="L12" t="str">
            <v>Baik</v>
          </cell>
          <cell r="M12">
            <v>84</v>
          </cell>
          <cell r="N12" t="str">
            <v>Baik</v>
          </cell>
          <cell r="P12" t="str">
            <v/>
          </cell>
        </row>
        <row r="13">
          <cell r="B13">
            <v>7</v>
          </cell>
          <cell r="C13" t="str">
            <v>Dr. Hj. KUN SRI WARDHANI, M.Pd</v>
          </cell>
          <cell r="D13">
            <v>84.17</v>
          </cell>
          <cell r="E13">
            <v>83</v>
          </cell>
          <cell r="F13" t="str">
            <v>Baik</v>
          </cell>
          <cell r="G13">
            <v>83</v>
          </cell>
          <cell r="H13" t="str">
            <v>Baik</v>
          </cell>
          <cell r="I13">
            <v>92</v>
          </cell>
          <cell r="J13" t="str">
            <v>Sangat Baik</v>
          </cell>
          <cell r="K13">
            <v>83</v>
          </cell>
          <cell r="L13" t="str">
            <v>Baik</v>
          </cell>
          <cell r="M13">
            <v>82</v>
          </cell>
          <cell r="N13" t="str">
            <v>Baik</v>
          </cell>
          <cell r="P13" t="str">
            <v/>
          </cell>
        </row>
        <row r="14">
          <cell r="B14">
            <v>8</v>
          </cell>
          <cell r="C14" t="str">
            <v>ABDUL MANAP, M.Pd</v>
          </cell>
          <cell r="D14">
            <v>83.77000000000001</v>
          </cell>
          <cell r="E14">
            <v>82</v>
          </cell>
          <cell r="F14" t="str">
            <v>Baik</v>
          </cell>
          <cell r="G14">
            <v>82</v>
          </cell>
          <cell r="H14" t="str">
            <v>Baik</v>
          </cell>
          <cell r="I14">
            <v>92</v>
          </cell>
          <cell r="J14" t="str">
            <v>Sangat Baik</v>
          </cell>
          <cell r="K14">
            <v>81</v>
          </cell>
          <cell r="L14" t="str">
            <v>Baik</v>
          </cell>
          <cell r="M14">
            <v>81</v>
          </cell>
          <cell r="N14" t="str">
            <v>Baik</v>
          </cell>
          <cell r="P14" t="str">
            <v/>
          </cell>
        </row>
        <row r="15">
          <cell r="B15">
            <v>9</v>
          </cell>
          <cell r="C15" t="str">
            <v>ABDUL WAHAB, S.Pd</v>
          </cell>
          <cell r="D15">
            <v>83.77000000000001</v>
          </cell>
          <cell r="E15">
            <v>82</v>
          </cell>
          <cell r="F15" t="str">
            <v>Baik</v>
          </cell>
          <cell r="G15">
            <v>82</v>
          </cell>
          <cell r="H15" t="str">
            <v>Baik</v>
          </cell>
          <cell r="I15">
            <v>92</v>
          </cell>
          <cell r="J15" t="str">
            <v>Sangat Baik</v>
          </cell>
          <cell r="K15">
            <v>81</v>
          </cell>
          <cell r="L15" t="str">
            <v>Baik</v>
          </cell>
          <cell r="M15">
            <v>81</v>
          </cell>
          <cell r="N15" t="str">
            <v>Baik</v>
          </cell>
          <cell r="P15" t="str">
            <v/>
          </cell>
        </row>
        <row r="16">
          <cell r="B16">
            <v>10</v>
          </cell>
          <cell r="C16" t="str">
            <v>A. TAUFIK, S.Ag, MM</v>
          </cell>
          <cell r="D16">
            <v>83.850000000000009</v>
          </cell>
          <cell r="E16">
            <v>82</v>
          </cell>
          <cell r="F16" t="str">
            <v>Baik</v>
          </cell>
          <cell r="G16">
            <v>82</v>
          </cell>
          <cell r="H16" t="str">
            <v>Baik</v>
          </cell>
          <cell r="I16">
            <v>92</v>
          </cell>
          <cell r="J16" t="str">
            <v>Sangat Baik</v>
          </cell>
          <cell r="K16">
            <v>82</v>
          </cell>
          <cell r="L16" t="str">
            <v>Baik</v>
          </cell>
          <cell r="M16">
            <v>81</v>
          </cell>
          <cell r="N16" t="str">
            <v>Baik</v>
          </cell>
          <cell r="P16" t="str">
            <v/>
          </cell>
        </row>
        <row r="17">
          <cell r="B17">
            <v>11</v>
          </cell>
          <cell r="C17" t="str">
            <v>Drs. HADI WIJAYA</v>
          </cell>
          <cell r="D17">
            <v>85.02000000000001</v>
          </cell>
          <cell r="E17">
            <v>84</v>
          </cell>
          <cell r="F17" t="str">
            <v>Baik</v>
          </cell>
          <cell r="G17">
            <v>84</v>
          </cell>
          <cell r="H17" t="str">
            <v>Baik</v>
          </cell>
          <cell r="I17">
            <v>92</v>
          </cell>
          <cell r="J17" t="str">
            <v>Sangat Baik</v>
          </cell>
          <cell r="K17">
            <v>84</v>
          </cell>
          <cell r="L17" t="str">
            <v>Baik</v>
          </cell>
          <cell r="M17">
            <v>83</v>
          </cell>
          <cell r="N17" t="str">
            <v>Baik</v>
          </cell>
          <cell r="P17" t="str">
            <v/>
          </cell>
        </row>
        <row r="18">
          <cell r="B18">
            <v>12</v>
          </cell>
          <cell r="C18" t="str">
            <v>ARTATI ISMAILIA, SE, M.Ak</v>
          </cell>
          <cell r="D18">
            <v>83.37</v>
          </cell>
          <cell r="E18">
            <v>81</v>
          </cell>
          <cell r="F18" t="str">
            <v>Baik</v>
          </cell>
          <cell r="G18">
            <v>80</v>
          </cell>
          <cell r="H18" t="str">
            <v>Baik</v>
          </cell>
          <cell r="I18">
            <v>92</v>
          </cell>
          <cell r="J18" t="str">
            <v>Sangat Baik</v>
          </cell>
          <cell r="K18">
            <v>80</v>
          </cell>
          <cell r="L18" t="str">
            <v>Baik</v>
          </cell>
          <cell r="M18">
            <v>80</v>
          </cell>
          <cell r="N18" t="str">
            <v>Baik</v>
          </cell>
          <cell r="P18" t="str">
            <v/>
          </cell>
        </row>
        <row r="19">
          <cell r="B19">
            <v>13</v>
          </cell>
          <cell r="C19" t="str">
            <v>Drs. AHMAD KHOTIB, M.Pd</v>
          </cell>
          <cell r="D19">
            <v>84.67</v>
          </cell>
          <cell r="E19">
            <v>84</v>
          </cell>
          <cell r="F19" t="str">
            <v>Baik</v>
          </cell>
          <cell r="G19">
            <v>84</v>
          </cell>
          <cell r="H19" t="str">
            <v>Baik</v>
          </cell>
          <cell r="I19">
            <v>92</v>
          </cell>
          <cell r="J19" t="str">
            <v>Sangat Baik</v>
          </cell>
          <cell r="K19">
            <v>84</v>
          </cell>
          <cell r="L19" t="str">
            <v>Baik</v>
          </cell>
          <cell r="M19">
            <v>83</v>
          </cell>
          <cell r="N19" t="str">
            <v>Baik</v>
          </cell>
          <cell r="P19" t="str">
            <v/>
          </cell>
        </row>
        <row r="20">
          <cell r="B20">
            <v>14</v>
          </cell>
          <cell r="C20" t="str">
            <v>SUTAN ASWIN, S.Pd</v>
          </cell>
          <cell r="D20">
            <v>84.920000000000016</v>
          </cell>
          <cell r="E20">
            <v>84</v>
          </cell>
          <cell r="F20" t="str">
            <v>Baik</v>
          </cell>
          <cell r="G20">
            <v>84</v>
          </cell>
          <cell r="H20" t="str">
            <v>Baik</v>
          </cell>
          <cell r="I20">
            <v>92</v>
          </cell>
          <cell r="J20" t="str">
            <v>Sangat Baik</v>
          </cell>
          <cell r="K20">
            <v>84</v>
          </cell>
          <cell r="L20" t="str">
            <v>Baik</v>
          </cell>
          <cell r="M20">
            <v>84</v>
          </cell>
          <cell r="N20" t="str">
            <v>Baik</v>
          </cell>
          <cell r="P20" t="str">
            <v/>
          </cell>
        </row>
        <row r="21">
          <cell r="B21">
            <v>15</v>
          </cell>
          <cell r="C21" t="str">
            <v>Dra. IDA SAIDAH, M.MPd</v>
          </cell>
          <cell r="D21">
            <v>84.77</v>
          </cell>
          <cell r="E21">
            <v>84</v>
          </cell>
          <cell r="F21" t="str">
            <v>Baik</v>
          </cell>
          <cell r="G21">
            <v>83</v>
          </cell>
          <cell r="H21" t="str">
            <v>Baik</v>
          </cell>
          <cell r="I21">
            <v>92</v>
          </cell>
          <cell r="J21" t="str">
            <v>Sangat Baik</v>
          </cell>
          <cell r="K21">
            <v>83</v>
          </cell>
          <cell r="L21" t="str">
            <v>Baik</v>
          </cell>
          <cell r="M21">
            <v>83</v>
          </cell>
          <cell r="N21" t="str">
            <v>Baik</v>
          </cell>
          <cell r="P21" t="str">
            <v/>
          </cell>
        </row>
        <row r="22">
          <cell r="B22">
            <v>16</v>
          </cell>
          <cell r="C22" t="str">
            <v>Dra. Hj. JAMILAH, M.Pd</v>
          </cell>
          <cell r="D22">
            <v>84.69</v>
          </cell>
          <cell r="E22">
            <v>83</v>
          </cell>
          <cell r="F22" t="str">
            <v>Baik</v>
          </cell>
          <cell r="G22">
            <v>83</v>
          </cell>
          <cell r="H22" t="str">
            <v>Baik</v>
          </cell>
          <cell r="I22">
            <v>92</v>
          </cell>
          <cell r="J22" t="str">
            <v>Sangat Baik</v>
          </cell>
          <cell r="K22">
            <v>83</v>
          </cell>
          <cell r="L22" t="str">
            <v>Baik</v>
          </cell>
          <cell r="M22">
            <v>83</v>
          </cell>
          <cell r="N22" t="str">
            <v>Baik</v>
          </cell>
          <cell r="P22" t="str">
            <v/>
          </cell>
        </row>
        <row r="23">
          <cell r="B23">
            <v>17</v>
          </cell>
          <cell r="C23" t="str">
            <v>Dra. Hj. ZURNI ASNIDA</v>
          </cell>
          <cell r="D23">
            <v>84.77</v>
          </cell>
          <cell r="E23">
            <v>84</v>
          </cell>
          <cell r="F23" t="str">
            <v>Baik</v>
          </cell>
          <cell r="G23">
            <v>83</v>
          </cell>
          <cell r="H23" t="str">
            <v>Baik</v>
          </cell>
          <cell r="I23">
            <v>92</v>
          </cell>
          <cell r="J23" t="str">
            <v>Sangat Baik</v>
          </cell>
          <cell r="K23">
            <v>83</v>
          </cell>
          <cell r="L23" t="str">
            <v>Baik</v>
          </cell>
          <cell r="M23">
            <v>83</v>
          </cell>
          <cell r="N23" t="str">
            <v>Baik</v>
          </cell>
          <cell r="P23" t="str">
            <v/>
          </cell>
        </row>
        <row r="24">
          <cell r="B24">
            <v>18</v>
          </cell>
          <cell r="C24" t="str">
            <v>TANTI ASTRIATIE Z, S.Pd, M.Pd</v>
          </cell>
          <cell r="D24">
            <v>83.29</v>
          </cell>
          <cell r="E24">
            <v>80</v>
          </cell>
          <cell r="F24" t="str">
            <v>Baik</v>
          </cell>
          <cell r="G24">
            <v>80</v>
          </cell>
          <cell r="H24" t="str">
            <v>Baik</v>
          </cell>
          <cell r="I24">
            <v>92</v>
          </cell>
          <cell r="J24" t="str">
            <v>Sangat Baik</v>
          </cell>
          <cell r="K24">
            <v>80</v>
          </cell>
          <cell r="L24" t="str">
            <v>Baik</v>
          </cell>
          <cell r="M24">
            <v>80</v>
          </cell>
          <cell r="N24" t="str">
            <v>Baik</v>
          </cell>
          <cell r="P24" t="str">
            <v/>
          </cell>
        </row>
        <row r="25">
          <cell r="B25">
            <v>19</v>
          </cell>
          <cell r="C25" t="str">
            <v>KUSWIYATI, S.Pd, M.Pd</v>
          </cell>
          <cell r="D25">
            <v>83.29</v>
          </cell>
          <cell r="E25">
            <v>81</v>
          </cell>
          <cell r="F25" t="str">
            <v>Baik</v>
          </cell>
          <cell r="G25">
            <v>80</v>
          </cell>
          <cell r="H25" t="str">
            <v>Baik</v>
          </cell>
          <cell r="I25">
            <v>92</v>
          </cell>
          <cell r="J25" t="str">
            <v>Sangat Baik</v>
          </cell>
          <cell r="K25">
            <v>80</v>
          </cell>
          <cell r="L25" t="str">
            <v>Baik</v>
          </cell>
          <cell r="M25">
            <v>80</v>
          </cell>
          <cell r="N25" t="str">
            <v>Baik</v>
          </cell>
          <cell r="P25" t="str">
            <v/>
          </cell>
        </row>
        <row r="26">
          <cell r="B26">
            <v>20</v>
          </cell>
          <cell r="C26" t="str">
            <v>RUSDAH, S.Ag</v>
          </cell>
          <cell r="D26">
            <v>83.53</v>
          </cell>
          <cell r="E26">
            <v>81</v>
          </cell>
          <cell r="F26" t="str">
            <v>Baik</v>
          </cell>
          <cell r="G26">
            <v>81</v>
          </cell>
          <cell r="H26" t="str">
            <v>Baik</v>
          </cell>
          <cell r="I26">
            <v>92</v>
          </cell>
          <cell r="J26" t="str">
            <v>Sangat Baik</v>
          </cell>
          <cell r="K26">
            <v>81</v>
          </cell>
          <cell r="L26" t="str">
            <v>Baik</v>
          </cell>
          <cell r="M26">
            <v>80</v>
          </cell>
          <cell r="N26" t="str">
            <v>Baik</v>
          </cell>
          <cell r="P26" t="str">
            <v/>
          </cell>
        </row>
        <row r="27">
          <cell r="B27">
            <v>21</v>
          </cell>
          <cell r="C27" t="str">
            <v>WAWAN KURNIAWAN, S.Pd, M.Si</v>
          </cell>
          <cell r="D27">
            <v>83.53</v>
          </cell>
          <cell r="E27">
            <v>81</v>
          </cell>
          <cell r="F27" t="str">
            <v>Baik</v>
          </cell>
          <cell r="G27">
            <v>81</v>
          </cell>
          <cell r="H27" t="str">
            <v>Baik</v>
          </cell>
          <cell r="I27">
            <v>92</v>
          </cell>
          <cell r="J27" t="str">
            <v>Sangat Baik</v>
          </cell>
          <cell r="K27">
            <v>81</v>
          </cell>
          <cell r="L27" t="str">
            <v>Baik</v>
          </cell>
          <cell r="M27">
            <v>80</v>
          </cell>
          <cell r="N27" t="str">
            <v>Baik</v>
          </cell>
          <cell r="P27" t="str">
            <v/>
          </cell>
        </row>
        <row r="28">
          <cell r="B28">
            <v>22</v>
          </cell>
          <cell r="C28" t="str">
            <v>MUHAMMAD YUNUS, S.Ag, M.Pd</v>
          </cell>
          <cell r="D28">
            <v>83.210000000000008</v>
          </cell>
          <cell r="E28">
            <v>80</v>
          </cell>
          <cell r="F28" t="str">
            <v>Baik</v>
          </cell>
          <cell r="G28">
            <v>80</v>
          </cell>
          <cell r="H28" t="str">
            <v>Baik</v>
          </cell>
          <cell r="I28">
            <v>92</v>
          </cell>
          <cell r="J28" t="str">
            <v>Sangat Baik</v>
          </cell>
          <cell r="K28">
            <v>80</v>
          </cell>
          <cell r="L28" t="str">
            <v>Baik</v>
          </cell>
          <cell r="M28">
            <v>79</v>
          </cell>
          <cell r="N28" t="str">
            <v>Baik</v>
          </cell>
          <cell r="P28" t="str">
            <v/>
          </cell>
        </row>
        <row r="29">
          <cell r="B29">
            <v>23</v>
          </cell>
          <cell r="C29" t="str">
            <v>Drs. SASTRO JAGO HARTONO</v>
          </cell>
          <cell r="D29">
            <v>83.62</v>
          </cell>
          <cell r="E29">
            <v>81</v>
          </cell>
          <cell r="F29" t="str">
            <v>Baik</v>
          </cell>
          <cell r="G29">
            <v>81</v>
          </cell>
          <cell r="H29" t="str">
            <v>Baik</v>
          </cell>
          <cell r="I29">
            <v>92</v>
          </cell>
          <cell r="J29" t="str">
            <v>Sangat Baik</v>
          </cell>
          <cell r="K29">
            <v>81</v>
          </cell>
          <cell r="L29" t="str">
            <v>Baik</v>
          </cell>
          <cell r="M29">
            <v>80</v>
          </cell>
          <cell r="N29" t="str">
            <v>Baik</v>
          </cell>
          <cell r="P29" t="str">
            <v/>
          </cell>
        </row>
        <row r="30">
          <cell r="B30">
            <v>24</v>
          </cell>
          <cell r="C30" t="str">
            <v>RUSTIATI, S.Pd, M.Pd</v>
          </cell>
          <cell r="D30">
            <v>82.41</v>
          </cell>
          <cell r="E30">
            <v>78</v>
          </cell>
          <cell r="F30" t="str">
            <v>Baik</v>
          </cell>
          <cell r="G30">
            <v>78</v>
          </cell>
          <cell r="H30" t="str">
            <v>Baik</v>
          </cell>
          <cell r="I30">
            <v>91</v>
          </cell>
          <cell r="J30" t="str">
            <v>Sangat Baik</v>
          </cell>
          <cell r="K30">
            <v>77</v>
          </cell>
          <cell r="L30" t="str">
            <v>Baik</v>
          </cell>
          <cell r="M30">
            <v>77</v>
          </cell>
          <cell r="N30" t="str">
            <v>Baik</v>
          </cell>
          <cell r="P30" t="str">
            <v/>
          </cell>
        </row>
        <row r="31">
          <cell r="B31">
            <v>25</v>
          </cell>
          <cell r="C31" t="str">
            <v>SARJONO S.Pd</v>
          </cell>
          <cell r="D31">
            <v>84.570000000000007</v>
          </cell>
          <cell r="E31">
            <v>84</v>
          </cell>
          <cell r="F31" t="str">
            <v>Baik</v>
          </cell>
          <cell r="G31">
            <v>84</v>
          </cell>
          <cell r="H31" t="str">
            <v>Baik</v>
          </cell>
          <cell r="I31">
            <v>92</v>
          </cell>
          <cell r="J31" t="str">
            <v>Sangat Baik</v>
          </cell>
          <cell r="K31">
            <v>84</v>
          </cell>
          <cell r="L31" t="str">
            <v>Baik</v>
          </cell>
          <cell r="M31">
            <v>84</v>
          </cell>
          <cell r="N31" t="str">
            <v>Baik</v>
          </cell>
          <cell r="P31" t="str">
            <v/>
          </cell>
        </row>
        <row r="32">
          <cell r="B32">
            <v>26</v>
          </cell>
          <cell r="C32" t="str">
            <v>Drs. AGUS UTOYO, MM</v>
          </cell>
          <cell r="D32">
            <v>84.25</v>
          </cell>
          <cell r="E32">
            <v>83</v>
          </cell>
          <cell r="F32" t="str">
            <v>Baik</v>
          </cell>
          <cell r="G32">
            <v>83</v>
          </cell>
          <cell r="H32" t="str">
            <v>Baik</v>
          </cell>
          <cell r="I32">
            <v>92</v>
          </cell>
          <cell r="J32" t="str">
            <v>Sangat Baik</v>
          </cell>
          <cell r="K32">
            <v>83</v>
          </cell>
          <cell r="L32" t="str">
            <v>Baik</v>
          </cell>
          <cell r="M32">
            <v>83</v>
          </cell>
          <cell r="N32" t="str">
            <v>Baik</v>
          </cell>
          <cell r="P32" t="str">
            <v/>
          </cell>
        </row>
        <row r="33">
          <cell r="B33">
            <v>27</v>
          </cell>
          <cell r="C33" t="str">
            <v>MARWI, S.Pd.I</v>
          </cell>
          <cell r="D33">
            <v>84.33</v>
          </cell>
          <cell r="E33">
            <v>84</v>
          </cell>
          <cell r="F33" t="str">
            <v>Baik</v>
          </cell>
          <cell r="G33">
            <v>83</v>
          </cell>
          <cell r="H33" t="str">
            <v>Baik</v>
          </cell>
          <cell r="I33">
            <v>92</v>
          </cell>
          <cell r="J33" t="str">
            <v>Sangat Baik</v>
          </cell>
          <cell r="K33">
            <v>83</v>
          </cell>
          <cell r="L33" t="str">
            <v>Baik</v>
          </cell>
          <cell r="M33">
            <v>83</v>
          </cell>
          <cell r="N33" t="str">
            <v>Baik</v>
          </cell>
          <cell r="P33" t="str">
            <v/>
          </cell>
        </row>
        <row r="34">
          <cell r="B34">
            <v>28</v>
          </cell>
          <cell r="C34" t="str">
            <v>SUHARTONO, S.Pd</v>
          </cell>
          <cell r="D34">
            <v>81.11</v>
          </cell>
          <cell r="E34">
            <v>81</v>
          </cell>
          <cell r="F34" t="str">
            <v>Baik</v>
          </cell>
          <cell r="G34">
            <v>80</v>
          </cell>
          <cell r="H34" t="str">
            <v>Baik</v>
          </cell>
          <cell r="I34">
            <v>91</v>
          </cell>
          <cell r="J34" t="str">
            <v>Sangat Baik</v>
          </cell>
          <cell r="K34">
            <v>80</v>
          </cell>
          <cell r="L34" t="str">
            <v>Baik</v>
          </cell>
          <cell r="M34">
            <v>80</v>
          </cell>
          <cell r="N34" t="str">
            <v>Baik</v>
          </cell>
          <cell r="P34" t="str">
            <v/>
          </cell>
        </row>
        <row r="35">
          <cell r="B35">
            <v>29</v>
          </cell>
          <cell r="C35" t="str">
            <v>EUIS KURAISIN, M.Pd</v>
          </cell>
          <cell r="D35">
            <v>81.06</v>
          </cell>
          <cell r="E35">
            <v>79</v>
          </cell>
          <cell r="F35" t="str">
            <v>Baik</v>
          </cell>
          <cell r="G35">
            <v>78</v>
          </cell>
          <cell r="H35" t="str">
            <v>Baik</v>
          </cell>
          <cell r="I35">
            <v>91</v>
          </cell>
          <cell r="J35" t="str">
            <v>Sangat Baik</v>
          </cell>
          <cell r="K35">
            <v>78</v>
          </cell>
          <cell r="L35" t="str">
            <v>Baik</v>
          </cell>
          <cell r="M35">
            <v>78</v>
          </cell>
          <cell r="N35" t="str">
            <v>Baik</v>
          </cell>
          <cell r="P35" t="str">
            <v/>
          </cell>
        </row>
        <row r="36">
          <cell r="B36">
            <v>30</v>
          </cell>
          <cell r="C36" t="str">
            <v>Dra. Hj. NUROZIAH</v>
          </cell>
          <cell r="D36">
            <v>83</v>
          </cell>
          <cell r="E36">
            <v>86</v>
          </cell>
          <cell r="F36" t="str">
            <v>Baik</v>
          </cell>
          <cell r="G36">
            <v>86</v>
          </cell>
          <cell r="H36" t="str">
            <v>Baik</v>
          </cell>
          <cell r="I36">
            <v>91</v>
          </cell>
          <cell r="J36" t="str">
            <v>Sangat Baik</v>
          </cell>
          <cell r="K36">
            <v>85</v>
          </cell>
          <cell r="L36" t="str">
            <v>Baik</v>
          </cell>
          <cell r="M36">
            <v>85</v>
          </cell>
          <cell r="N36" t="str">
            <v>Baik</v>
          </cell>
          <cell r="P36" t="str">
            <v/>
          </cell>
        </row>
        <row r="37">
          <cell r="B37" t="str">
            <v/>
          </cell>
          <cell r="C37" t="str">
            <v/>
          </cell>
          <cell r="F37" t="str">
            <v/>
          </cell>
          <cell r="H37" t="str">
            <v/>
          </cell>
          <cell r="J37" t="str">
            <v/>
          </cell>
          <cell r="L37" t="str">
            <v/>
          </cell>
          <cell r="N37" t="str">
            <v/>
          </cell>
          <cell r="P37" t="str">
            <v/>
          </cell>
        </row>
        <row r="38">
          <cell r="B38" t="str">
            <v/>
          </cell>
          <cell r="C38" t="str">
            <v/>
          </cell>
          <cell r="F38" t="str">
            <v/>
          </cell>
          <cell r="H38" t="str">
            <v/>
          </cell>
          <cell r="J38" t="str">
            <v/>
          </cell>
          <cell r="L38" t="str">
            <v/>
          </cell>
          <cell r="N38" t="str">
            <v/>
          </cell>
          <cell r="P38" t="str">
            <v/>
          </cell>
        </row>
        <row r="39">
          <cell r="B39" t="str">
            <v/>
          </cell>
          <cell r="C39" t="str">
            <v/>
          </cell>
          <cell r="F39" t="str">
            <v/>
          </cell>
          <cell r="H39" t="str">
            <v/>
          </cell>
          <cell r="J39" t="str">
            <v/>
          </cell>
          <cell r="L39" t="str">
            <v/>
          </cell>
          <cell r="N39" t="str">
            <v/>
          </cell>
          <cell r="P39" t="str">
            <v/>
          </cell>
        </row>
        <row r="40">
          <cell r="B40" t="str">
            <v/>
          </cell>
          <cell r="C40" t="str">
            <v/>
          </cell>
          <cell r="F40" t="str">
            <v/>
          </cell>
          <cell r="H40" t="str">
            <v/>
          </cell>
          <cell r="J40" t="str">
            <v/>
          </cell>
          <cell r="L40" t="str">
            <v/>
          </cell>
          <cell r="N40" t="str">
            <v/>
          </cell>
          <cell r="P40" t="str">
            <v/>
          </cell>
        </row>
        <row r="41">
          <cell r="B41" t="str">
            <v/>
          </cell>
          <cell r="C41" t="str">
            <v/>
          </cell>
          <cell r="F41" t="str">
            <v/>
          </cell>
          <cell r="H41" t="str">
            <v/>
          </cell>
          <cell r="J41" t="str">
            <v/>
          </cell>
          <cell r="L41" t="str">
            <v/>
          </cell>
          <cell r="N41" t="str">
            <v/>
          </cell>
          <cell r="P41" t="str">
            <v/>
          </cell>
        </row>
        <row r="42">
          <cell r="B42" t="str">
            <v/>
          </cell>
          <cell r="C42" t="str">
            <v/>
          </cell>
          <cell r="F42" t="str">
            <v/>
          </cell>
          <cell r="H42" t="str">
            <v/>
          </cell>
          <cell r="J42" t="str">
            <v/>
          </cell>
          <cell r="L42" t="str">
            <v/>
          </cell>
          <cell r="N42" t="str">
            <v/>
          </cell>
          <cell r="P42" t="str">
            <v/>
          </cell>
        </row>
        <row r="43">
          <cell r="B43" t="str">
            <v/>
          </cell>
          <cell r="C43" t="str">
            <v/>
          </cell>
          <cell r="F43" t="str">
            <v/>
          </cell>
          <cell r="H43" t="str">
            <v/>
          </cell>
          <cell r="J43" t="str">
            <v/>
          </cell>
          <cell r="L43" t="str">
            <v/>
          </cell>
          <cell r="N43" t="str">
            <v/>
          </cell>
          <cell r="P43" t="str">
            <v/>
          </cell>
        </row>
        <row r="44">
          <cell r="B44" t="str">
            <v/>
          </cell>
          <cell r="C44" t="str">
            <v/>
          </cell>
          <cell r="F44" t="str">
            <v/>
          </cell>
          <cell r="H44" t="str">
            <v/>
          </cell>
          <cell r="J44" t="str">
            <v/>
          </cell>
          <cell r="L44" t="str">
            <v/>
          </cell>
          <cell r="N44" t="str">
            <v/>
          </cell>
          <cell r="P44" t="str">
            <v/>
          </cell>
        </row>
        <row r="45">
          <cell r="B45" t="str">
            <v/>
          </cell>
          <cell r="C45" t="str">
            <v/>
          </cell>
          <cell r="F45" t="str">
            <v/>
          </cell>
          <cell r="H45" t="str">
            <v/>
          </cell>
          <cell r="J45" t="str">
            <v/>
          </cell>
          <cell r="L45" t="str">
            <v/>
          </cell>
          <cell r="N45" t="str">
            <v/>
          </cell>
          <cell r="P45" t="str">
            <v/>
          </cell>
        </row>
        <row r="46">
          <cell r="B46" t="str">
            <v/>
          </cell>
          <cell r="C46" t="str">
            <v/>
          </cell>
          <cell r="F46" t="str">
            <v/>
          </cell>
          <cell r="H46" t="str">
            <v/>
          </cell>
          <cell r="J46" t="str">
            <v/>
          </cell>
          <cell r="L46" t="str">
            <v/>
          </cell>
          <cell r="N46" t="str">
            <v/>
          </cell>
          <cell r="P46" t="str">
            <v/>
          </cell>
        </row>
        <row r="47">
          <cell r="B47" t="str">
            <v/>
          </cell>
          <cell r="C47" t="str">
            <v/>
          </cell>
          <cell r="F47" t="str">
            <v/>
          </cell>
          <cell r="H47" t="str">
            <v/>
          </cell>
          <cell r="J47" t="str">
            <v/>
          </cell>
          <cell r="L47" t="str">
            <v/>
          </cell>
          <cell r="N47" t="str">
            <v/>
          </cell>
          <cell r="P47" t="str">
            <v/>
          </cell>
        </row>
        <row r="48">
          <cell r="B48" t="str">
            <v/>
          </cell>
          <cell r="C48" t="str">
            <v/>
          </cell>
          <cell r="F48" t="str">
            <v/>
          </cell>
          <cell r="H48" t="str">
            <v/>
          </cell>
          <cell r="J48" t="str">
            <v/>
          </cell>
          <cell r="L48" t="str">
            <v/>
          </cell>
          <cell r="N48" t="str">
            <v/>
          </cell>
          <cell r="P48" t="str">
            <v/>
          </cell>
        </row>
        <row r="49">
          <cell r="B49" t="str">
            <v/>
          </cell>
          <cell r="C49" t="str">
            <v/>
          </cell>
          <cell r="F49" t="str">
            <v/>
          </cell>
          <cell r="H49" t="str">
            <v/>
          </cell>
          <cell r="J49" t="str">
            <v/>
          </cell>
          <cell r="L49" t="str">
            <v/>
          </cell>
          <cell r="N49" t="str">
            <v/>
          </cell>
          <cell r="P49" t="str">
            <v/>
          </cell>
        </row>
        <row r="50">
          <cell r="B50" t="str">
            <v/>
          </cell>
          <cell r="C50" t="str">
            <v/>
          </cell>
          <cell r="F50" t="str">
            <v/>
          </cell>
          <cell r="H50" t="str">
            <v/>
          </cell>
          <cell r="J50" t="str">
            <v/>
          </cell>
          <cell r="L50" t="str">
            <v/>
          </cell>
          <cell r="N50" t="str">
            <v/>
          </cell>
          <cell r="P50" t="str">
            <v/>
          </cell>
        </row>
        <row r="51">
          <cell r="B51" t="str">
            <v/>
          </cell>
          <cell r="C51" t="str">
            <v/>
          </cell>
          <cell r="F51" t="str">
            <v/>
          </cell>
          <cell r="H51" t="str">
            <v/>
          </cell>
          <cell r="J51" t="str">
            <v/>
          </cell>
          <cell r="L51" t="str">
            <v/>
          </cell>
          <cell r="N51" t="str">
            <v/>
          </cell>
          <cell r="P51" t="str">
            <v/>
          </cell>
        </row>
        <row r="52">
          <cell r="B52" t="str">
            <v/>
          </cell>
          <cell r="C52" t="str">
            <v/>
          </cell>
          <cell r="F52" t="str">
            <v/>
          </cell>
          <cell r="H52" t="str">
            <v/>
          </cell>
          <cell r="J52" t="str">
            <v/>
          </cell>
          <cell r="L52" t="str">
            <v/>
          </cell>
          <cell r="N52" t="str">
            <v/>
          </cell>
          <cell r="P52" t="str">
            <v/>
          </cell>
        </row>
        <row r="53">
          <cell r="B53" t="str">
            <v/>
          </cell>
          <cell r="C53" t="str">
            <v/>
          </cell>
          <cell r="F53" t="str">
            <v/>
          </cell>
          <cell r="H53" t="str">
            <v/>
          </cell>
          <cell r="J53" t="str">
            <v/>
          </cell>
          <cell r="L53" t="str">
            <v/>
          </cell>
          <cell r="N53" t="str">
            <v/>
          </cell>
          <cell r="P53" t="str">
            <v/>
          </cell>
        </row>
        <row r="54">
          <cell r="B54" t="str">
            <v/>
          </cell>
          <cell r="C54" t="str">
            <v/>
          </cell>
          <cell r="F54" t="str">
            <v/>
          </cell>
          <cell r="H54" t="str">
            <v/>
          </cell>
          <cell r="J54" t="str">
            <v/>
          </cell>
          <cell r="L54" t="str">
            <v/>
          </cell>
          <cell r="N54" t="str">
            <v/>
          </cell>
          <cell r="P54" t="str">
            <v/>
          </cell>
        </row>
        <row r="55">
          <cell r="B55" t="str">
            <v/>
          </cell>
          <cell r="C55" t="str">
            <v/>
          </cell>
          <cell r="F55" t="str">
            <v/>
          </cell>
          <cell r="H55" t="str">
            <v/>
          </cell>
          <cell r="J55" t="str">
            <v/>
          </cell>
          <cell r="L55" t="str">
            <v/>
          </cell>
          <cell r="N55" t="str">
            <v/>
          </cell>
          <cell r="P55" t="str">
            <v/>
          </cell>
        </row>
        <row r="56">
          <cell r="B56" t="str">
            <v/>
          </cell>
          <cell r="C56" t="str">
            <v/>
          </cell>
          <cell r="F56" t="str">
            <v/>
          </cell>
          <cell r="H56" t="str">
            <v/>
          </cell>
          <cell r="J56" t="str">
            <v/>
          </cell>
          <cell r="L56" t="str">
            <v/>
          </cell>
          <cell r="N56" t="str">
            <v/>
          </cell>
          <cell r="P56" t="str">
            <v/>
          </cell>
        </row>
        <row r="57">
          <cell r="B57" t="str">
            <v/>
          </cell>
          <cell r="C57" t="str">
            <v/>
          </cell>
          <cell r="F57" t="str">
            <v/>
          </cell>
          <cell r="H57" t="str">
            <v/>
          </cell>
          <cell r="J57" t="str">
            <v/>
          </cell>
          <cell r="L57" t="str">
            <v/>
          </cell>
          <cell r="N57" t="str">
            <v/>
          </cell>
          <cell r="P57" t="str">
            <v/>
          </cell>
        </row>
        <row r="58">
          <cell r="B58" t="str">
            <v/>
          </cell>
          <cell r="C58" t="str">
            <v/>
          </cell>
          <cell r="F58" t="str">
            <v/>
          </cell>
          <cell r="H58" t="str">
            <v/>
          </cell>
          <cell r="J58" t="str">
            <v/>
          </cell>
          <cell r="L58" t="str">
            <v/>
          </cell>
          <cell r="N58" t="str">
            <v/>
          </cell>
          <cell r="P58" t="str">
            <v/>
          </cell>
        </row>
        <row r="59">
          <cell r="B59" t="str">
            <v/>
          </cell>
          <cell r="C59" t="str">
            <v/>
          </cell>
          <cell r="F59" t="str">
            <v/>
          </cell>
          <cell r="H59" t="str">
            <v/>
          </cell>
          <cell r="J59" t="str">
            <v/>
          </cell>
          <cell r="L59" t="str">
            <v/>
          </cell>
          <cell r="N59" t="str">
            <v/>
          </cell>
          <cell r="P59" t="str">
            <v/>
          </cell>
        </row>
        <row r="60">
          <cell r="B60" t="str">
            <v/>
          </cell>
          <cell r="C60" t="str">
            <v/>
          </cell>
          <cell r="F60" t="str">
            <v/>
          </cell>
          <cell r="H60" t="str">
            <v/>
          </cell>
          <cell r="J60" t="str">
            <v/>
          </cell>
          <cell r="L60" t="str">
            <v/>
          </cell>
          <cell r="N60" t="str">
            <v/>
          </cell>
          <cell r="P60" t="str">
            <v/>
          </cell>
        </row>
        <row r="61">
          <cell r="B61" t="str">
            <v/>
          </cell>
          <cell r="C61" t="str">
            <v/>
          </cell>
          <cell r="F61" t="str">
            <v/>
          </cell>
          <cell r="H61" t="str">
            <v/>
          </cell>
          <cell r="J61" t="str">
            <v/>
          </cell>
          <cell r="L61" t="str">
            <v/>
          </cell>
          <cell r="N61" t="str">
            <v/>
          </cell>
          <cell r="P61" t="str">
            <v/>
          </cell>
        </row>
        <row r="62">
          <cell r="B62" t="str">
            <v/>
          </cell>
          <cell r="C62" t="str">
            <v/>
          </cell>
          <cell r="F62" t="str">
            <v/>
          </cell>
          <cell r="H62" t="str">
            <v/>
          </cell>
          <cell r="J62" t="str">
            <v/>
          </cell>
          <cell r="L62" t="str">
            <v/>
          </cell>
          <cell r="N62" t="str">
            <v/>
          </cell>
          <cell r="P62" t="str">
            <v/>
          </cell>
        </row>
        <row r="63">
          <cell r="B63" t="str">
            <v/>
          </cell>
          <cell r="C63" t="str">
            <v/>
          </cell>
          <cell r="F63" t="str">
            <v/>
          </cell>
          <cell r="H63" t="str">
            <v/>
          </cell>
          <cell r="J63" t="str">
            <v/>
          </cell>
          <cell r="L63" t="str">
            <v/>
          </cell>
          <cell r="N63" t="str">
            <v/>
          </cell>
          <cell r="P63" t="str">
            <v/>
          </cell>
        </row>
        <row r="64">
          <cell r="B64" t="str">
            <v/>
          </cell>
          <cell r="C64" t="str">
            <v/>
          </cell>
          <cell r="F64" t="str">
            <v/>
          </cell>
          <cell r="H64" t="str">
            <v/>
          </cell>
          <cell r="J64" t="str">
            <v/>
          </cell>
          <cell r="L64" t="str">
            <v/>
          </cell>
          <cell r="N64" t="str">
            <v/>
          </cell>
          <cell r="P64" t="str">
            <v/>
          </cell>
        </row>
        <row r="65">
          <cell r="B65" t="str">
            <v/>
          </cell>
          <cell r="C65" t="str">
            <v/>
          </cell>
          <cell r="F65" t="str">
            <v/>
          </cell>
          <cell r="H65" t="str">
            <v/>
          </cell>
          <cell r="J65" t="str">
            <v/>
          </cell>
          <cell r="L65" t="str">
            <v/>
          </cell>
          <cell r="N65" t="str">
            <v/>
          </cell>
          <cell r="P65" t="str">
            <v/>
          </cell>
        </row>
        <row r="66">
          <cell r="B66" t="str">
            <v/>
          </cell>
          <cell r="C66" t="str">
            <v/>
          </cell>
          <cell r="F66" t="str">
            <v/>
          </cell>
          <cell r="H66" t="str">
            <v/>
          </cell>
          <cell r="J66" t="str">
            <v/>
          </cell>
          <cell r="L66" t="str">
            <v/>
          </cell>
          <cell r="N66" t="str">
            <v/>
          </cell>
          <cell r="P66" t="str">
            <v/>
          </cell>
        </row>
        <row r="67">
          <cell r="B67" t="str">
            <v/>
          </cell>
          <cell r="C67" t="str">
            <v/>
          </cell>
          <cell r="F67" t="str">
            <v/>
          </cell>
          <cell r="H67" t="str">
            <v/>
          </cell>
          <cell r="J67" t="str">
            <v/>
          </cell>
          <cell r="L67" t="str">
            <v/>
          </cell>
          <cell r="N67" t="str">
            <v/>
          </cell>
          <cell r="P67" t="str">
            <v/>
          </cell>
        </row>
        <row r="68">
          <cell r="B68" t="str">
            <v/>
          </cell>
          <cell r="C68" t="str">
            <v/>
          </cell>
          <cell r="F68" t="str">
            <v/>
          </cell>
          <cell r="H68" t="str">
            <v/>
          </cell>
          <cell r="J68" t="str">
            <v/>
          </cell>
          <cell r="L68" t="str">
            <v/>
          </cell>
          <cell r="N68" t="str">
            <v/>
          </cell>
          <cell r="P68" t="str">
            <v/>
          </cell>
        </row>
        <row r="69">
          <cell r="B69" t="str">
            <v/>
          </cell>
          <cell r="C69" t="str">
            <v/>
          </cell>
          <cell r="F69" t="str">
            <v/>
          </cell>
          <cell r="H69" t="str">
            <v/>
          </cell>
          <cell r="J69" t="str">
            <v/>
          </cell>
          <cell r="L69" t="str">
            <v/>
          </cell>
          <cell r="N69" t="str">
            <v/>
          </cell>
          <cell r="P69" t="str">
            <v/>
          </cell>
        </row>
        <row r="70">
          <cell r="B70" t="str">
            <v/>
          </cell>
          <cell r="C70" t="str">
            <v/>
          </cell>
          <cell r="F70" t="str">
            <v/>
          </cell>
          <cell r="H70" t="str">
            <v/>
          </cell>
          <cell r="J70" t="str">
            <v/>
          </cell>
          <cell r="L70" t="str">
            <v/>
          </cell>
          <cell r="N70" t="str">
            <v/>
          </cell>
          <cell r="P70" t="str">
            <v/>
          </cell>
        </row>
        <row r="71">
          <cell r="B71" t="str">
            <v/>
          </cell>
          <cell r="C71" t="str">
            <v/>
          </cell>
          <cell r="F71" t="str">
            <v/>
          </cell>
          <cell r="H71" t="str">
            <v/>
          </cell>
          <cell r="J71" t="str">
            <v/>
          </cell>
          <cell r="L71" t="str">
            <v/>
          </cell>
          <cell r="N71" t="str">
            <v/>
          </cell>
          <cell r="P71" t="str">
            <v/>
          </cell>
        </row>
        <row r="72">
          <cell r="B72" t="str">
            <v/>
          </cell>
          <cell r="C72" t="str">
            <v/>
          </cell>
          <cell r="F72" t="str">
            <v/>
          </cell>
          <cell r="H72" t="str">
            <v/>
          </cell>
          <cell r="J72" t="str">
            <v/>
          </cell>
          <cell r="L72" t="str">
            <v/>
          </cell>
          <cell r="N72" t="str">
            <v/>
          </cell>
          <cell r="P72" t="str">
            <v/>
          </cell>
        </row>
        <row r="73">
          <cell r="B73" t="str">
            <v/>
          </cell>
          <cell r="C73" t="str">
            <v/>
          </cell>
          <cell r="F73" t="str">
            <v/>
          </cell>
          <cell r="H73" t="str">
            <v/>
          </cell>
          <cell r="J73" t="str">
            <v/>
          </cell>
          <cell r="L73" t="str">
            <v/>
          </cell>
          <cell r="N73" t="str">
            <v/>
          </cell>
          <cell r="P73" t="str">
            <v/>
          </cell>
        </row>
        <row r="74">
          <cell r="B74" t="str">
            <v/>
          </cell>
          <cell r="C74" t="str">
            <v/>
          </cell>
          <cell r="F74" t="str">
            <v/>
          </cell>
          <cell r="H74" t="str">
            <v/>
          </cell>
          <cell r="J74" t="str">
            <v/>
          </cell>
          <cell r="L74" t="str">
            <v/>
          </cell>
          <cell r="N74" t="str">
            <v/>
          </cell>
          <cell r="P74" t="str">
            <v/>
          </cell>
        </row>
        <row r="75">
          <cell r="B75" t="str">
            <v/>
          </cell>
          <cell r="C75" t="str">
            <v/>
          </cell>
          <cell r="F75" t="str">
            <v/>
          </cell>
          <cell r="H75" t="str">
            <v/>
          </cell>
          <cell r="J75" t="str">
            <v/>
          </cell>
          <cell r="L75" t="str">
            <v/>
          </cell>
          <cell r="N75" t="str">
            <v/>
          </cell>
          <cell r="P75" t="str">
            <v/>
          </cell>
        </row>
        <row r="76">
          <cell r="B76" t="str">
            <v/>
          </cell>
          <cell r="C76" t="str">
            <v/>
          </cell>
          <cell r="F76" t="str">
            <v/>
          </cell>
          <cell r="H76" t="str">
            <v/>
          </cell>
          <cell r="J76" t="str">
            <v/>
          </cell>
          <cell r="L76" t="str">
            <v/>
          </cell>
          <cell r="N76" t="str">
            <v/>
          </cell>
          <cell r="P76" t="str">
            <v/>
          </cell>
        </row>
        <row r="77">
          <cell r="B77" t="str">
            <v/>
          </cell>
          <cell r="C77" t="str">
            <v/>
          </cell>
          <cell r="F77" t="str">
            <v/>
          </cell>
          <cell r="H77" t="str">
            <v/>
          </cell>
          <cell r="J77" t="str">
            <v/>
          </cell>
          <cell r="L77" t="str">
            <v/>
          </cell>
          <cell r="N77" t="str">
            <v/>
          </cell>
          <cell r="P77" t="str">
            <v/>
          </cell>
        </row>
        <row r="78">
          <cell r="B78" t="str">
            <v/>
          </cell>
          <cell r="C78" t="str">
            <v/>
          </cell>
          <cell r="F78" t="str">
            <v/>
          </cell>
          <cell r="H78" t="str">
            <v/>
          </cell>
          <cell r="J78" t="str">
            <v/>
          </cell>
          <cell r="L78" t="str">
            <v/>
          </cell>
          <cell r="N78" t="str">
            <v/>
          </cell>
          <cell r="P78" t="str">
            <v/>
          </cell>
        </row>
        <row r="79">
          <cell r="B79" t="str">
            <v/>
          </cell>
          <cell r="C79" t="str">
            <v/>
          </cell>
          <cell r="F79" t="str">
            <v/>
          </cell>
          <cell r="H79" t="str">
            <v/>
          </cell>
          <cell r="J79" t="str">
            <v/>
          </cell>
          <cell r="L79" t="str">
            <v/>
          </cell>
          <cell r="N79" t="str">
            <v/>
          </cell>
          <cell r="P79" t="str">
            <v/>
          </cell>
        </row>
        <row r="80">
          <cell r="B80" t="str">
            <v/>
          </cell>
          <cell r="C80" t="str">
            <v/>
          </cell>
          <cell r="F80" t="str">
            <v/>
          </cell>
          <cell r="H80" t="str">
            <v/>
          </cell>
          <cell r="J80" t="str">
            <v/>
          </cell>
          <cell r="L80" t="str">
            <v/>
          </cell>
          <cell r="N80" t="str">
            <v/>
          </cell>
          <cell r="P80" t="str">
            <v/>
          </cell>
        </row>
        <row r="81">
          <cell r="B81" t="str">
            <v/>
          </cell>
          <cell r="C81" t="str">
            <v/>
          </cell>
          <cell r="F81" t="str">
            <v/>
          </cell>
          <cell r="H81" t="str">
            <v/>
          </cell>
          <cell r="J81" t="str">
            <v/>
          </cell>
          <cell r="L81" t="str">
            <v/>
          </cell>
          <cell r="N81" t="str">
            <v/>
          </cell>
          <cell r="P81" t="str">
            <v/>
          </cell>
        </row>
        <row r="82">
          <cell r="B82" t="str">
            <v/>
          </cell>
          <cell r="C82" t="str">
            <v/>
          </cell>
          <cell r="F82" t="str">
            <v/>
          </cell>
          <cell r="H82" t="str">
            <v/>
          </cell>
          <cell r="J82" t="str">
            <v/>
          </cell>
          <cell r="L82" t="str">
            <v/>
          </cell>
          <cell r="N82" t="str">
            <v/>
          </cell>
          <cell r="P82" t="str">
            <v/>
          </cell>
        </row>
        <row r="83">
          <cell r="B83" t="str">
            <v/>
          </cell>
          <cell r="C83" t="str">
            <v/>
          </cell>
          <cell r="F83" t="str">
            <v/>
          </cell>
          <cell r="H83" t="str">
            <v/>
          </cell>
          <cell r="J83" t="str">
            <v/>
          </cell>
          <cell r="L83" t="str">
            <v/>
          </cell>
          <cell r="N83" t="str">
            <v/>
          </cell>
          <cell r="P83" t="str">
            <v/>
          </cell>
        </row>
        <row r="84">
          <cell r="B84" t="str">
            <v/>
          </cell>
          <cell r="C84" t="str">
            <v/>
          </cell>
          <cell r="F84" t="str">
            <v/>
          </cell>
          <cell r="H84" t="str">
            <v/>
          </cell>
          <cell r="J84" t="str">
            <v/>
          </cell>
          <cell r="L84" t="str">
            <v/>
          </cell>
          <cell r="N84" t="str">
            <v/>
          </cell>
          <cell r="P84" t="str">
            <v/>
          </cell>
        </row>
        <row r="85">
          <cell r="B85" t="str">
            <v/>
          </cell>
          <cell r="C85" t="str">
            <v/>
          </cell>
          <cell r="F85" t="str">
            <v/>
          </cell>
          <cell r="H85" t="str">
            <v/>
          </cell>
          <cell r="J85" t="str">
            <v/>
          </cell>
          <cell r="L85" t="str">
            <v/>
          </cell>
          <cell r="N85" t="str">
            <v/>
          </cell>
          <cell r="P85" t="str">
            <v/>
          </cell>
        </row>
        <row r="86">
          <cell r="B86" t="str">
            <v/>
          </cell>
          <cell r="C86" t="str">
            <v/>
          </cell>
          <cell r="F86" t="str">
            <v/>
          </cell>
          <cell r="H86" t="str">
            <v/>
          </cell>
          <cell r="J86" t="str">
            <v/>
          </cell>
          <cell r="L86" t="str">
            <v/>
          </cell>
          <cell r="N86" t="str">
            <v/>
          </cell>
          <cell r="P86" t="str">
            <v/>
          </cell>
        </row>
        <row r="87">
          <cell r="B87" t="str">
            <v/>
          </cell>
          <cell r="C87" t="str">
            <v/>
          </cell>
          <cell r="F87" t="str">
            <v/>
          </cell>
          <cell r="H87" t="str">
            <v/>
          </cell>
          <cell r="J87" t="str">
            <v/>
          </cell>
          <cell r="L87" t="str">
            <v/>
          </cell>
          <cell r="N87" t="str">
            <v/>
          </cell>
          <cell r="P87" t="str">
            <v/>
          </cell>
        </row>
        <row r="88">
          <cell r="B88" t="str">
            <v/>
          </cell>
          <cell r="C88" t="str">
            <v/>
          </cell>
          <cell r="F88" t="str">
            <v/>
          </cell>
          <cell r="H88" t="str">
            <v/>
          </cell>
          <cell r="J88" t="str">
            <v/>
          </cell>
          <cell r="L88" t="str">
            <v/>
          </cell>
          <cell r="N88" t="str">
            <v/>
          </cell>
          <cell r="P88" t="str">
            <v/>
          </cell>
        </row>
        <row r="89">
          <cell r="B89" t="str">
            <v/>
          </cell>
          <cell r="C89" t="str">
            <v/>
          </cell>
          <cell r="F89" t="str">
            <v/>
          </cell>
          <cell r="H89" t="str">
            <v/>
          </cell>
          <cell r="J89" t="str">
            <v/>
          </cell>
          <cell r="L89" t="str">
            <v/>
          </cell>
          <cell r="N89" t="str">
            <v/>
          </cell>
          <cell r="P89" t="str">
            <v/>
          </cell>
        </row>
        <row r="90">
          <cell r="B90" t="str">
            <v/>
          </cell>
          <cell r="C90" t="str">
            <v/>
          </cell>
          <cell r="F90" t="str">
            <v/>
          </cell>
          <cell r="H90" t="str">
            <v/>
          </cell>
          <cell r="J90" t="str">
            <v/>
          </cell>
          <cell r="L90" t="str">
            <v/>
          </cell>
          <cell r="N90" t="str">
            <v/>
          </cell>
          <cell r="P90" t="str">
            <v/>
          </cell>
        </row>
        <row r="91">
          <cell r="B91" t="str">
            <v/>
          </cell>
          <cell r="C91" t="str">
            <v/>
          </cell>
          <cell r="F91" t="str">
            <v/>
          </cell>
          <cell r="H91" t="str">
            <v/>
          </cell>
          <cell r="J91" t="str">
            <v/>
          </cell>
          <cell r="L91" t="str">
            <v/>
          </cell>
          <cell r="N91" t="str">
            <v/>
          </cell>
          <cell r="P91" t="str">
            <v/>
          </cell>
        </row>
        <row r="92">
          <cell r="B92" t="str">
            <v/>
          </cell>
          <cell r="C92" t="str">
            <v/>
          </cell>
          <cell r="F92" t="str">
            <v/>
          </cell>
          <cell r="H92" t="str">
            <v/>
          </cell>
          <cell r="J92" t="str">
            <v/>
          </cell>
          <cell r="L92" t="str">
            <v/>
          </cell>
          <cell r="N92" t="str">
            <v/>
          </cell>
          <cell r="P92" t="str">
            <v/>
          </cell>
        </row>
        <row r="93">
          <cell r="B93" t="str">
            <v/>
          </cell>
          <cell r="C93" t="str">
            <v/>
          </cell>
          <cell r="F93" t="str">
            <v/>
          </cell>
          <cell r="H93" t="str">
            <v/>
          </cell>
          <cell r="J93" t="str">
            <v/>
          </cell>
          <cell r="L93" t="str">
            <v/>
          </cell>
          <cell r="N93" t="str">
            <v/>
          </cell>
          <cell r="P93" t="str">
            <v/>
          </cell>
        </row>
        <row r="94">
          <cell r="B94" t="str">
            <v/>
          </cell>
          <cell r="C94" t="str">
            <v/>
          </cell>
          <cell r="F94" t="str">
            <v/>
          </cell>
          <cell r="H94" t="str">
            <v/>
          </cell>
          <cell r="J94" t="str">
            <v/>
          </cell>
          <cell r="L94" t="str">
            <v/>
          </cell>
          <cell r="N94" t="str">
            <v/>
          </cell>
          <cell r="P94" t="str">
            <v/>
          </cell>
        </row>
        <row r="95">
          <cell r="B95" t="str">
            <v/>
          </cell>
          <cell r="C95" t="str">
            <v/>
          </cell>
          <cell r="F95" t="str">
            <v/>
          </cell>
          <cell r="H95" t="str">
            <v/>
          </cell>
          <cell r="J95" t="str">
            <v/>
          </cell>
          <cell r="L95" t="str">
            <v/>
          </cell>
          <cell r="N95" t="str">
            <v/>
          </cell>
          <cell r="P95" t="str">
            <v/>
          </cell>
        </row>
        <row r="96">
          <cell r="B96" t="str">
            <v/>
          </cell>
          <cell r="C96" t="str">
            <v/>
          </cell>
          <cell r="F96" t="str">
            <v/>
          </cell>
          <cell r="H96" t="str">
            <v/>
          </cell>
          <cell r="J96" t="str">
            <v/>
          </cell>
          <cell r="L96" t="str">
            <v/>
          </cell>
          <cell r="N96" t="str">
            <v/>
          </cell>
          <cell r="P96" t="str">
            <v/>
          </cell>
        </row>
        <row r="97">
          <cell r="B97" t="str">
            <v/>
          </cell>
          <cell r="C97" t="str">
            <v/>
          </cell>
          <cell r="F97" t="str">
            <v/>
          </cell>
          <cell r="H97" t="str">
            <v/>
          </cell>
          <cell r="J97" t="str">
            <v/>
          </cell>
          <cell r="L97" t="str">
            <v/>
          </cell>
          <cell r="N97" t="str">
            <v/>
          </cell>
          <cell r="P97" t="str">
            <v/>
          </cell>
        </row>
        <row r="98">
          <cell r="B98" t="str">
            <v/>
          </cell>
          <cell r="C98" t="str">
            <v/>
          </cell>
          <cell r="F98" t="str">
            <v/>
          </cell>
          <cell r="H98" t="str">
            <v/>
          </cell>
          <cell r="J98" t="str">
            <v/>
          </cell>
          <cell r="L98" t="str">
            <v/>
          </cell>
          <cell r="N98" t="str">
            <v/>
          </cell>
          <cell r="P98" t="str">
            <v/>
          </cell>
        </row>
        <row r="99">
          <cell r="B99" t="str">
            <v/>
          </cell>
          <cell r="C99" t="str">
            <v/>
          </cell>
          <cell r="F99" t="str">
            <v/>
          </cell>
          <cell r="H99" t="str">
            <v/>
          </cell>
          <cell r="J99" t="str">
            <v/>
          </cell>
          <cell r="L99" t="str">
            <v/>
          </cell>
          <cell r="N99" t="str">
            <v/>
          </cell>
          <cell r="P99" t="str">
            <v/>
          </cell>
        </row>
        <row r="100">
          <cell r="B100" t="str">
            <v/>
          </cell>
          <cell r="C100" t="str">
            <v/>
          </cell>
          <cell r="F100" t="str">
            <v/>
          </cell>
          <cell r="H100" t="str">
            <v/>
          </cell>
          <cell r="J100" t="str">
            <v/>
          </cell>
          <cell r="L100" t="str">
            <v/>
          </cell>
          <cell r="N100" t="str">
            <v/>
          </cell>
          <cell r="P100" t="str">
            <v/>
          </cell>
        </row>
        <row r="101">
          <cell r="B101" t="str">
            <v/>
          </cell>
          <cell r="C101" t="str">
            <v/>
          </cell>
          <cell r="F101" t="str">
            <v/>
          </cell>
          <cell r="H101" t="str">
            <v/>
          </cell>
          <cell r="J101" t="str">
            <v/>
          </cell>
          <cell r="L101" t="str">
            <v/>
          </cell>
          <cell r="N101" t="str">
            <v/>
          </cell>
          <cell r="P101" t="str">
            <v/>
          </cell>
        </row>
        <row r="102">
          <cell r="B102" t="str">
            <v/>
          </cell>
          <cell r="C102" t="str">
            <v/>
          </cell>
          <cell r="F102" t="str">
            <v/>
          </cell>
          <cell r="H102" t="str">
            <v/>
          </cell>
          <cell r="J102" t="str">
            <v/>
          </cell>
          <cell r="L102" t="str">
            <v/>
          </cell>
          <cell r="N102" t="str">
            <v/>
          </cell>
          <cell r="P102" t="str">
            <v/>
          </cell>
        </row>
        <row r="103">
          <cell r="B103" t="str">
            <v/>
          </cell>
          <cell r="C103" t="str">
            <v/>
          </cell>
          <cell r="F103" t="str">
            <v/>
          </cell>
          <cell r="H103" t="str">
            <v/>
          </cell>
          <cell r="J103" t="str">
            <v/>
          </cell>
          <cell r="L103" t="str">
            <v/>
          </cell>
          <cell r="N103" t="str">
            <v/>
          </cell>
          <cell r="P103" t="str">
            <v/>
          </cell>
        </row>
        <row r="104">
          <cell r="B104" t="str">
            <v/>
          </cell>
          <cell r="C104" t="str">
            <v/>
          </cell>
          <cell r="F104" t="str">
            <v/>
          </cell>
          <cell r="H104" t="str">
            <v/>
          </cell>
          <cell r="J104" t="str">
            <v/>
          </cell>
          <cell r="L104" t="str">
            <v/>
          </cell>
          <cell r="N104" t="str">
            <v/>
          </cell>
          <cell r="P104" t="str">
            <v/>
          </cell>
        </row>
        <row r="105">
          <cell r="B105" t="str">
            <v/>
          </cell>
          <cell r="C105" t="str">
            <v/>
          </cell>
          <cell r="F105" t="str">
            <v/>
          </cell>
          <cell r="H105" t="str">
            <v/>
          </cell>
          <cell r="J105" t="str">
            <v/>
          </cell>
          <cell r="L105" t="str">
            <v/>
          </cell>
          <cell r="N105" t="str">
            <v/>
          </cell>
          <cell r="P105" t="str">
            <v/>
          </cell>
        </row>
        <row r="106">
          <cell r="B106" t="str">
            <v/>
          </cell>
          <cell r="C106" t="str">
            <v/>
          </cell>
          <cell r="F106" t="str">
            <v/>
          </cell>
          <cell r="H106" t="str">
            <v/>
          </cell>
          <cell r="J106" t="str">
            <v/>
          </cell>
          <cell r="L106" t="str">
            <v/>
          </cell>
          <cell r="N106" t="str">
            <v/>
          </cell>
          <cell r="P106" t="str">
            <v/>
          </cell>
        </row>
        <row r="107">
          <cell r="B107" t="str">
            <v/>
          </cell>
          <cell r="C107" t="str">
            <v/>
          </cell>
          <cell r="F107" t="str">
            <v/>
          </cell>
          <cell r="H107" t="str">
            <v/>
          </cell>
          <cell r="J107" t="str">
            <v/>
          </cell>
          <cell r="L107" t="str">
            <v/>
          </cell>
          <cell r="N107" t="str">
            <v/>
          </cell>
          <cell r="P107" t="str">
            <v/>
          </cell>
        </row>
        <row r="108">
          <cell r="B108" t="str">
            <v/>
          </cell>
          <cell r="C108" t="str">
            <v/>
          </cell>
          <cell r="F108" t="str">
            <v/>
          </cell>
          <cell r="H108" t="str">
            <v/>
          </cell>
          <cell r="J108" t="str">
            <v/>
          </cell>
          <cell r="L108" t="str">
            <v/>
          </cell>
          <cell r="N108" t="str">
            <v/>
          </cell>
          <cell r="P108" t="str">
            <v/>
          </cell>
        </row>
        <row r="109">
          <cell r="B109" t="str">
            <v/>
          </cell>
          <cell r="C109" t="str">
            <v/>
          </cell>
          <cell r="F109" t="str">
            <v/>
          </cell>
          <cell r="H109" t="str">
            <v/>
          </cell>
          <cell r="J109" t="str">
            <v/>
          </cell>
          <cell r="L109" t="str">
            <v/>
          </cell>
          <cell r="N109" t="str">
            <v/>
          </cell>
          <cell r="P109" t="str">
            <v/>
          </cell>
        </row>
        <row r="110">
          <cell r="B110" t="str">
            <v/>
          </cell>
          <cell r="C110" t="str">
            <v/>
          </cell>
          <cell r="F110" t="str">
            <v/>
          </cell>
          <cell r="H110" t="str">
            <v/>
          </cell>
          <cell r="J110" t="str">
            <v/>
          </cell>
          <cell r="L110" t="str">
            <v/>
          </cell>
          <cell r="N110" t="str">
            <v/>
          </cell>
          <cell r="P110" t="str">
            <v/>
          </cell>
        </row>
        <row r="111">
          <cell r="B111" t="str">
            <v/>
          </cell>
          <cell r="C111" t="str">
            <v/>
          </cell>
          <cell r="F111" t="str">
            <v/>
          </cell>
          <cell r="H111" t="str">
            <v/>
          </cell>
          <cell r="J111" t="str">
            <v/>
          </cell>
          <cell r="L111" t="str">
            <v/>
          </cell>
          <cell r="N111" t="str">
            <v/>
          </cell>
          <cell r="P111" t="str">
            <v/>
          </cell>
        </row>
        <row r="112">
          <cell r="B112" t="str">
            <v/>
          </cell>
          <cell r="C112" t="str">
            <v/>
          </cell>
          <cell r="F112" t="str">
            <v/>
          </cell>
          <cell r="H112" t="str">
            <v/>
          </cell>
          <cell r="J112" t="str">
            <v/>
          </cell>
          <cell r="L112" t="str">
            <v/>
          </cell>
          <cell r="N112" t="str">
            <v/>
          </cell>
          <cell r="P112" t="str">
            <v/>
          </cell>
        </row>
        <row r="113">
          <cell r="B113" t="str">
            <v/>
          </cell>
          <cell r="C113" t="str">
            <v/>
          </cell>
          <cell r="F113" t="str">
            <v/>
          </cell>
          <cell r="H113" t="str">
            <v/>
          </cell>
          <cell r="J113" t="str">
            <v/>
          </cell>
          <cell r="L113" t="str">
            <v/>
          </cell>
          <cell r="N113" t="str">
            <v/>
          </cell>
          <cell r="P113" t="str">
            <v/>
          </cell>
        </row>
        <row r="114">
          <cell r="B114" t="str">
            <v/>
          </cell>
          <cell r="C114" t="str">
            <v/>
          </cell>
          <cell r="F114" t="str">
            <v/>
          </cell>
          <cell r="H114" t="str">
            <v/>
          </cell>
          <cell r="J114" t="str">
            <v/>
          </cell>
          <cell r="L114" t="str">
            <v/>
          </cell>
          <cell r="N114" t="str">
            <v/>
          </cell>
          <cell r="P114" t="str">
            <v/>
          </cell>
        </row>
        <row r="115">
          <cell r="B115" t="str">
            <v/>
          </cell>
          <cell r="C115" t="str">
            <v/>
          </cell>
          <cell r="F115" t="str">
            <v/>
          </cell>
          <cell r="H115" t="str">
            <v/>
          </cell>
          <cell r="J115" t="str">
            <v/>
          </cell>
          <cell r="L115" t="str">
            <v/>
          </cell>
          <cell r="N115" t="str">
            <v/>
          </cell>
          <cell r="P115" t="str">
            <v/>
          </cell>
        </row>
        <row r="116">
          <cell r="B116" t="str">
            <v/>
          </cell>
          <cell r="C116" t="str">
            <v/>
          </cell>
          <cell r="F116" t="str">
            <v/>
          </cell>
          <cell r="H116" t="str">
            <v/>
          </cell>
          <cell r="J116" t="str">
            <v/>
          </cell>
          <cell r="L116" t="str">
            <v/>
          </cell>
          <cell r="N116" t="str">
            <v/>
          </cell>
          <cell r="P116" t="str">
            <v/>
          </cell>
        </row>
        <row r="117">
          <cell r="B117" t="str">
            <v/>
          </cell>
          <cell r="C117" t="str">
            <v/>
          </cell>
          <cell r="F117" t="str">
            <v/>
          </cell>
          <cell r="H117" t="str">
            <v/>
          </cell>
          <cell r="J117" t="str">
            <v/>
          </cell>
          <cell r="L117" t="str">
            <v/>
          </cell>
          <cell r="N117" t="str">
            <v/>
          </cell>
          <cell r="P117" t="str">
            <v/>
          </cell>
        </row>
        <row r="118">
          <cell r="B118" t="str">
            <v/>
          </cell>
          <cell r="C118" t="str">
            <v/>
          </cell>
          <cell r="F118" t="str">
            <v/>
          </cell>
          <cell r="H118" t="str">
            <v/>
          </cell>
          <cell r="J118" t="str">
            <v/>
          </cell>
          <cell r="L118" t="str">
            <v/>
          </cell>
          <cell r="N118" t="str">
            <v/>
          </cell>
          <cell r="P118" t="str">
            <v/>
          </cell>
        </row>
        <row r="119">
          <cell r="B119" t="str">
            <v/>
          </cell>
          <cell r="C119" t="str">
            <v/>
          </cell>
          <cell r="F119" t="str">
            <v/>
          </cell>
          <cell r="H119" t="str">
            <v/>
          </cell>
          <cell r="J119" t="str">
            <v/>
          </cell>
          <cell r="L119" t="str">
            <v/>
          </cell>
          <cell r="N119" t="str">
            <v/>
          </cell>
          <cell r="P119" t="str">
            <v/>
          </cell>
        </row>
        <row r="120">
          <cell r="B120" t="str">
            <v/>
          </cell>
          <cell r="C120" t="str">
            <v/>
          </cell>
          <cell r="F120" t="str">
            <v/>
          </cell>
          <cell r="H120" t="str">
            <v/>
          </cell>
          <cell r="J120" t="str">
            <v/>
          </cell>
          <cell r="L120" t="str">
            <v/>
          </cell>
          <cell r="N120" t="str">
            <v/>
          </cell>
          <cell r="P120" t="str">
            <v/>
          </cell>
        </row>
        <row r="121">
          <cell r="B121" t="str">
            <v/>
          </cell>
          <cell r="C121" t="str">
            <v/>
          </cell>
          <cell r="F121" t="str">
            <v/>
          </cell>
          <cell r="H121" t="str">
            <v/>
          </cell>
          <cell r="J121" t="str">
            <v/>
          </cell>
          <cell r="L121" t="str">
            <v/>
          </cell>
          <cell r="N121" t="str">
            <v/>
          </cell>
          <cell r="P121" t="str">
            <v/>
          </cell>
        </row>
        <row r="122">
          <cell r="B122" t="str">
            <v/>
          </cell>
          <cell r="C122" t="str">
            <v/>
          </cell>
          <cell r="F122" t="str">
            <v/>
          </cell>
          <cell r="H122" t="str">
            <v/>
          </cell>
          <cell r="J122" t="str">
            <v/>
          </cell>
          <cell r="L122" t="str">
            <v/>
          </cell>
          <cell r="N122" t="str">
            <v/>
          </cell>
          <cell r="P122" t="str">
            <v/>
          </cell>
        </row>
        <row r="123">
          <cell r="B123" t="str">
            <v/>
          </cell>
          <cell r="C123" t="str">
            <v/>
          </cell>
          <cell r="F123" t="str">
            <v/>
          </cell>
          <cell r="H123" t="str">
            <v/>
          </cell>
          <cell r="J123" t="str">
            <v/>
          </cell>
          <cell r="L123" t="str">
            <v/>
          </cell>
          <cell r="N123" t="str">
            <v/>
          </cell>
          <cell r="P123" t="str">
            <v/>
          </cell>
        </row>
        <row r="124">
          <cell r="B124" t="str">
            <v/>
          </cell>
          <cell r="C124" t="str">
            <v/>
          </cell>
          <cell r="F124" t="str">
            <v/>
          </cell>
          <cell r="H124" t="str">
            <v/>
          </cell>
          <cell r="J124" t="str">
            <v/>
          </cell>
          <cell r="L124" t="str">
            <v/>
          </cell>
          <cell r="N124" t="str">
            <v/>
          </cell>
          <cell r="P124" t="str">
            <v/>
          </cell>
        </row>
        <row r="125">
          <cell r="B125" t="str">
            <v/>
          </cell>
          <cell r="C125" t="str">
            <v/>
          </cell>
          <cell r="F125" t="str">
            <v/>
          </cell>
          <cell r="H125" t="str">
            <v/>
          </cell>
          <cell r="J125" t="str">
            <v/>
          </cell>
          <cell r="L125" t="str">
            <v/>
          </cell>
          <cell r="N125" t="str">
            <v/>
          </cell>
          <cell r="P125" t="str">
            <v/>
          </cell>
        </row>
        <row r="126">
          <cell r="B126" t="str">
            <v/>
          </cell>
          <cell r="C126" t="str">
            <v/>
          </cell>
          <cell r="F126" t="str">
            <v/>
          </cell>
          <cell r="H126" t="str">
            <v/>
          </cell>
          <cell r="J126" t="str">
            <v/>
          </cell>
          <cell r="L126" t="str">
            <v/>
          </cell>
          <cell r="N126" t="str">
            <v/>
          </cell>
          <cell r="P126" t="str">
            <v/>
          </cell>
        </row>
        <row r="127">
          <cell r="B127" t="str">
            <v/>
          </cell>
          <cell r="C127" t="str">
            <v/>
          </cell>
          <cell r="F127" t="str">
            <v/>
          </cell>
          <cell r="H127" t="str">
            <v/>
          </cell>
          <cell r="J127" t="str">
            <v/>
          </cell>
          <cell r="L127" t="str">
            <v/>
          </cell>
          <cell r="N127" t="str">
            <v/>
          </cell>
          <cell r="P127" t="str">
            <v/>
          </cell>
        </row>
        <row r="128">
          <cell r="B128" t="str">
            <v/>
          </cell>
          <cell r="C128" t="str">
            <v/>
          </cell>
          <cell r="F128" t="str">
            <v/>
          </cell>
          <cell r="H128" t="str">
            <v/>
          </cell>
          <cell r="J128" t="str">
            <v/>
          </cell>
          <cell r="L128" t="str">
            <v/>
          </cell>
          <cell r="N128" t="str">
            <v/>
          </cell>
          <cell r="P128" t="str">
            <v/>
          </cell>
        </row>
        <row r="129">
          <cell r="B129" t="str">
            <v/>
          </cell>
          <cell r="C129" t="str">
            <v/>
          </cell>
          <cell r="F129" t="str">
            <v/>
          </cell>
          <cell r="H129" t="str">
            <v/>
          </cell>
          <cell r="J129" t="str">
            <v/>
          </cell>
          <cell r="L129" t="str">
            <v/>
          </cell>
          <cell r="N129" t="str">
            <v/>
          </cell>
          <cell r="P129" t="str">
            <v/>
          </cell>
        </row>
        <row r="130">
          <cell r="B130" t="str">
            <v/>
          </cell>
          <cell r="C130" t="str">
            <v/>
          </cell>
          <cell r="F130" t="str">
            <v/>
          </cell>
          <cell r="H130" t="str">
            <v/>
          </cell>
          <cell r="J130" t="str">
            <v/>
          </cell>
          <cell r="L130" t="str">
            <v/>
          </cell>
          <cell r="N130" t="str">
            <v/>
          </cell>
          <cell r="P130" t="str">
            <v/>
          </cell>
        </row>
        <row r="131">
          <cell r="B131" t="str">
            <v/>
          </cell>
          <cell r="C131" t="str">
            <v/>
          </cell>
          <cell r="F131" t="str">
            <v/>
          </cell>
          <cell r="H131" t="str">
            <v/>
          </cell>
          <cell r="J131" t="str">
            <v/>
          </cell>
          <cell r="L131" t="str">
            <v/>
          </cell>
          <cell r="N131" t="str">
            <v/>
          </cell>
          <cell r="P131" t="str">
            <v/>
          </cell>
        </row>
        <row r="132">
          <cell r="B132" t="str">
            <v/>
          </cell>
          <cell r="C132" t="str">
            <v/>
          </cell>
          <cell r="F132" t="str">
            <v/>
          </cell>
          <cell r="H132" t="str">
            <v/>
          </cell>
          <cell r="J132" t="str">
            <v/>
          </cell>
          <cell r="L132" t="str">
            <v/>
          </cell>
          <cell r="N132" t="str">
            <v/>
          </cell>
          <cell r="P132" t="str">
            <v/>
          </cell>
        </row>
        <row r="133">
          <cell r="B133" t="str">
            <v/>
          </cell>
          <cell r="C133" t="str">
            <v/>
          </cell>
          <cell r="F133" t="str">
            <v/>
          </cell>
          <cell r="H133" t="str">
            <v/>
          </cell>
          <cell r="J133" t="str">
            <v/>
          </cell>
          <cell r="L133" t="str">
            <v/>
          </cell>
          <cell r="N133" t="str">
            <v/>
          </cell>
          <cell r="P133" t="str">
            <v/>
          </cell>
        </row>
        <row r="134">
          <cell r="B134" t="str">
            <v/>
          </cell>
          <cell r="C134" t="str">
            <v/>
          </cell>
          <cell r="F134" t="str">
            <v/>
          </cell>
          <cell r="H134" t="str">
            <v/>
          </cell>
          <cell r="J134" t="str">
            <v/>
          </cell>
          <cell r="L134" t="str">
            <v/>
          </cell>
          <cell r="N134" t="str">
            <v/>
          </cell>
          <cell r="P134" t="str">
            <v/>
          </cell>
        </row>
        <row r="135">
          <cell r="B135" t="str">
            <v/>
          </cell>
          <cell r="C135" t="str">
            <v/>
          </cell>
          <cell r="F135" t="str">
            <v/>
          </cell>
          <cell r="H135" t="str">
            <v/>
          </cell>
          <cell r="J135" t="str">
            <v/>
          </cell>
          <cell r="L135" t="str">
            <v/>
          </cell>
          <cell r="N135" t="str">
            <v/>
          </cell>
          <cell r="P135" t="str">
            <v/>
          </cell>
        </row>
        <row r="136">
          <cell r="B136" t="str">
            <v/>
          </cell>
          <cell r="C136" t="str">
            <v/>
          </cell>
          <cell r="F136" t="str">
            <v/>
          </cell>
          <cell r="H136" t="str">
            <v/>
          </cell>
          <cell r="J136" t="str">
            <v/>
          </cell>
          <cell r="L136" t="str">
            <v/>
          </cell>
          <cell r="N136" t="str">
            <v/>
          </cell>
          <cell r="P136" t="str">
            <v/>
          </cell>
        </row>
        <row r="137">
          <cell r="B137" t="str">
            <v/>
          </cell>
          <cell r="C137" t="str">
            <v/>
          </cell>
          <cell r="F137" t="str">
            <v/>
          </cell>
          <cell r="H137" t="str">
            <v/>
          </cell>
          <cell r="J137" t="str">
            <v/>
          </cell>
          <cell r="L137" t="str">
            <v/>
          </cell>
          <cell r="N137" t="str">
            <v/>
          </cell>
          <cell r="P137" t="str">
            <v/>
          </cell>
        </row>
        <row r="138">
          <cell r="B138" t="str">
            <v/>
          </cell>
          <cell r="C138" t="str">
            <v/>
          </cell>
          <cell r="F138" t="str">
            <v/>
          </cell>
          <cell r="H138" t="str">
            <v/>
          </cell>
          <cell r="J138" t="str">
            <v/>
          </cell>
          <cell r="L138" t="str">
            <v/>
          </cell>
          <cell r="N138" t="str">
            <v/>
          </cell>
          <cell r="P138" t="str">
            <v/>
          </cell>
        </row>
        <row r="139">
          <cell r="B139" t="str">
            <v/>
          </cell>
          <cell r="C139" t="str">
            <v/>
          </cell>
          <cell r="F139" t="str">
            <v/>
          </cell>
          <cell r="H139" t="str">
            <v/>
          </cell>
          <cell r="J139" t="str">
            <v/>
          </cell>
          <cell r="L139" t="str">
            <v/>
          </cell>
          <cell r="N139" t="str">
            <v/>
          </cell>
          <cell r="P139" t="str">
            <v/>
          </cell>
        </row>
        <row r="140">
          <cell r="B140" t="str">
            <v/>
          </cell>
          <cell r="C140" t="str">
            <v/>
          </cell>
          <cell r="F140" t="str">
            <v/>
          </cell>
          <cell r="H140" t="str">
            <v/>
          </cell>
          <cell r="J140" t="str">
            <v/>
          </cell>
          <cell r="L140" t="str">
            <v/>
          </cell>
          <cell r="N140" t="str">
            <v/>
          </cell>
          <cell r="P140" t="str">
            <v/>
          </cell>
        </row>
        <row r="141">
          <cell r="B141" t="str">
            <v/>
          </cell>
          <cell r="C141" t="str">
            <v/>
          </cell>
          <cell r="F141" t="str">
            <v/>
          </cell>
          <cell r="H141" t="str">
            <v/>
          </cell>
          <cell r="J141" t="str">
            <v/>
          </cell>
          <cell r="L141" t="str">
            <v/>
          </cell>
          <cell r="N141" t="str">
            <v/>
          </cell>
          <cell r="P141" t="str">
            <v/>
          </cell>
        </row>
        <row r="142">
          <cell r="B142" t="str">
            <v/>
          </cell>
          <cell r="C142" t="str">
            <v/>
          </cell>
          <cell r="F142" t="str">
            <v/>
          </cell>
          <cell r="H142" t="str">
            <v/>
          </cell>
          <cell r="J142" t="str">
            <v/>
          </cell>
          <cell r="L142" t="str">
            <v/>
          </cell>
          <cell r="N142" t="str">
            <v/>
          </cell>
          <cell r="P142" t="str">
            <v/>
          </cell>
        </row>
        <row r="143">
          <cell r="B143" t="str">
            <v/>
          </cell>
          <cell r="C143" t="str">
            <v/>
          </cell>
          <cell r="F143" t="str">
            <v/>
          </cell>
          <cell r="H143" t="str">
            <v/>
          </cell>
          <cell r="J143" t="str">
            <v/>
          </cell>
          <cell r="L143" t="str">
            <v/>
          </cell>
          <cell r="N143" t="str">
            <v/>
          </cell>
          <cell r="P143" t="str">
            <v/>
          </cell>
        </row>
      </sheetData>
      <sheetData sheetId="12" refreshError="1"/>
      <sheetData sheetId="13" refreshError="1">
        <row r="6">
          <cell r="P6">
            <v>14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SMK"/>
      <sheetName val="ksSDMP"/>
      <sheetName val="ksTIK"/>
      <sheetName val="ksBK"/>
      <sheetName val="Sheet2"/>
      <sheetName val="ksPAUDSD"/>
      <sheetName val="DATA"/>
      <sheetName val="KH"/>
      <sheetName val="Respon"/>
      <sheetName val="Proporsi"/>
      <sheetName val="Idx"/>
      <sheetName val="Sheet1"/>
      <sheetName val="PAUDSD"/>
      <sheetName val="SDMP"/>
      <sheetName val="PK"/>
      <sheetName val="TIK"/>
      <sheetName val="BK"/>
      <sheetName val="SMK"/>
      <sheetName val="HOME"/>
      <sheetName val="Guna"/>
      <sheetName val="SJWTpk"/>
      <sheetName val="SJWTtik"/>
      <sheetName val="SJWTbk"/>
      <sheetName val="SJWT"/>
      <sheetName val="KS03"/>
      <sheetName val="KS02"/>
      <sheetName val="KS01"/>
      <sheetName val="PK2"/>
      <sheetName val="PK1"/>
      <sheetName val="TK2"/>
      <sheetName val="TK1"/>
      <sheetName val="MP01"/>
      <sheetName val="MP02"/>
      <sheetName val="BK01"/>
      <sheetName val="BK02"/>
      <sheetName val="TIK01"/>
      <sheetName val="TIK02"/>
      <sheetName val="DUDI2"/>
      <sheetName val="DUDI"/>
      <sheetName val="Gur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9">
          <cell r="K19" t="str">
            <v>Guru Mata Pelajaran</v>
          </cell>
        </row>
        <row r="20">
          <cell r="K20" t="str">
            <v>Guru BK</v>
          </cell>
        </row>
        <row r="21">
          <cell r="K21" t="str">
            <v>Guru TIK</v>
          </cell>
        </row>
        <row r="22">
          <cell r="K22" t="str">
            <v>Guru Kelas Tinggi</v>
          </cell>
        </row>
        <row r="23">
          <cell r="K23" t="str">
            <v>Guru Kelas Rendah/TK/P Khusus</v>
          </cell>
        </row>
        <row r="24">
          <cell r="K24" t="str">
            <v>Guru Kejuruan</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SMK"/>
      <sheetName val="ksSDMP"/>
      <sheetName val="ksTIK"/>
      <sheetName val="ksBK"/>
      <sheetName val="Sheet2"/>
      <sheetName val="ksPAUDSD"/>
      <sheetName val="DATA"/>
      <sheetName val="KH"/>
      <sheetName val="Respon"/>
      <sheetName val="Proporsi"/>
      <sheetName val="Idx"/>
      <sheetName val="Sheet1"/>
      <sheetName val="PAUDSD"/>
      <sheetName val="SDMP"/>
      <sheetName val="PK"/>
      <sheetName val="TIK"/>
      <sheetName val="BK"/>
      <sheetName val="SMK"/>
      <sheetName val="HOME"/>
      <sheetName val="Guna"/>
      <sheetName val="SJWTpk"/>
      <sheetName val="SJWTtik"/>
      <sheetName val="SJWTbk"/>
      <sheetName val="SJWT"/>
      <sheetName val="KS03"/>
      <sheetName val="KS02"/>
      <sheetName val="KS01"/>
      <sheetName val="PK2"/>
      <sheetName val="PK1"/>
      <sheetName val="TK2"/>
      <sheetName val="TK1"/>
      <sheetName val="MP01"/>
      <sheetName val="MP02"/>
      <sheetName val="BK01"/>
      <sheetName val="BK02"/>
      <sheetName val="TIK01"/>
      <sheetName val="TIK02"/>
      <sheetName val="DUDI2"/>
      <sheetName val="DUDI"/>
      <sheetName val="Gur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9">
          <cell r="K19" t="str">
            <v>Guru Mata Pelajaran</v>
          </cell>
        </row>
        <row r="20">
          <cell r="K20" t="str">
            <v>Guru BK</v>
          </cell>
        </row>
        <row r="21">
          <cell r="K21" t="str">
            <v>Guru TIK</v>
          </cell>
        </row>
        <row r="22">
          <cell r="K22" t="str">
            <v>Guru Kelas Tinggi</v>
          </cell>
        </row>
        <row r="23">
          <cell r="K23" t="str">
            <v>Guru Kelas Rendah/TK/P Khusus</v>
          </cell>
        </row>
        <row r="24">
          <cell r="K24" t="str">
            <v>Guru Kejuruan</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
      <sheetName val="conv"/>
      <sheetName val="data"/>
      <sheetName val="DATA MC"/>
      <sheetName val="NILAI MC"/>
      <sheetName val="analisi MC"/>
      <sheetName val="PROSES MC"/>
      <sheetName val="GRFIK MC"/>
      <sheetName val="DATA UR"/>
      <sheetName val="Proses UR"/>
      <sheetName val="Analisis UR"/>
      <sheetName val="NILAI UR"/>
      <sheetName val="DIAGRAM UR"/>
      <sheetName val="Nil Gab"/>
      <sheetName val="Remed"/>
      <sheetName val="Perbaikan"/>
      <sheetName val="Saran"/>
      <sheetName val="dasek"/>
      <sheetName val="dagur"/>
      <sheetName val="sik1"/>
      <sheetName val="sik2"/>
      <sheetName val="sik3"/>
      <sheetName val="sik4"/>
      <sheetName val="sik5"/>
      <sheetName val="sik6"/>
      <sheetName val="sik7"/>
      <sheetName val="sik8"/>
      <sheetName val="rek1"/>
      <sheetName val="rek2"/>
      <sheetName val="rek3"/>
      <sheetName val="rek4"/>
      <sheetName val="rek5"/>
      <sheetName val="rek6"/>
      <sheetName val="rek7"/>
      <sheetName val="rek8"/>
      <sheetName val="ket1"/>
      <sheetName val="ket2"/>
      <sheetName val="ket3"/>
      <sheetName val="ket4"/>
      <sheetName val="ket5"/>
      <sheetName val="ket6"/>
      <sheetName val="ket7"/>
      <sheetName val="ket8"/>
      <sheetName val="peng1"/>
      <sheetName val="peng2"/>
      <sheetName val="peng3"/>
      <sheetName val="peng4"/>
      <sheetName val="peng5"/>
      <sheetName val="peng6"/>
      <sheetName val="peng7"/>
      <sheetName val="peng8"/>
      <sheetName val="Sheet1"/>
      <sheetName val="dasiUt"/>
      <sheetName val="jur1"/>
      <sheetName val="jur2"/>
      <sheetName val="jur3"/>
      <sheetName val="jur4"/>
      <sheetName val="jur5"/>
      <sheetName val="jur6"/>
      <sheetName val="jur7"/>
      <sheetName val="jur8"/>
      <sheetName val="ab1"/>
      <sheetName val="ab2"/>
      <sheetName val="ab3"/>
      <sheetName val="ab4"/>
      <sheetName val="ab5"/>
      <sheetName val="ab6"/>
      <sheetName val="ab7"/>
      <sheetName val="ab8"/>
      <sheetName val="skl"/>
      <sheetName val="ki-kd"/>
      <sheetName val="kkm"/>
      <sheetName val="kaldik"/>
      <sheetName val="me"/>
      <sheetName val="jadNgajar"/>
      <sheetName val="prota"/>
      <sheetName val="Buku"/>
      <sheetName val="EtikGuru"/>
      <sheetName val="IkrarGuru"/>
      <sheetName val="prosem"/>
      <sheetName val="Nil"/>
      <sheetName val="Pembiasaan"/>
      <sheetName val="Sila_Rpp"/>
      <sheetName val="analisis HU"/>
      <sheetName val="MenuKis"/>
      <sheetName val="DataKis"/>
      <sheetName val="database"/>
      <sheetName val="KartuPG"/>
      <sheetName val="RSoalEs"/>
      <sheetName val="Cover"/>
      <sheetName val="kartuESy"/>
      <sheetName val="Tatib"/>
      <sheetName val="DS"/>
      <sheetName val="EvDiri"/>
      <sheetName val="TindakL"/>
      <sheetName val="cov"/>
      <sheetName val="cov1"/>
      <sheetName val="admG"/>
      <sheetName val="Menut"/>
      <sheetName val="pering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4">
          <cell r="B4" t="str">
            <v xml:space="preserve"> 1-A</v>
          </cell>
          <cell r="C4" t="str">
            <v xml:space="preserve"> 1-B</v>
          </cell>
          <cell r="D4" t="str">
            <v xml:space="preserve"> 1-C</v>
          </cell>
          <cell r="E4" t="str">
            <v xml:space="preserve"> 1-D</v>
          </cell>
          <cell r="F4" t="str">
            <v xml:space="preserve"> 1-E</v>
          </cell>
          <cell r="G4" t="str">
            <v xml:space="preserve"> 1-F</v>
          </cell>
          <cell r="H4" t="str">
            <v xml:space="preserve"> 1-G</v>
          </cell>
          <cell r="I4" t="str">
            <v xml:space="preserve"> 1-H</v>
          </cell>
        </row>
        <row r="5">
          <cell r="B5" t="str">
            <v>ACHMAD SYAUQI</v>
          </cell>
          <cell r="C5" t="str">
            <v>ACHMAD BUKHORI</v>
          </cell>
          <cell r="D5">
            <v>0</v>
          </cell>
          <cell r="E5">
            <v>0</v>
          </cell>
          <cell r="F5">
            <v>0</v>
          </cell>
          <cell r="G5">
            <v>0</v>
          </cell>
          <cell r="H5">
            <v>0</v>
          </cell>
          <cell r="I5">
            <v>0</v>
          </cell>
        </row>
        <row r="6">
          <cell r="B6" t="str">
            <v>ADAM NURSAID</v>
          </cell>
          <cell r="C6" t="str">
            <v>ADRIAN IBNU RACHMAN</v>
          </cell>
          <cell r="D6">
            <v>0</v>
          </cell>
          <cell r="E6">
            <v>0</v>
          </cell>
          <cell r="F6">
            <v>0</v>
          </cell>
          <cell r="G6">
            <v>0</v>
          </cell>
          <cell r="H6">
            <v>0</v>
          </cell>
          <cell r="I6">
            <v>0</v>
          </cell>
        </row>
        <row r="7">
          <cell r="B7" t="str">
            <v>ADZRA NADIRA NUR AMALIA</v>
          </cell>
          <cell r="C7" t="str">
            <v>ALI SYEH ABU BAKAR</v>
          </cell>
          <cell r="D7">
            <v>0</v>
          </cell>
          <cell r="E7">
            <v>0</v>
          </cell>
          <cell r="F7">
            <v>0</v>
          </cell>
          <cell r="G7">
            <v>0</v>
          </cell>
          <cell r="H7">
            <v>0</v>
          </cell>
          <cell r="I7">
            <v>0</v>
          </cell>
        </row>
        <row r="8">
          <cell r="B8" t="str">
            <v>AHMANDA SYAHRIL GUSMAN</v>
          </cell>
          <cell r="C8" t="str">
            <v>ANDRE NAUFAL PUTRA</v>
          </cell>
          <cell r="D8">
            <v>0</v>
          </cell>
          <cell r="E8">
            <v>0</v>
          </cell>
          <cell r="F8">
            <v>0</v>
          </cell>
          <cell r="G8">
            <v>0</v>
          </cell>
          <cell r="H8">
            <v>0</v>
          </cell>
          <cell r="I8">
            <v>0</v>
          </cell>
        </row>
        <row r="9">
          <cell r="B9" t="str">
            <v>ARDIYANSYAH TEGAR RAMADAN</v>
          </cell>
          <cell r="C9" t="str">
            <v>ANGEL AULIA RAHMA</v>
          </cell>
          <cell r="D9">
            <v>0</v>
          </cell>
          <cell r="E9">
            <v>0</v>
          </cell>
          <cell r="F9">
            <v>0</v>
          </cell>
          <cell r="G9">
            <v>0</v>
          </cell>
          <cell r="H9">
            <v>0</v>
          </cell>
          <cell r="I9">
            <v>0</v>
          </cell>
        </row>
        <row r="10">
          <cell r="B10" t="str">
            <v>BONA  RAMADHANI  ZEIN</v>
          </cell>
          <cell r="C10" t="str">
            <v>CRUS PRADANA KUSUMA</v>
          </cell>
          <cell r="D10">
            <v>0</v>
          </cell>
          <cell r="E10">
            <v>0</v>
          </cell>
          <cell r="F10">
            <v>0</v>
          </cell>
          <cell r="G10">
            <v>0</v>
          </cell>
          <cell r="H10">
            <v>0</v>
          </cell>
          <cell r="I10">
            <v>0</v>
          </cell>
        </row>
        <row r="11">
          <cell r="B11" t="str">
            <v>BUNGA AMELIA</v>
          </cell>
          <cell r="C11" t="str">
            <v>DEA SITI APRIANTI</v>
          </cell>
          <cell r="D11">
            <v>0</v>
          </cell>
          <cell r="E11">
            <v>0</v>
          </cell>
          <cell r="F11">
            <v>0</v>
          </cell>
          <cell r="G11">
            <v>0</v>
          </cell>
          <cell r="H11">
            <v>0</v>
          </cell>
          <cell r="I11">
            <v>0</v>
          </cell>
        </row>
        <row r="12">
          <cell r="B12" t="str">
            <v>CHELSY MILKA NAIYALA SHOFYAN</v>
          </cell>
          <cell r="C12" t="str">
            <v>DHINI ARETA PUTRI PURWANTO</v>
          </cell>
          <cell r="D12">
            <v>0</v>
          </cell>
          <cell r="E12">
            <v>0</v>
          </cell>
          <cell r="F12">
            <v>0</v>
          </cell>
          <cell r="G12">
            <v>0</v>
          </cell>
          <cell r="H12">
            <v>0</v>
          </cell>
          <cell r="I12">
            <v>0</v>
          </cell>
        </row>
        <row r="13">
          <cell r="B13" t="str">
            <v>DANANG PRASETYO</v>
          </cell>
          <cell r="C13" t="str">
            <v>EKA PUTRI WULANDARI</v>
          </cell>
          <cell r="D13">
            <v>0</v>
          </cell>
          <cell r="E13">
            <v>0</v>
          </cell>
          <cell r="F13">
            <v>0</v>
          </cell>
          <cell r="G13">
            <v>0</v>
          </cell>
          <cell r="H13">
            <v>0</v>
          </cell>
          <cell r="I13">
            <v>0</v>
          </cell>
        </row>
        <row r="14">
          <cell r="B14" t="str">
            <v>DANIEL SAMUEL TUPALESSY</v>
          </cell>
          <cell r="C14" t="str">
            <v>FABIAN AHMAD KHALIEF</v>
          </cell>
          <cell r="D14">
            <v>0</v>
          </cell>
          <cell r="E14">
            <v>0</v>
          </cell>
          <cell r="F14">
            <v>0</v>
          </cell>
          <cell r="G14">
            <v>0</v>
          </cell>
          <cell r="H14">
            <v>0</v>
          </cell>
          <cell r="I14">
            <v>0</v>
          </cell>
        </row>
        <row r="15">
          <cell r="B15" t="str">
            <v>DUTA FAUZY DWITAMA</v>
          </cell>
          <cell r="C15" t="str">
            <v>FADIA QABILA PUTRI CANDRA</v>
          </cell>
          <cell r="D15">
            <v>0</v>
          </cell>
          <cell r="E15">
            <v>0</v>
          </cell>
          <cell r="F15">
            <v>0</v>
          </cell>
          <cell r="G15">
            <v>0</v>
          </cell>
          <cell r="H15">
            <v>0</v>
          </cell>
          <cell r="I15">
            <v>0</v>
          </cell>
        </row>
        <row r="16">
          <cell r="B16" t="str">
            <v>DWI RAMADHAN</v>
          </cell>
          <cell r="C16" t="str">
            <v>FAJAR RAMADHAN</v>
          </cell>
          <cell r="D16">
            <v>0</v>
          </cell>
          <cell r="E16">
            <v>0</v>
          </cell>
          <cell r="F16">
            <v>0</v>
          </cell>
          <cell r="G16">
            <v>0</v>
          </cell>
          <cell r="H16">
            <v>0</v>
          </cell>
          <cell r="I16">
            <v>0</v>
          </cell>
        </row>
        <row r="17">
          <cell r="B17" t="str">
            <v>ELSA RAHMA ALYA</v>
          </cell>
          <cell r="C17" t="str">
            <v>FATIMATU ZAHRA</v>
          </cell>
          <cell r="D17">
            <v>0</v>
          </cell>
          <cell r="E17">
            <v>0</v>
          </cell>
          <cell r="F17">
            <v>0</v>
          </cell>
          <cell r="G17">
            <v>0</v>
          </cell>
          <cell r="H17">
            <v>0</v>
          </cell>
          <cell r="I17">
            <v>0</v>
          </cell>
        </row>
        <row r="18">
          <cell r="B18" t="str">
            <v>FIKRI RAMDHONI HIDAYAT</v>
          </cell>
          <cell r="C18" t="str">
            <v>FERDIANSYAH MAULANA</v>
          </cell>
          <cell r="D18">
            <v>0</v>
          </cell>
          <cell r="E18">
            <v>0</v>
          </cell>
          <cell r="F18">
            <v>0</v>
          </cell>
          <cell r="G18">
            <v>0</v>
          </cell>
          <cell r="H18">
            <v>0</v>
          </cell>
          <cell r="I18">
            <v>0</v>
          </cell>
        </row>
        <row r="19">
          <cell r="B19" t="str">
            <v>GHINA ARLIENTA BALQIS KISWARA</v>
          </cell>
          <cell r="C19" t="str">
            <v>FERRY KUSUMA</v>
          </cell>
          <cell r="D19">
            <v>0</v>
          </cell>
          <cell r="E19">
            <v>0</v>
          </cell>
          <cell r="F19">
            <v>0</v>
          </cell>
          <cell r="G19">
            <v>0</v>
          </cell>
          <cell r="H19">
            <v>0</v>
          </cell>
          <cell r="I19">
            <v>0</v>
          </cell>
        </row>
        <row r="20">
          <cell r="B20" t="str">
            <v>GIDEON RAEL</v>
          </cell>
          <cell r="C20" t="str">
            <v>FITRAH AMELIA PRATIWI</v>
          </cell>
          <cell r="D20">
            <v>0</v>
          </cell>
          <cell r="E20">
            <v>0</v>
          </cell>
          <cell r="F20">
            <v>0</v>
          </cell>
          <cell r="G20">
            <v>0</v>
          </cell>
          <cell r="H20">
            <v>0</v>
          </cell>
          <cell r="I20">
            <v>0</v>
          </cell>
        </row>
        <row r="21">
          <cell r="B21" t="str">
            <v>GIVORSCHY SOPLANTILA</v>
          </cell>
          <cell r="C21" t="str">
            <v>FITRIYANIH</v>
          </cell>
          <cell r="D21">
            <v>0</v>
          </cell>
          <cell r="E21">
            <v>0</v>
          </cell>
          <cell r="F21">
            <v>0</v>
          </cell>
          <cell r="G21">
            <v>0</v>
          </cell>
          <cell r="H21">
            <v>0</v>
          </cell>
          <cell r="I21">
            <v>0</v>
          </cell>
        </row>
        <row r="22">
          <cell r="B22" t="str">
            <v>HAYFA NADIRA ANDRIANSYAH</v>
          </cell>
          <cell r="C22" t="str">
            <v>GUNTUR WIBOWO</v>
          </cell>
          <cell r="D22">
            <v>0</v>
          </cell>
          <cell r="E22">
            <v>0</v>
          </cell>
          <cell r="F22">
            <v>0</v>
          </cell>
          <cell r="G22">
            <v>0</v>
          </cell>
          <cell r="H22">
            <v>0</v>
          </cell>
          <cell r="I22">
            <v>0</v>
          </cell>
        </row>
        <row r="23">
          <cell r="B23" t="str">
            <v>ILHAM ISLAMET</v>
          </cell>
          <cell r="C23" t="str">
            <v>HEDI HIDAYAT</v>
          </cell>
          <cell r="D23">
            <v>0</v>
          </cell>
          <cell r="E23">
            <v>0</v>
          </cell>
          <cell r="F23">
            <v>0</v>
          </cell>
          <cell r="G23">
            <v>0</v>
          </cell>
          <cell r="H23">
            <v>0</v>
          </cell>
          <cell r="I23">
            <v>0</v>
          </cell>
        </row>
        <row r="24">
          <cell r="B24" t="str">
            <v>KARIN THERESIA</v>
          </cell>
          <cell r="C24" t="str">
            <v>IMAM AMIN NULLAH</v>
          </cell>
          <cell r="D24">
            <v>0</v>
          </cell>
          <cell r="E24">
            <v>0</v>
          </cell>
          <cell r="F24">
            <v>0</v>
          </cell>
          <cell r="G24">
            <v>0</v>
          </cell>
          <cell r="H24">
            <v>0</v>
          </cell>
          <cell r="I24">
            <v>0</v>
          </cell>
        </row>
        <row r="25">
          <cell r="B25" t="str">
            <v>MARIA MARGARETHA AUGUSTYNA</v>
          </cell>
          <cell r="C25" t="str">
            <v>MAYA DWI RAMADHANI</v>
          </cell>
          <cell r="D25">
            <v>0</v>
          </cell>
          <cell r="E25">
            <v>0</v>
          </cell>
          <cell r="F25">
            <v>0</v>
          </cell>
          <cell r="G25">
            <v>0</v>
          </cell>
          <cell r="H25">
            <v>0</v>
          </cell>
          <cell r="I25">
            <v>0</v>
          </cell>
        </row>
        <row r="26">
          <cell r="B26" t="str">
            <v>MARSELLA FAJ'RI DEHAN PRATAMA</v>
          </cell>
          <cell r="C26" t="str">
            <v>MOCHAMMAD BIMO SETIAWAN</v>
          </cell>
          <cell r="D26">
            <v>0</v>
          </cell>
          <cell r="E26">
            <v>0</v>
          </cell>
          <cell r="F26">
            <v>0</v>
          </cell>
          <cell r="G26">
            <v>0</v>
          </cell>
          <cell r="H26">
            <v>0</v>
          </cell>
          <cell r="I26">
            <v>0</v>
          </cell>
        </row>
        <row r="27">
          <cell r="B27" t="str">
            <v>MUHAMMAD ABDAN SYAKURO SIMBOLON</v>
          </cell>
          <cell r="C27" t="str">
            <v>MUHAMMAD NAJWAN PUTRA</v>
          </cell>
          <cell r="D27">
            <v>0</v>
          </cell>
          <cell r="E27">
            <v>0</v>
          </cell>
          <cell r="F27">
            <v>0</v>
          </cell>
          <cell r="G27">
            <v>0</v>
          </cell>
          <cell r="H27">
            <v>0</v>
          </cell>
          <cell r="I27">
            <v>0</v>
          </cell>
        </row>
        <row r="28">
          <cell r="B28" t="str">
            <v>MUHAMMAD ILHAM HILMI</v>
          </cell>
          <cell r="C28" t="str">
            <v>MUHAMMAD REVA ABYAN ISLAMI</v>
          </cell>
          <cell r="D28">
            <v>0</v>
          </cell>
          <cell r="E28">
            <v>0</v>
          </cell>
          <cell r="F28">
            <v>0</v>
          </cell>
          <cell r="G28">
            <v>0</v>
          </cell>
          <cell r="H28">
            <v>0</v>
          </cell>
          <cell r="I28">
            <v>0</v>
          </cell>
        </row>
        <row r="29">
          <cell r="B29" t="str">
            <v>MUHAMMAD RAVA ABIYYU ISLAMI</v>
          </cell>
          <cell r="C29" t="str">
            <v>NAOVAL NUR FAHLEFI</v>
          </cell>
          <cell r="D29">
            <v>0</v>
          </cell>
          <cell r="E29">
            <v>0</v>
          </cell>
          <cell r="F29">
            <v>0</v>
          </cell>
          <cell r="G29">
            <v>0</v>
          </cell>
          <cell r="H29">
            <v>0</v>
          </cell>
          <cell r="I29">
            <v>0</v>
          </cell>
        </row>
        <row r="30">
          <cell r="B30" t="str">
            <v>NANDAR ADE PUTRA</v>
          </cell>
          <cell r="C30" t="str">
            <v>RAHMAH CHANTIKA RUSTIYONO PUTR</v>
          </cell>
          <cell r="D30">
            <v>0</v>
          </cell>
          <cell r="E30">
            <v>0</v>
          </cell>
          <cell r="F30">
            <v>0</v>
          </cell>
          <cell r="G30">
            <v>0</v>
          </cell>
          <cell r="H30">
            <v>0</v>
          </cell>
          <cell r="I30">
            <v>0</v>
          </cell>
        </row>
        <row r="31">
          <cell r="B31" t="str">
            <v>NATASYA ZAHRA RIYANTI</v>
          </cell>
          <cell r="C31" t="str">
            <v>RAHMAH HIDAYAH</v>
          </cell>
          <cell r="D31">
            <v>0</v>
          </cell>
          <cell r="E31">
            <v>0</v>
          </cell>
          <cell r="F31">
            <v>0</v>
          </cell>
          <cell r="G31">
            <v>0</v>
          </cell>
          <cell r="H31">
            <v>0</v>
          </cell>
          <cell r="I31">
            <v>0</v>
          </cell>
        </row>
        <row r="32">
          <cell r="B32" t="str">
            <v>NOVA JOJOR</v>
          </cell>
          <cell r="C32" t="str">
            <v>RAINER ADITYATAMA</v>
          </cell>
          <cell r="D32">
            <v>0</v>
          </cell>
          <cell r="E32">
            <v>0</v>
          </cell>
          <cell r="F32">
            <v>0</v>
          </cell>
          <cell r="G32">
            <v>0</v>
          </cell>
          <cell r="H32">
            <v>0</v>
          </cell>
          <cell r="I32">
            <v>0</v>
          </cell>
        </row>
        <row r="33">
          <cell r="B33" t="str">
            <v>NOVA KHAIRANI AKHZA</v>
          </cell>
          <cell r="C33" t="str">
            <v>RIASTANIA ANJANI</v>
          </cell>
          <cell r="D33">
            <v>0</v>
          </cell>
          <cell r="E33">
            <v>0</v>
          </cell>
          <cell r="F33">
            <v>0</v>
          </cell>
          <cell r="G33">
            <v>0</v>
          </cell>
          <cell r="H33">
            <v>0</v>
          </cell>
          <cell r="I33">
            <v>0</v>
          </cell>
        </row>
        <row r="34">
          <cell r="B34" t="str">
            <v>PUTRA EKA WIBOWO</v>
          </cell>
          <cell r="C34" t="str">
            <v>RIFAT VALDERAMA</v>
          </cell>
          <cell r="D34">
            <v>0</v>
          </cell>
          <cell r="E34">
            <v>0</v>
          </cell>
          <cell r="F34">
            <v>0</v>
          </cell>
          <cell r="G34">
            <v>0</v>
          </cell>
          <cell r="H34">
            <v>0</v>
          </cell>
          <cell r="I34">
            <v>0</v>
          </cell>
        </row>
        <row r="35">
          <cell r="B35" t="str">
            <v>RIANA KHOIRUN NISSA</v>
          </cell>
          <cell r="C35" t="str">
            <v>SADDAM ARYO PUTRANTO</v>
          </cell>
          <cell r="D35">
            <v>0</v>
          </cell>
          <cell r="E35">
            <v>0</v>
          </cell>
          <cell r="F35">
            <v>0</v>
          </cell>
          <cell r="G35">
            <v>0</v>
          </cell>
          <cell r="H35">
            <v>0</v>
          </cell>
          <cell r="I35">
            <v>0</v>
          </cell>
        </row>
        <row r="36">
          <cell r="B36" t="str">
            <v>RIZKY AZKA RAMADHAN</v>
          </cell>
          <cell r="C36" t="str">
            <v>SAFIRA RAMADHANI BUDIMAN</v>
          </cell>
          <cell r="D36">
            <v>0</v>
          </cell>
          <cell r="E36">
            <v>0</v>
          </cell>
          <cell r="F36">
            <v>0</v>
          </cell>
          <cell r="G36">
            <v>0</v>
          </cell>
          <cell r="H36">
            <v>0</v>
          </cell>
          <cell r="I36">
            <v>0</v>
          </cell>
        </row>
        <row r="37">
          <cell r="B37" t="str">
            <v>SHARFANI RAMADHAN OKTAVIANTO</v>
          </cell>
          <cell r="C37" t="str">
            <v>SALMA SABRINA</v>
          </cell>
          <cell r="D37">
            <v>0</v>
          </cell>
          <cell r="E37">
            <v>0</v>
          </cell>
          <cell r="F37">
            <v>0</v>
          </cell>
          <cell r="G37">
            <v>0</v>
          </cell>
          <cell r="H37">
            <v>0</v>
          </cell>
          <cell r="I37">
            <v>0</v>
          </cell>
        </row>
        <row r="38">
          <cell r="B38" t="str">
            <v>SYAIPUL BASYRI</v>
          </cell>
          <cell r="C38" t="str">
            <v>SYAKIRA SALSABILA</v>
          </cell>
          <cell r="D38">
            <v>0</v>
          </cell>
          <cell r="E38">
            <v>0</v>
          </cell>
          <cell r="F38">
            <v>0</v>
          </cell>
          <cell r="G38">
            <v>0</v>
          </cell>
          <cell r="H38">
            <v>0</v>
          </cell>
          <cell r="I38">
            <v>0</v>
          </cell>
        </row>
        <row r="39">
          <cell r="B39" t="str">
            <v>SYIPA AMANATUNNISA</v>
          </cell>
          <cell r="C39" t="str">
            <v>ZHIRA SALSABILLA SYARIEL</v>
          </cell>
          <cell r="D39">
            <v>0</v>
          </cell>
          <cell r="E39">
            <v>0</v>
          </cell>
          <cell r="F39">
            <v>0</v>
          </cell>
          <cell r="G39">
            <v>0</v>
          </cell>
          <cell r="H39">
            <v>0</v>
          </cell>
          <cell r="I39">
            <v>0</v>
          </cell>
        </row>
        <row r="40">
          <cell r="B40" t="str">
            <v>YOSHIKA PUTRI KEZIA WULANDARI</v>
          </cell>
          <cell r="C40">
            <v>0</v>
          </cell>
          <cell r="D40">
            <v>0</v>
          </cell>
          <cell r="E40">
            <v>0</v>
          </cell>
          <cell r="F40">
            <v>0</v>
          </cell>
          <cell r="G40">
            <v>0</v>
          </cell>
          <cell r="H40">
            <v>0</v>
          </cell>
          <cell r="I40">
            <v>0</v>
          </cell>
        </row>
        <row r="41">
          <cell r="B41">
            <v>0</v>
          </cell>
          <cell r="C41">
            <v>0</v>
          </cell>
          <cell r="D41">
            <v>0</v>
          </cell>
          <cell r="E41">
            <v>0</v>
          </cell>
          <cell r="F41">
            <v>0</v>
          </cell>
          <cell r="G41">
            <v>0</v>
          </cell>
          <cell r="H41">
            <v>0</v>
          </cell>
          <cell r="I41">
            <v>0</v>
          </cell>
        </row>
        <row r="42">
          <cell r="B42">
            <v>0</v>
          </cell>
          <cell r="C42">
            <v>0</v>
          </cell>
          <cell r="D42">
            <v>0</v>
          </cell>
          <cell r="E42">
            <v>0</v>
          </cell>
          <cell r="F42">
            <v>0</v>
          </cell>
          <cell r="G42">
            <v>0</v>
          </cell>
          <cell r="H42">
            <v>0</v>
          </cell>
          <cell r="I42">
            <v>0</v>
          </cell>
        </row>
        <row r="43">
          <cell r="B43">
            <v>0</v>
          </cell>
          <cell r="C43">
            <v>0</v>
          </cell>
          <cell r="D43">
            <v>0</v>
          </cell>
          <cell r="E43">
            <v>0</v>
          </cell>
          <cell r="F43">
            <v>0</v>
          </cell>
          <cell r="G43">
            <v>0</v>
          </cell>
          <cell r="H43">
            <v>0</v>
          </cell>
          <cell r="I43">
            <v>0</v>
          </cell>
        </row>
        <row r="44">
          <cell r="B44">
            <v>0</v>
          </cell>
          <cell r="C44">
            <v>0</v>
          </cell>
          <cell r="D44">
            <v>0</v>
          </cell>
          <cell r="E44">
            <v>0</v>
          </cell>
          <cell r="F44">
            <v>0</v>
          </cell>
          <cell r="G44">
            <v>0</v>
          </cell>
          <cell r="H44">
            <v>0</v>
          </cell>
          <cell r="I44">
            <v>0</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D8">
            <v>1</v>
          </cell>
          <cell r="E8" t="str">
            <v>(Alquran)Menerapkan hukum bacaan qalqalah  dan ra</v>
          </cell>
        </row>
        <row r="9">
          <cell r="D9">
            <v>0</v>
          </cell>
          <cell r="E9">
            <v>0</v>
          </cell>
        </row>
        <row r="10">
          <cell r="D10">
            <v>2</v>
          </cell>
          <cell r="E10" t="str">
            <v>(Aqidah)Meningkatkan keimanan kepada kitab-kitab Allah</v>
          </cell>
        </row>
        <row r="11">
          <cell r="D11">
            <v>0</v>
          </cell>
          <cell r="E11">
            <v>0</v>
          </cell>
        </row>
        <row r="12">
          <cell r="D12">
            <v>0</v>
          </cell>
          <cell r="E12">
            <v>0</v>
          </cell>
        </row>
        <row r="13">
          <cell r="D13">
            <v>3</v>
          </cell>
          <cell r="E13" t="str">
            <v>(Akhlak)Membiasakan perilaku terpuji</v>
          </cell>
        </row>
        <row r="14">
          <cell r="D14">
            <v>0</v>
          </cell>
          <cell r="E14">
            <v>0</v>
          </cell>
        </row>
        <row r="15">
          <cell r="D15">
            <v>0</v>
          </cell>
          <cell r="E15">
            <v>0</v>
          </cell>
        </row>
        <row r="16">
          <cell r="D16">
            <v>4</v>
          </cell>
          <cell r="E16" t="str">
            <v xml:space="preserve">(Akhlak)Menghindari perilaku tercela </v>
          </cell>
        </row>
        <row r="17">
          <cell r="D17">
            <v>0</v>
          </cell>
          <cell r="E17">
            <v>0</v>
          </cell>
        </row>
        <row r="18">
          <cell r="D18">
            <v>0</v>
          </cell>
          <cell r="E18">
            <v>0</v>
          </cell>
        </row>
        <row r="19">
          <cell r="D19">
            <v>5</v>
          </cell>
          <cell r="E19" t="str">
            <v>(Fiqih)Mengenal tatacara shalat sunnat</v>
          </cell>
        </row>
        <row r="20">
          <cell r="D20">
            <v>0</v>
          </cell>
          <cell r="E20">
            <v>0</v>
          </cell>
        </row>
        <row r="21">
          <cell r="D21">
            <v>6</v>
          </cell>
          <cell r="E21" t="str">
            <v>(Fiqih): Memahami macam-macam sujud</v>
          </cell>
        </row>
        <row r="22">
          <cell r="D22">
            <v>0</v>
          </cell>
          <cell r="E22">
            <v>0</v>
          </cell>
        </row>
        <row r="23">
          <cell r="D23">
            <v>0</v>
          </cell>
          <cell r="E23">
            <v>0</v>
          </cell>
        </row>
        <row r="24">
          <cell r="D24">
            <v>7</v>
          </cell>
          <cell r="E24" t="str">
            <v>(Fiqih): Memahami tatacara puasa</v>
          </cell>
        </row>
        <row r="25">
          <cell r="D25">
            <v>0</v>
          </cell>
          <cell r="E25">
            <v>0</v>
          </cell>
        </row>
        <row r="26">
          <cell r="D26">
            <v>0</v>
          </cell>
          <cell r="E26">
            <v>0</v>
          </cell>
        </row>
        <row r="27">
          <cell r="D27">
            <v>0</v>
          </cell>
          <cell r="E27">
            <v>0</v>
          </cell>
        </row>
        <row r="28">
          <cell r="D28">
            <v>8</v>
          </cell>
          <cell r="E28" t="str">
            <v>(Fiqih): Memahami zakat</v>
          </cell>
        </row>
        <row r="29">
          <cell r="D29">
            <v>0</v>
          </cell>
          <cell r="E29">
            <v>0</v>
          </cell>
        </row>
        <row r="30">
          <cell r="D30">
            <v>0</v>
          </cell>
          <cell r="E30">
            <v>0</v>
          </cell>
        </row>
        <row r="31">
          <cell r="D31">
            <v>0</v>
          </cell>
          <cell r="E31">
            <v>0</v>
          </cell>
        </row>
        <row r="32">
          <cell r="D32">
            <v>9</v>
          </cell>
          <cell r="E32" t="str">
            <v>(Tarikh dan Kebudayaan Islam): Memahami sejarah Nabi Muhammad Saw.</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sheetData>
      <sheetData sheetId="76"/>
      <sheetData sheetId="77"/>
      <sheetData sheetId="78"/>
      <sheetData sheetId="79"/>
      <sheetData sheetId="80"/>
      <sheetData sheetId="81"/>
      <sheetData sheetId="82"/>
      <sheetData sheetId="83"/>
      <sheetData sheetId="84"/>
      <sheetData sheetId="85"/>
      <sheetData sheetId="86">
        <row r="4">
          <cell r="G4" t="str">
            <v>SOAL</v>
          </cell>
        </row>
        <row r="5">
          <cell r="G5">
            <v>0</v>
          </cell>
        </row>
        <row r="6">
          <cell r="A6">
            <v>1</v>
          </cell>
          <cell r="B6" t="str">
            <v>1. Memahami penggunaan teknologi informasi dan komunikasi, dan prospeknya di masa mendatang</v>
          </cell>
          <cell r="C6" t="str">
            <v>1. 1. Mengidentifikasi berbagai peralatan teknologi informasi dan komunikasi</v>
          </cell>
          <cell r="D6" t="str">
            <v>Peralatan teknologi informasi dan komunikasi</v>
          </cell>
          <cell r="E6" t="str">
            <v> Mengidentifikasi peralatan teknologi informasi dan komunikasi di berbagai bidang dengan cermat dan berhati-hati Menjelaskan fungsi berbagai peralatan teknologi informasi dan komunikasi dengan berfikir logis</v>
          </cell>
          <cell r="F6" t="str">
            <v>Buku Paket &amp; Perangkat TIK (komputer, telepon/ hand-phone, faximail, multi media dll.),buku paket, lembar kerja</v>
          </cell>
          <cell r="G6" t="str">
            <v>Komputer berasal dari kata "To Compute", yang mempunyai arti…..</v>
          </cell>
          <cell r="H6" t="str">
            <v>A</v>
          </cell>
          <cell r="I6" t="str">
            <v>Alat hitung</v>
          </cell>
          <cell r="J6" t="str">
            <v>Berhitung</v>
          </cell>
          <cell r="K6" t="str">
            <v>Komputer</v>
          </cell>
          <cell r="L6" t="str">
            <v>Kalkulator</v>
          </cell>
        </row>
        <row r="7">
          <cell r="A7">
            <v>2</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Mengidentifikasi peralatan teknologi informasi dan komunikasi di berbagai bidang dengan cermat dan berhati-hati Menjelaskan fungsi berbagai peralatan teknologi informasi dan komunikasi dengan berfikir logis</v>
          </cell>
          <cell r="F7" t="str">
            <v>Buku Paket &amp; Perangkat TIK (komputer, telepon/ hand-phone, faximail, multi media dll.),buku paket, lembar kerja</v>
          </cell>
          <cell r="G7" t="str">
            <v>Bagian komputer yang termasuk alat input adalah….</v>
          </cell>
          <cell r="H7" t="str">
            <v>B</v>
          </cell>
          <cell r="I7" t="str">
            <v>Monitor</v>
          </cell>
          <cell r="J7" t="str">
            <v>Keyboard</v>
          </cell>
          <cell r="K7" t="str">
            <v>CPU</v>
          </cell>
          <cell r="L7" t="str">
            <v>Speaker</v>
          </cell>
        </row>
        <row r="8">
          <cell r="A8">
            <v>3</v>
          </cell>
          <cell r="B8">
            <v>0</v>
          </cell>
          <cell r="C8">
            <v>0</v>
          </cell>
          <cell r="D8">
            <v>0</v>
          </cell>
          <cell r="E8">
            <v>0</v>
          </cell>
          <cell r="F8">
            <v>0</v>
          </cell>
          <cell r="G8">
            <v>0</v>
          </cell>
          <cell r="H8">
            <v>0</v>
          </cell>
          <cell r="I8">
            <v>0</v>
          </cell>
          <cell r="J8">
            <v>0</v>
          </cell>
          <cell r="K8">
            <v>0</v>
          </cell>
          <cell r="L8">
            <v>0</v>
          </cell>
        </row>
        <row r="9">
          <cell r="A9">
            <v>4</v>
          </cell>
          <cell r="B9">
            <v>0</v>
          </cell>
          <cell r="C9">
            <v>0</v>
          </cell>
          <cell r="D9">
            <v>0</v>
          </cell>
          <cell r="E9">
            <v>0</v>
          </cell>
          <cell r="F9">
            <v>0</v>
          </cell>
          <cell r="G9">
            <v>0</v>
          </cell>
          <cell r="H9">
            <v>0</v>
          </cell>
          <cell r="I9">
            <v>0</v>
          </cell>
          <cell r="J9">
            <v>0</v>
          </cell>
          <cell r="K9">
            <v>0</v>
          </cell>
          <cell r="L9">
            <v>0</v>
          </cell>
        </row>
        <row r="10">
          <cell r="A10">
            <v>5</v>
          </cell>
          <cell r="B10">
            <v>0</v>
          </cell>
          <cell r="C10">
            <v>0</v>
          </cell>
          <cell r="D10">
            <v>0</v>
          </cell>
          <cell r="E10">
            <v>0</v>
          </cell>
          <cell r="F10">
            <v>0</v>
          </cell>
          <cell r="G10">
            <v>0</v>
          </cell>
          <cell r="H10">
            <v>0</v>
          </cell>
          <cell r="I10">
            <v>0</v>
          </cell>
          <cell r="J10">
            <v>0</v>
          </cell>
          <cell r="K10">
            <v>0</v>
          </cell>
          <cell r="L10">
            <v>0</v>
          </cell>
        </row>
        <row r="11">
          <cell r="A11">
            <v>6</v>
          </cell>
          <cell r="B11">
            <v>0</v>
          </cell>
          <cell r="C11">
            <v>0</v>
          </cell>
          <cell r="D11">
            <v>0</v>
          </cell>
          <cell r="E11">
            <v>0</v>
          </cell>
          <cell r="F11">
            <v>0</v>
          </cell>
          <cell r="G11">
            <v>0</v>
          </cell>
          <cell r="H11">
            <v>0</v>
          </cell>
          <cell r="I11">
            <v>0</v>
          </cell>
          <cell r="J11">
            <v>0</v>
          </cell>
          <cell r="K11">
            <v>0</v>
          </cell>
          <cell r="L11">
            <v>0</v>
          </cell>
        </row>
        <row r="12">
          <cell r="A12">
            <v>7</v>
          </cell>
          <cell r="B12">
            <v>0</v>
          </cell>
          <cell r="C12">
            <v>0</v>
          </cell>
          <cell r="D12">
            <v>0</v>
          </cell>
          <cell r="E12">
            <v>0</v>
          </cell>
          <cell r="F12">
            <v>0</v>
          </cell>
          <cell r="G12">
            <v>0</v>
          </cell>
          <cell r="H12">
            <v>0</v>
          </cell>
          <cell r="I12">
            <v>0</v>
          </cell>
          <cell r="J12">
            <v>0</v>
          </cell>
          <cell r="K12">
            <v>0</v>
          </cell>
          <cell r="L12">
            <v>0</v>
          </cell>
        </row>
        <row r="13">
          <cell r="A13">
            <v>8</v>
          </cell>
          <cell r="B13">
            <v>0</v>
          </cell>
          <cell r="C13">
            <v>0</v>
          </cell>
          <cell r="D13">
            <v>0</v>
          </cell>
          <cell r="E13">
            <v>0</v>
          </cell>
          <cell r="F13">
            <v>0</v>
          </cell>
          <cell r="G13">
            <v>0</v>
          </cell>
          <cell r="H13">
            <v>0</v>
          </cell>
          <cell r="I13">
            <v>0</v>
          </cell>
          <cell r="J13">
            <v>0</v>
          </cell>
          <cell r="K13">
            <v>0</v>
          </cell>
          <cell r="L13">
            <v>0</v>
          </cell>
        </row>
        <row r="14">
          <cell r="A14">
            <v>9</v>
          </cell>
          <cell r="B14">
            <v>0</v>
          </cell>
          <cell r="C14">
            <v>0</v>
          </cell>
          <cell r="D14">
            <v>0</v>
          </cell>
          <cell r="E14">
            <v>0</v>
          </cell>
          <cell r="F14">
            <v>0</v>
          </cell>
          <cell r="G14">
            <v>0</v>
          </cell>
          <cell r="H14">
            <v>0</v>
          </cell>
          <cell r="I14">
            <v>0</v>
          </cell>
          <cell r="J14">
            <v>0</v>
          </cell>
          <cell r="K14">
            <v>0</v>
          </cell>
          <cell r="L14">
            <v>0</v>
          </cell>
        </row>
        <row r="15">
          <cell r="A15">
            <v>10</v>
          </cell>
          <cell r="B15">
            <v>0</v>
          </cell>
          <cell r="C15">
            <v>0</v>
          </cell>
          <cell r="D15">
            <v>0</v>
          </cell>
          <cell r="E15">
            <v>0</v>
          </cell>
          <cell r="F15">
            <v>0</v>
          </cell>
          <cell r="G15">
            <v>0</v>
          </cell>
          <cell r="H15">
            <v>0</v>
          </cell>
          <cell r="I15">
            <v>0</v>
          </cell>
          <cell r="J15">
            <v>0</v>
          </cell>
          <cell r="K15">
            <v>0</v>
          </cell>
          <cell r="L15">
            <v>0</v>
          </cell>
        </row>
        <row r="16">
          <cell r="A16">
            <v>11</v>
          </cell>
          <cell r="B16">
            <v>0</v>
          </cell>
          <cell r="C16">
            <v>0</v>
          </cell>
          <cell r="D16">
            <v>0</v>
          </cell>
          <cell r="E16">
            <v>0</v>
          </cell>
          <cell r="F16">
            <v>0</v>
          </cell>
          <cell r="G16">
            <v>0</v>
          </cell>
          <cell r="H16">
            <v>0</v>
          </cell>
          <cell r="I16">
            <v>0</v>
          </cell>
          <cell r="J16">
            <v>0</v>
          </cell>
          <cell r="K16">
            <v>0</v>
          </cell>
          <cell r="L16">
            <v>0</v>
          </cell>
        </row>
        <row r="17">
          <cell r="A17">
            <v>12</v>
          </cell>
          <cell r="B17">
            <v>0</v>
          </cell>
          <cell r="C17">
            <v>0</v>
          </cell>
          <cell r="D17">
            <v>0</v>
          </cell>
          <cell r="E17">
            <v>0</v>
          </cell>
          <cell r="F17">
            <v>0</v>
          </cell>
          <cell r="G17">
            <v>0</v>
          </cell>
          <cell r="H17">
            <v>0</v>
          </cell>
          <cell r="I17">
            <v>0</v>
          </cell>
          <cell r="J17">
            <v>0</v>
          </cell>
          <cell r="K17">
            <v>0</v>
          </cell>
          <cell r="L17">
            <v>0</v>
          </cell>
        </row>
        <row r="18">
          <cell r="A18">
            <v>13</v>
          </cell>
          <cell r="B18">
            <v>0</v>
          </cell>
          <cell r="C18">
            <v>0</v>
          </cell>
          <cell r="D18">
            <v>0</v>
          </cell>
          <cell r="E18">
            <v>0</v>
          </cell>
          <cell r="F18">
            <v>0</v>
          </cell>
          <cell r="G18">
            <v>0</v>
          </cell>
          <cell r="H18">
            <v>0</v>
          </cell>
          <cell r="I18">
            <v>0</v>
          </cell>
          <cell r="J18">
            <v>0</v>
          </cell>
          <cell r="K18">
            <v>0</v>
          </cell>
          <cell r="L18">
            <v>0</v>
          </cell>
        </row>
        <row r="19">
          <cell r="A19">
            <v>14</v>
          </cell>
          <cell r="B19">
            <v>0</v>
          </cell>
          <cell r="C19">
            <v>0</v>
          </cell>
          <cell r="D19">
            <v>0</v>
          </cell>
          <cell r="E19">
            <v>0</v>
          </cell>
          <cell r="F19">
            <v>0</v>
          </cell>
          <cell r="G19">
            <v>0</v>
          </cell>
          <cell r="H19">
            <v>0</v>
          </cell>
          <cell r="I19">
            <v>0</v>
          </cell>
          <cell r="J19">
            <v>0</v>
          </cell>
          <cell r="K19">
            <v>0</v>
          </cell>
          <cell r="L19">
            <v>0</v>
          </cell>
        </row>
        <row r="20">
          <cell r="A20">
            <v>15</v>
          </cell>
          <cell r="B20">
            <v>0</v>
          </cell>
          <cell r="C20">
            <v>0</v>
          </cell>
          <cell r="D20">
            <v>0</v>
          </cell>
          <cell r="E20">
            <v>0</v>
          </cell>
          <cell r="F20">
            <v>0</v>
          </cell>
          <cell r="G20">
            <v>0</v>
          </cell>
          <cell r="H20">
            <v>0</v>
          </cell>
          <cell r="I20">
            <v>0</v>
          </cell>
          <cell r="J20">
            <v>0</v>
          </cell>
          <cell r="K20">
            <v>0</v>
          </cell>
          <cell r="L20">
            <v>0</v>
          </cell>
        </row>
        <row r="21">
          <cell r="A21">
            <v>16</v>
          </cell>
          <cell r="B21">
            <v>0</v>
          </cell>
          <cell r="C21">
            <v>0</v>
          </cell>
          <cell r="D21">
            <v>0</v>
          </cell>
          <cell r="E21">
            <v>0</v>
          </cell>
          <cell r="F21">
            <v>0</v>
          </cell>
          <cell r="G21">
            <v>0</v>
          </cell>
          <cell r="H21">
            <v>0</v>
          </cell>
          <cell r="I21">
            <v>0</v>
          </cell>
          <cell r="J21">
            <v>0</v>
          </cell>
          <cell r="K21">
            <v>0</v>
          </cell>
          <cell r="L21">
            <v>0</v>
          </cell>
        </row>
        <row r="22">
          <cell r="A22">
            <v>17</v>
          </cell>
          <cell r="B22">
            <v>0</v>
          </cell>
          <cell r="C22">
            <v>0</v>
          </cell>
          <cell r="D22">
            <v>0</v>
          </cell>
          <cell r="E22">
            <v>0</v>
          </cell>
          <cell r="F22">
            <v>0</v>
          </cell>
          <cell r="G22">
            <v>0</v>
          </cell>
          <cell r="H22">
            <v>0</v>
          </cell>
          <cell r="I22">
            <v>0</v>
          </cell>
          <cell r="J22">
            <v>0</v>
          </cell>
          <cell r="K22">
            <v>0</v>
          </cell>
          <cell r="L22">
            <v>0</v>
          </cell>
        </row>
        <row r="23">
          <cell r="A23">
            <v>18</v>
          </cell>
          <cell r="B23">
            <v>0</v>
          </cell>
          <cell r="C23">
            <v>0</v>
          </cell>
          <cell r="D23">
            <v>0</v>
          </cell>
          <cell r="E23">
            <v>0</v>
          </cell>
          <cell r="F23">
            <v>0</v>
          </cell>
          <cell r="G23">
            <v>0</v>
          </cell>
          <cell r="H23">
            <v>0</v>
          </cell>
          <cell r="I23">
            <v>0</v>
          </cell>
          <cell r="J23">
            <v>0</v>
          </cell>
          <cell r="K23">
            <v>0</v>
          </cell>
          <cell r="L23">
            <v>0</v>
          </cell>
        </row>
        <row r="24">
          <cell r="A24">
            <v>19</v>
          </cell>
          <cell r="B24">
            <v>0</v>
          </cell>
          <cell r="C24">
            <v>0</v>
          </cell>
          <cell r="D24">
            <v>0</v>
          </cell>
          <cell r="E24">
            <v>0</v>
          </cell>
          <cell r="F24">
            <v>0</v>
          </cell>
          <cell r="G24">
            <v>0</v>
          </cell>
          <cell r="H24">
            <v>0</v>
          </cell>
          <cell r="I24">
            <v>0</v>
          </cell>
          <cell r="J24">
            <v>0</v>
          </cell>
          <cell r="K24">
            <v>0</v>
          </cell>
          <cell r="L24">
            <v>0</v>
          </cell>
        </row>
        <row r="25">
          <cell r="A25">
            <v>20</v>
          </cell>
          <cell r="B25">
            <v>0</v>
          </cell>
          <cell r="C25">
            <v>0</v>
          </cell>
          <cell r="D25">
            <v>0</v>
          </cell>
          <cell r="E25">
            <v>0</v>
          </cell>
          <cell r="F25">
            <v>0</v>
          </cell>
          <cell r="G25">
            <v>0</v>
          </cell>
          <cell r="H25">
            <v>0</v>
          </cell>
          <cell r="I25">
            <v>0</v>
          </cell>
          <cell r="J25">
            <v>0</v>
          </cell>
          <cell r="K25">
            <v>0</v>
          </cell>
          <cell r="L25">
            <v>0</v>
          </cell>
        </row>
        <row r="26">
          <cell r="A26">
            <v>21</v>
          </cell>
          <cell r="B26">
            <v>0</v>
          </cell>
          <cell r="C26">
            <v>0</v>
          </cell>
          <cell r="D26">
            <v>0</v>
          </cell>
          <cell r="E26">
            <v>0</v>
          </cell>
          <cell r="F26">
            <v>0</v>
          </cell>
          <cell r="G26">
            <v>0</v>
          </cell>
          <cell r="H26">
            <v>0</v>
          </cell>
          <cell r="I26">
            <v>0</v>
          </cell>
          <cell r="J26">
            <v>0</v>
          </cell>
          <cell r="K26">
            <v>0</v>
          </cell>
          <cell r="L26">
            <v>0</v>
          </cell>
        </row>
        <row r="27">
          <cell r="A27">
            <v>22</v>
          </cell>
          <cell r="B27">
            <v>0</v>
          </cell>
          <cell r="C27">
            <v>0</v>
          </cell>
          <cell r="D27">
            <v>0</v>
          </cell>
          <cell r="E27">
            <v>0</v>
          </cell>
          <cell r="F27">
            <v>0</v>
          </cell>
          <cell r="G27">
            <v>0</v>
          </cell>
          <cell r="H27">
            <v>0</v>
          </cell>
          <cell r="I27">
            <v>0</v>
          </cell>
          <cell r="J27">
            <v>0</v>
          </cell>
          <cell r="K27">
            <v>0</v>
          </cell>
          <cell r="L27">
            <v>0</v>
          </cell>
        </row>
        <row r="28">
          <cell r="A28">
            <v>23</v>
          </cell>
          <cell r="B28">
            <v>0</v>
          </cell>
          <cell r="C28">
            <v>0</v>
          </cell>
          <cell r="D28">
            <v>0</v>
          </cell>
          <cell r="E28">
            <v>0</v>
          </cell>
          <cell r="F28">
            <v>0</v>
          </cell>
          <cell r="G28">
            <v>0</v>
          </cell>
          <cell r="H28">
            <v>0</v>
          </cell>
          <cell r="I28">
            <v>0</v>
          </cell>
          <cell r="J28">
            <v>0</v>
          </cell>
          <cell r="K28">
            <v>0</v>
          </cell>
          <cell r="L28">
            <v>0</v>
          </cell>
        </row>
        <row r="29">
          <cell r="A29">
            <v>24</v>
          </cell>
          <cell r="B29">
            <v>0</v>
          </cell>
          <cell r="C29">
            <v>0</v>
          </cell>
          <cell r="D29">
            <v>0</v>
          </cell>
          <cell r="E29">
            <v>0</v>
          </cell>
          <cell r="F29">
            <v>0</v>
          </cell>
          <cell r="G29">
            <v>0</v>
          </cell>
          <cell r="H29">
            <v>0</v>
          </cell>
          <cell r="I29">
            <v>0</v>
          </cell>
          <cell r="J29">
            <v>0</v>
          </cell>
          <cell r="K29">
            <v>0</v>
          </cell>
          <cell r="L29">
            <v>0</v>
          </cell>
        </row>
        <row r="30">
          <cell r="A30">
            <v>25</v>
          </cell>
          <cell r="B30">
            <v>0</v>
          </cell>
          <cell r="C30">
            <v>0</v>
          </cell>
          <cell r="D30">
            <v>0</v>
          </cell>
          <cell r="E30">
            <v>0</v>
          </cell>
          <cell r="F30">
            <v>0</v>
          </cell>
          <cell r="G30">
            <v>0</v>
          </cell>
          <cell r="H30">
            <v>0</v>
          </cell>
          <cell r="I30">
            <v>0</v>
          </cell>
          <cell r="J30">
            <v>0</v>
          </cell>
          <cell r="K30">
            <v>0</v>
          </cell>
          <cell r="L30">
            <v>0</v>
          </cell>
        </row>
        <row r="31">
          <cell r="A31">
            <v>26</v>
          </cell>
          <cell r="B31">
            <v>0</v>
          </cell>
          <cell r="C31">
            <v>0</v>
          </cell>
          <cell r="D31">
            <v>0</v>
          </cell>
          <cell r="E31">
            <v>0</v>
          </cell>
          <cell r="F31">
            <v>0</v>
          </cell>
          <cell r="G31">
            <v>0</v>
          </cell>
          <cell r="H31">
            <v>0</v>
          </cell>
          <cell r="I31">
            <v>0</v>
          </cell>
          <cell r="J31">
            <v>0</v>
          </cell>
          <cell r="K31">
            <v>0</v>
          </cell>
          <cell r="L31">
            <v>0</v>
          </cell>
        </row>
        <row r="32">
          <cell r="A32">
            <v>27</v>
          </cell>
          <cell r="B32">
            <v>0</v>
          </cell>
          <cell r="C32">
            <v>0</v>
          </cell>
          <cell r="D32">
            <v>0</v>
          </cell>
          <cell r="E32">
            <v>0</v>
          </cell>
          <cell r="F32">
            <v>0</v>
          </cell>
          <cell r="G32">
            <v>0</v>
          </cell>
          <cell r="H32">
            <v>0</v>
          </cell>
          <cell r="I32">
            <v>0</v>
          </cell>
          <cell r="J32">
            <v>0</v>
          </cell>
          <cell r="K32">
            <v>0</v>
          </cell>
          <cell r="L32">
            <v>0</v>
          </cell>
        </row>
        <row r="33">
          <cell r="A33">
            <v>28</v>
          </cell>
          <cell r="B33">
            <v>0</v>
          </cell>
          <cell r="C33">
            <v>0</v>
          </cell>
          <cell r="D33">
            <v>0</v>
          </cell>
          <cell r="E33">
            <v>0</v>
          </cell>
          <cell r="F33">
            <v>0</v>
          </cell>
          <cell r="G33">
            <v>0</v>
          </cell>
          <cell r="H33">
            <v>0</v>
          </cell>
          <cell r="I33">
            <v>0</v>
          </cell>
          <cell r="J33">
            <v>0</v>
          </cell>
          <cell r="K33">
            <v>0</v>
          </cell>
          <cell r="L33">
            <v>0</v>
          </cell>
        </row>
        <row r="34">
          <cell r="A34">
            <v>29</v>
          </cell>
          <cell r="B34">
            <v>0</v>
          </cell>
          <cell r="C34">
            <v>0</v>
          </cell>
          <cell r="D34">
            <v>0</v>
          </cell>
          <cell r="E34">
            <v>0</v>
          </cell>
          <cell r="F34">
            <v>0</v>
          </cell>
          <cell r="G34">
            <v>0</v>
          </cell>
          <cell r="H34">
            <v>0</v>
          </cell>
          <cell r="I34">
            <v>0</v>
          </cell>
          <cell r="J34">
            <v>0</v>
          </cell>
          <cell r="K34">
            <v>0</v>
          </cell>
          <cell r="L34">
            <v>0</v>
          </cell>
        </row>
        <row r="35">
          <cell r="A35">
            <v>30</v>
          </cell>
          <cell r="B35">
            <v>0</v>
          </cell>
          <cell r="C35">
            <v>0</v>
          </cell>
          <cell r="D35">
            <v>0</v>
          </cell>
          <cell r="E35">
            <v>0</v>
          </cell>
          <cell r="F35">
            <v>0</v>
          </cell>
          <cell r="G35">
            <v>0</v>
          </cell>
          <cell r="H35">
            <v>0</v>
          </cell>
          <cell r="I35">
            <v>0</v>
          </cell>
          <cell r="J35">
            <v>0</v>
          </cell>
          <cell r="K35">
            <v>0</v>
          </cell>
          <cell r="L35">
            <v>0</v>
          </cell>
        </row>
        <row r="36">
          <cell r="A36">
            <v>31</v>
          </cell>
          <cell r="B36">
            <v>0</v>
          </cell>
          <cell r="C36">
            <v>0</v>
          </cell>
          <cell r="D36">
            <v>0</v>
          </cell>
          <cell r="E36">
            <v>0</v>
          </cell>
          <cell r="F36">
            <v>0</v>
          </cell>
          <cell r="G36">
            <v>0</v>
          </cell>
          <cell r="H36">
            <v>0</v>
          </cell>
          <cell r="I36">
            <v>0</v>
          </cell>
          <cell r="J36">
            <v>0</v>
          </cell>
          <cell r="K36">
            <v>0</v>
          </cell>
          <cell r="L36">
            <v>0</v>
          </cell>
        </row>
        <row r="37">
          <cell r="A37">
            <v>32</v>
          </cell>
          <cell r="B37">
            <v>0</v>
          </cell>
          <cell r="C37">
            <v>0</v>
          </cell>
          <cell r="D37">
            <v>0</v>
          </cell>
          <cell r="E37">
            <v>0</v>
          </cell>
          <cell r="F37">
            <v>0</v>
          </cell>
          <cell r="G37">
            <v>0</v>
          </cell>
          <cell r="H37">
            <v>0</v>
          </cell>
          <cell r="I37">
            <v>0</v>
          </cell>
          <cell r="J37">
            <v>0</v>
          </cell>
          <cell r="K37">
            <v>0</v>
          </cell>
          <cell r="L37">
            <v>0</v>
          </cell>
        </row>
        <row r="38">
          <cell r="A38">
            <v>33</v>
          </cell>
          <cell r="B38">
            <v>0</v>
          </cell>
          <cell r="C38">
            <v>0</v>
          </cell>
          <cell r="D38">
            <v>0</v>
          </cell>
          <cell r="E38">
            <v>0</v>
          </cell>
          <cell r="F38">
            <v>0</v>
          </cell>
          <cell r="G38">
            <v>0</v>
          </cell>
          <cell r="H38">
            <v>0</v>
          </cell>
          <cell r="I38">
            <v>0</v>
          </cell>
          <cell r="J38">
            <v>0</v>
          </cell>
          <cell r="K38">
            <v>0</v>
          </cell>
          <cell r="L38">
            <v>0</v>
          </cell>
        </row>
        <row r="39">
          <cell r="A39">
            <v>34</v>
          </cell>
          <cell r="B39">
            <v>0</v>
          </cell>
          <cell r="C39">
            <v>0</v>
          </cell>
          <cell r="D39">
            <v>0</v>
          </cell>
          <cell r="E39">
            <v>0</v>
          </cell>
          <cell r="F39">
            <v>0</v>
          </cell>
          <cell r="G39">
            <v>0</v>
          </cell>
          <cell r="H39">
            <v>0</v>
          </cell>
          <cell r="I39">
            <v>0</v>
          </cell>
          <cell r="J39">
            <v>0</v>
          </cell>
          <cell r="K39">
            <v>0</v>
          </cell>
          <cell r="L39">
            <v>0</v>
          </cell>
        </row>
        <row r="40">
          <cell r="A40">
            <v>35</v>
          </cell>
          <cell r="B40">
            <v>0</v>
          </cell>
          <cell r="C40">
            <v>0</v>
          </cell>
          <cell r="D40">
            <v>0</v>
          </cell>
          <cell r="E40">
            <v>0</v>
          </cell>
          <cell r="F40">
            <v>0</v>
          </cell>
          <cell r="G40">
            <v>0</v>
          </cell>
          <cell r="H40">
            <v>0</v>
          </cell>
          <cell r="I40">
            <v>0</v>
          </cell>
          <cell r="J40">
            <v>0</v>
          </cell>
          <cell r="K40">
            <v>0</v>
          </cell>
          <cell r="L40">
            <v>0</v>
          </cell>
        </row>
        <row r="41">
          <cell r="A41">
            <v>36</v>
          </cell>
          <cell r="B41">
            <v>0</v>
          </cell>
          <cell r="C41">
            <v>0</v>
          </cell>
          <cell r="D41">
            <v>0</v>
          </cell>
          <cell r="E41">
            <v>0</v>
          </cell>
          <cell r="F41">
            <v>0</v>
          </cell>
          <cell r="G41">
            <v>0</v>
          </cell>
          <cell r="H41">
            <v>0</v>
          </cell>
          <cell r="I41">
            <v>0</v>
          </cell>
          <cell r="J41">
            <v>0</v>
          </cell>
          <cell r="K41">
            <v>0</v>
          </cell>
          <cell r="L41">
            <v>0</v>
          </cell>
        </row>
        <row r="42">
          <cell r="A42">
            <v>37</v>
          </cell>
          <cell r="B42">
            <v>0</v>
          </cell>
          <cell r="C42">
            <v>0</v>
          </cell>
          <cell r="D42">
            <v>0</v>
          </cell>
          <cell r="E42">
            <v>0</v>
          </cell>
          <cell r="F42">
            <v>0</v>
          </cell>
          <cell r="G42">
            <v>0</v>
          </cell>
          <cell r="H42">
            <v>0</v>
          </cell>
          <cell r="I42">
            <v>0</v>
          </cell>
          <cell r="J42">
            <v>0</v>
          </cell>
          <cell r="K42">
            <v>0</v>
          </cell>
          <cell r="L42">
            <v>0</v>
          </cell>
        </row>
        <row r="43">
          <cell r="A43">
            <v>38</v>
          </cell>
          <cell r="B43">
            <v>0</v>
          </cell>
          <cell r="C43">
            <v>0</v>
          </cell>
          <cell r="D43">
            <v>0</v>
          </cell>
          <cell r="E43">
            <v>0</v>
          </cell>
          <cell r="F43">
            <v>0</v>
          </cell>
          <cell r="G43">
            <v>0</v>
          </cell>
          <cell r="H43">
            <v>0</v>
          </cell>
          <cell r="I43">
            <v>0</v>
          </cell>
          <cell r="J43">
            <v>0</v>
          </cell>
          <cell r="K43">
            <v>0</v>
          </cell>
          <cell r="L43">
            <v>0</v>
          </cell>
        </row>
        <row r="44">
          <cell r="A44">
            <v>39</v>
          </cell>
          <cell r="B44">
            <v>0</v>
          </cell>
          <cell r="C44">
            <v>0</v>
          </cell>
          <cell r="D44">
            <v>0</v>
          </cell>
          <cell r="E44">
            <v>0</v>
          </cell>
          <cell r="F44">
            <v>0</v>
          </cell>
          <cell r="G44">
            <v>0</v>
          </cell>
          <cell r="H44">
            <v>0</v>
          </cell>
          <cell r="I44">
            <v>0</v>
          </cell>
          <cell r="J44">
            <v>0</v>
          </cell>
          <cell r="K44">
            <v>0</v>
          </cell>
          <cell r="L44">
            <v>0</v>
          </cell>
        </row>
        <row r="45">
          <cell r="A45">
            <v>40</v>
          </cell>
          <cell r="B45">
            <v>0</v>
          </cell>
          <cell r="C45">
            <v>0</v>
          </cell>
          <cell r="D45">
            <v>0</v>
          </cell>
          <cell r="E45">
            <v>0</v>
          </cell>
          <cell r="F45">
            <v>0</v>
          </cell>
          <cell r="G45">
            <v>0</v>
          </cell>
          <cell r="H45">
            <v>0</v>
          </cell>
          <cell r="I45">
            <v>0</v>
          </cell>
          <cell r="J45">
            <v>0</v>
          </cell>
          <cell r="K45">
            <v>0</v>
          </cell>
          <cell r="L45">
            <v>0</v>
          </cell>
        </row>
        <row r="46">
          <cell r="A46">
            <v>41</v>
          </cell>
          <cell r="B46">
            <v>0</v>
          </cell>
          <cell r="C46">
            <v>0</v>
          </cell>
          <cell r="D46">
            <v>0</v>
          </cell>
          <cell r="E46">
            <v>0</v>
          </cell>
          <cell r="F46">
            <v>0</v>
          </cell>
          <cell r="G46">
            <v>0</v>
          </cell>
          <cell r="H46">
            <v>0</v>
          </cell>
          <cell r="I46">
            <v>0</v>
          </cell>
          <cell r="J46">
            <v>0</v>
          </cell>
          <cell r="K46">
            <v>0</v>
          </cell>
          <cell r="L46">
            <v>0</v>
          </cell>
        </row>
        <row r="47">
          <cell r="A47">
            <v>42</v>
          </cell>
          <cell r="B47">
            <v>0</v>
          </cell>
          <cell r="C47">
            <v>0</v>
          </cell>
          <cell r="D47">
            <v>0</v>
          </cell>
          <cell r="E47">
            <v>0</v>
          </cell>
          <cell r="F47">
            <v>0</v>
          </cell>
          <cell r="G47">
            <v>0</v>
          </cell>
          <cell r="H47">
            <v>0</v>
          </cell>
          <cell r="I47">
            <v>0</v>
          </cell>
          <cell r="J47">
            <v>0</v>
          </cell>
          <cell r="K47">
            <v>0</v>
          </cell>
          <cell r="L47">
            <v>0</v>
          </cell>
        </row>
        <row r="48">
          <cell r="A48">
            <v>43</v>
          </cell>
          <cell r="B48">
            <v>0</v>
          </cell>
          <cell r="C48">
            <v>0</v>
          </cell>
          <cell r="D48">
            <v>0</v>
          </cell>
          <cell r="E48">
            <v>0</v>
          </cell>
          <cell r="F48">
            <v>0</v>
          </cell>
          <cell r="G48">
            <v>0</v>
          </cell>
          <cell r="H48">
            <v>0</v>
          </cell>
          <cell r="I48">
            <v>0</v>
          </cell>
          <cell r="J48">
            <v>0</v>
          </cell>
          <cell r="K48">
            <v>0</v>
          </cell>
          <cell r="L48">
            <v>0</v>
          </cell>
        </row>
        <row r="49">
          <cell r="A49">
            <v>44</v>
          </cell>
          <cell r="B49">
            <v>0</v>
          </cell>
          <cell r="C49">
            <v>0</v>
          </cell>
          <cell r="D49">
            <v>0</v>
          </cell>
          <cell r="E49">
            <v>0</v>
          </cell>
          <cell r="F49">
            <v>0</v>
          </cell>
          <cell r="G49">
            <v>0</v>
          </cell>
          <cell r="H49">
            <v>0</v>
          </cell>
          <cell r="I49">
            <v>0</v>
          </cell>
          <cell r="J49">
            <v>0</v>
          </cell>
          <cell r="K49">
            <v>0</v>
          </cell>
          <cell r="L49">
            <v>0</v>
          </cell>
        </row>
        <row r="50">
          <cell r="A50">
            <v>45</v>
          </cell>
          <cell r="B50">
            <v>0</v>
          </cell>
          <cell r="C50">
            <v>0</v>
          </cell>
          <cell r="D50">
            <v>0</v>
          </cell>
          <cell r="E50">
            <v>0</v>
          </cell>
          <cell r="F50">
            <v>0</v>
          </cell>
          <cell r="G50">
            <v>0</v>
          </cell>
          <cell r="H50">
            <v>0</v>
          </cell>
          <cell r="I50">
            <v>0</v>
          </cell>
          <cell r="J50">
            <v>0</v>
          </cell>
          <cell r="K50">
            <v>0</v>
          </cell>
          <cell r="L50">
            <v>0</v>
          </cell>
        </row>
        <row r="51">
          <cell r="A51">
            <v>46</v>
          </cell>
          <cell r="B51">
            <v>0</v>
          </cell>
          <cell r="C51">
            <v>0</v>
          </cell>
          <cell r="D51">
            <v>0</v>
          </cell>
          <cell r="E51">
            <v>0</v>
          </cell>
          <cell r="F51">
            <v>0</v>
          </cell>
          <cell r="G51">
            <v>0</v>
          </cell>
          <cell r="H51">
            <v>0</v>
          </cell>
          <cell r="I51">
            <v>0</v>
          </cell>
          <cell r="J51">
            <v>0</v>
          </cell>
          <cell r="K51">
            <v>0</v>
          </cell>
          <cell r="L51">
            <v>0</v>
          </cell>
        </row>
        <row r="52">
          <cell r="A52">
            <v>47</v>
          </cell>
          <cell r="B52">
            <v>0</v>
          </cell>
          <cell r="C52">
            <v>0</v>
          </cell>
          <cell r="D52">
            <v>0</v>
          </cell>
          <cell r="E52">
            <v>0</v>
          </cell>
          <cell r="F52">
            <v>0</v>
          </cell>
          <cell r="G52">
            <v>0</v>
          </cell>
          <cell r="H52">
            <v>0</v>
          </cell>
          <cell r="I52">
            <v>0</v>
          </cell>
          <cell r="J52">
            <v>0</v>
          </cell>
          <cell r="K52">
            <v>0</v>
          </cell>
          <cell r="L52">
            <v>0</v>
          </cell>
        </row>
        <row r="53">
          <cell r="A53">
            <v>48</v>
          </cell>
          <cell r="B53">
            <v>0</v>
          </cell>
          <cell r="C53">
            <v>0</v>
          </cell>
          <cell r="D53">
            <v>0</v>
          </cell>
          <cell r="E53">
            <v>0</v>
          </cell>
          <cell r="F53">
            <v>0</v>
          </cell>
          <cell r="G53">
            <v>0</v>
          </cell>
          <cell r="H53">
            <v>0</v>
          </cell>
          <cell r="I53">
            <v>0</v>
          </cell>
          <cell r="J53">
            <v>0</v>
          </cell>
          <cell r="K53">
            <v>0</v>
          </cell>
          <cell r="L53">
            <v>0</v>
          </cell>
        </row>
        <row r="54">
          <cell r="A54">
            <v>49</v>
          </cell>
          <cell r="B54">
            <v>0</v>
          </cell>
          <cell r="C54">
            <v>0</v>
          </cell>
          <cell r="D54">
            <v>0</v>
          </cell>
          <cell r="E54">
            <v>0</v>
          </cell>
          <cell r="F54">
            <v>0</v>
          </cell>
          <cell r="G54">
            <v>0</v>
          </cell>
          <cell r="H54">
            <v>0</v>
          </cell>
          <cell r="I54">
            <v>0</v>
          </cell>
          <cell r="J54">
            <v>0</v>
          </cell>
          <cell r="K54">
            <v>0</v>
          </cell>
          <cell r="L54">
            <v>0</v>
          </cell>
        </row>
        <row r="55">
          <cell r="A55">
            <v>50</v>
          </cell>
          <cell r="B55">
            <v>0</v>
          </cell>
          <cell r="C55">
            <v>0</v>
          </cell>
          <cell r="D55">
            <v>0</v>
          </cell>
          <cell r="E55">
            <v>0</v>
          </cell>
          <cell r="F55">
            <v>0</v>
          </cell>
          <cell r="G55">
            <v>0</v>
          </cell>
          <cell r="H55">
            <v>0</v>
          </cell>
          <cell r="I55">
            <v>0</v>
          </cell>
          <cell r="J55">
            <v>0</v>
          </cell>
          <cell r="K55">
            <v>0</v>
          </cell>
          <cell r="L55">
            <v>0</v>
          </cell>
        </row>
        <row r="56">
          <cell r="A56">
            <v>51</v>
          </cell>
          <cell r="B56">
            <v>0</v>
          </cell>
          <cell r="C56">
            <v>0</v>
          </cell>
          <cell r="D56">
            <v>0</v>
          </cell>
          <cell r="E56">
            <v>0</v>
          </cell>
          <cell r="F56">
            <v>0</v>
          </cell>
          <cell r="G56">
            <v>0</v>
          </cell>
          <cell r="H56">
            <v>0</v>
          </cell>
          <cell r="I56">
            <v>0</v>
          </cell>
          <cell r="J56">
            <v>0</v>
          </cell>
          <cell r="K56">
            <v>0</v>
          </cell>
          <cell r="L56">
            <v>0</v>
          </cell>
        </row>
        <row r="57">
          <cell r="A57">
            <v>52</v>
          </cell>
          <cell r="B57">
            <v>0</v>
          </cell>
          <cell r="C57">
            <v>0</v>
          </cell>
          <cell r="D57">
            <v>0</v>
          </cell>
          <cell r="E57">
            <v>0</v>
          </cell>
          <cell r="F57">
            <v>0</v>
          </cell>
          <cell r="G57">
            <v>0</v>
          </cell>
          <cell r="H57">
            <v>0</v>
          </cell>
          <cell r="I57">
            <v>0</v>
          </cell>
          <cell r="J57">
            <v>0</v>
          </cell>
          <cell r="K57">
            <v>0</v>
          </cell>
          <cell r="L57">
            <v>0</v>
          </cell>
        </row>
        <row r="58">
          <cell r="A58">
            <v>53</v>
          </cell>
          <cell r="B58">
            <v>0</v>
          </cell>
          <cell r="C58">
            <v>0</v>
          </cell>
          <cell r="D58">
            <v>0</v>
          </cell>
          <cell r="E58">
            <v>0</v>
          </cell>
          <cell r="F58">
            <v>0</v>
          </cell>
          <cell r="G58">
            <v>0</v>
          </cell>
          <cell r="H58">
            <v>0</v>
          </cell>
          <cell r="I58">
            <v>0</v>
          </cell>
          <cell r="J58">
            <v>0</v>
          </cell>
          <cell r="K58">
            <v>0</v>
          </cell>
          <cell r="L58">
            <v>0</v>
          </cell>
        </row>
        <row r="59">
          <cell r="A59">
            <v>54</v>
          </cell>
          <cell r="B59">
            <v>0</v>
          </cell>
          <cell r="C59">
            <v>0</v>
          </cell>
          <cell r="D59">
            <v>0</v>
          </cell>
          <cell r="E59">
            <v>0</v>
          </cell>
          <cell r="F59">
            <v>0</v>
          </cell>
          <cell r="G59">
            <v>0</v>
          </cell>
          <cell r="H59">
            <v>0</v>
          </cell>
          <cell r="I59">
            <v>0</v>
          </cell>
          <cell r="J59">
            <v>0</v>
          </cell>
          <cell r="K59">
            <v>0</v>
          </cell>
          <cell r="L59">
            <v>0</v>
          </cell>
        </row>
        <row r="60">
          <cell r="A60">
            <v>55</v>
          </cell>
          <cell r="B60">
            <v>0</v>
          </cell>
          <cell r="C60">
            <v>0</v>
          </cell>
          <cell r="D60">
            <v>0</v>
          </cell>
          <cell r="E60">
            <v>0</v>
          </cell>
          <cell r="F60">
            <v>0</v>
          </cell>
          <cell r="G60">
            <v>0</v>
          </cell>
          <cell r="H60">
            <v>0</v>
          </cell>
          <cell r="I60">
            <v>0</v>
          </cell>
          <cell r="J60">
            <v>0</v>
          </cell>
          <cell r="K60">
            <v>0</v>
          </cell>
          <cell r="L60">
            <v>0</v>
          </cell>
        </row>
        <row r="61">
          <cell r="A61">
            <v>56</v>
          </cell>
          <cell r="B61">
            <v>0</v>
          </cell>
          <cell r="C61">
            <v>0</v>
          </cell>
          <cell r="D61">
            <v>0</v>
          </cell>
          <cell r="E61">
            <v>0</v>
          </cell>
          <cell r="F61">
            <v>0</v>
          </cell>
          <cell r="G61">
            <v>0</v>
          </cell>
          <cell r="H61">
            <v>0</v>
          </cell>
          <cell r="I61">
            <v>0</v>
          </cell>
          <cell r="J61">
            <v>0</v>
          </cell>
          <cell r="K61">
            <v>0</v>
          </cell>
          <cell r="L61">
            <v>0</v>
          </cell>
        </row>
        <row r="62">
          <cell r="A62">
            <v>57</v>
          </cell>
          <cell r="B62">
            <v>0</v>
          </cell>
          <cell r="C62">
            <v>0</v>
          </cell>
          <cell r="D62">
            <v>0</v>
          </cell>
          <cell r="E62">
            <v>0</v>
          </cell>
          <cell r="F62">
            <v>0</v>
          </cell>
          <cell r="G62">
            <v>0</v>
          </cell>
          <cell r="H62">
            <v>0</v>
          </cell>
          <cell r="I62">
            <v>0</v>
          </cell>
          <cell r="J62">
            <v>0</v>
          </cell>
          <cell r="K62">
            <v>0</v>
          </cell>
          <cell r="L62">
            <v>0</v>
          </cell>
        </row>
        <row r="63">
          <cell r="A63">
            <v>58</v>
          </cell>
          <cell r="B63">
            <v>0</v>
          </cell>
          <cell r="C63">
            <v>0</v>
          </cell>
          <cell r="D63">
            <v>0</v>
          </cell>
          <cell r="E63">
            <v>0</v>
          </cell>
          <cell r="F63">
            <v>0</v>
          </cell>
          <cell r="G63">
            <v>0</v>
          </cell>
          <cell r="H63">
            <v>0</v>
          </cell>
          <cell r="I63">
            <v>0</v>
          </cell>
          <cell r="J63">
            <v>0</v>
          </cell>
          <cell r="K63">
            <v>0</v>
          </cell>
          <cell r="L63">
            <v>0</v>
          </cell>
        </row>
        <row r="64">
          <cell r="A64">
            <v>59</v>
          </cell>
          <cell r="B64">
            <v>0</v>
          </cell>
          <cell r="C64">
            <v>0</v>
          </cell>
          <cell r="D64">
            <v>0</v>
          </cell>
          <cell r="E64">
            <v>0</v>
          </cell>
          <cell r="F64">
            <v>0</v>
          </cell>
          <cell r="G64">
            <v>0</v>
          </cell>
          <cell r="H64">
            <v>0</v>
          </cell>
          <cell r="I64">
            <v>0</v>
          </cell>
          <cell r="J64">
            <v>0</v>
          </cell>
          <cell r="K64">
            <v>0</v>
          </cell>
          <cell r="L64">
            <v>0</v>
          </cell>
        </row>
        <row r="65">
          <cell r="A65">
            <v>60</v>
          </cell>
          <cell r="B65">
            <v>0</v>
          </cell>
          <cell r="C65">
            <v>0</v>
          </cell>
          <cell r="D65">
            <v>0</v>
          </cell>
          <cell r="E65">
            <v>0</v>
          </cell>
          <cell r="F65">
            <v>0</v>
          </cell>
          <cell r="G65">
            <v>0</v>
          </cell>
          <cell r="H65">
            <v>0</v>
          </cell>
          <cell r="I65">
            <v>0</v>
          </cell>
          <cell r="J65">
            <v>0</v>
          </cell>
          <cell r="K65">
            <v>0</v>
          </cell>
          <cell r="L65">
            <v>0</v>
          </cell>
        </row>
      </sheetData>
      <sheetData sheetId="87">
        <row r="11">
          <cell r="I11">
            <v>1</v>
          </cell>
        </row>
      </sheetData>
      <sheetData sheetId="88">
        <row r="7">
          <cell r="A7">
            <v>1</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Mengidentifikasi peralatan teknologi informasi dan komunikasi di berbagai bidang dengan cermat dan berhati-hati Menjelaskan fungsi berbagai peralatan teknologi informasi dan komunikasi dengan berfikir logis</v>
          </cell>
          <cell r="F7" t="str">
            <v>Buku Paket &amp; Perangkat TIK (komputer, telepon/ hand-phone, faximail, multi media dll.),buku paket, lembar kerja</v>
          </cell>
          <cell r="G7" t="str">
            <v>Apakah yang dimaksud dengan komputer, jelaskan !</v>
          </cell>
          <cell r="H7" t="str">
            <v>Secara Bahasa Komputer berasal dari Bahasa Inggris, yakni To Compute, atau Bahasa Latin "Computare. Sedangkan secara istilah komputer adalah alat yang digunakan untuk menginput, memproses, menyimpan dan mengoutputkan sebuat data, agar lebih tertata rapi</v>
          </cell>
        </row>
        <row r="8">
          <cell r="A8">
            <v>2</v>
          </cell>
          <cell r="B8">
            <v>0</v>
          </cell>
          <cell r="C8">
            <v>0</v>
          </cell>
          <cell r="D8">
            <v>0</v>
          </cell>
          <cell r="E8">
            <v>0</v>
          </cell>
          <cell r="F8">
            <v>0</v>
          </cell>
          <cell r="G8">
            <v>0</v>
          </cell>
          <cell r="H8">
            <v>0</v>
          </cell>
        </row>
        <row r="9">
          <cell r="A9">
            <v>3</v>
          </cell>
          <cell r="B9">
            <v>0</v>
          </cell>
          <cell r="C9">
            <v>0</v>
          </cell>
          <cell r="D9">
            <v>0</v>
          </cell>
          <cell r="E9">
            <v>0</v>
          </cell>
          <cell r="F9">
            <v>0</v>
          </cell>
          <cell r="G9">
            <v>0</v>
          </cell>
          <cell r="H9">
            <v>0</v>
          </cell>
        </row>
        <row r="10">
          <cell r="A10">
            <v>4</v>
          </cell>
          <cell r="B10">
            <v>0</v>
          </cell>
          <cell r="C10">
            <v>0</v>
          </cell>
          <cell r="D10">
            <v>0</v>
          </cell>
          <cell r="E10">
            <v>0</v>
          </cell>
          <cell r="F10">
            <v>0</v>
          </cell>
          <cell r="G10">
            <v>0</v>
          </cell>
          <cell r="H10">
            <v>0</v>
          </cell>
        </row>
        <row r="11">
          <cell r="A11">
            <v>5</v>
          </cell>
          <cell r="B11">
            <v>0</v>
          </cell>
          <cell r="C11">
            <v>0</v>
          </cell>
          <cell r="D11">
            <v>0</v>
          </cell>
          <cell r="E11">
            <v>0</v>
          </cell>
          <cell r="F11">
            <v>0</v>
          </cell>
          <cell r="G11">
            <v>0</v>
          </cell>
          <cell r="H11">
            <v>0</v>
          </cell>
        </row>
        <row r="12">
          <cell r="A12">
            <v>6</v>
          </cell>
          <cell r="B12">
            <v>0</v>
          </cell>
          <cell r="C12">
            <v>0</v>
          </cell>
          <cell r="D12">
            <v>0</v>
          </cell>
          <cell r="E12">
            <v>0</v>
          </cell>
          <cell r="F12">
            <v>0</v>
          </cell>
          <cell r="G12">
            <v>0</v>
          </cell>
          <cell r="H12">
            <v>0</v>
          </cell>
        </row>
        <row r="13">
          <cell r="A13">
            <v>7</v>
          </cell>
          <cell r="B13">
            <v>0</v>
          </cell>
          <cell r="C13">
            <v>0</v>
          </cell>
          <cell r="D13">
            <v>0</v>
          </cell>
          <cell r="E13">
            <v>0</v>
          </cell>
          <cell r="F13">
            <v>0</v>
          </cell>
          <cell r="G13">
            <v>0</v>
          </cell>
          <cell r="H13">
            <v>0</v>
          </cell>
        </row>
        <row r="14">
          <cell r="A14">
            <v>8</v>
          </cell>
          <cell r="B14">
            <v>0</v>
          </cell>
          <cell r="C14">
            <v>0</v>
          </cell>
          <cell r="D14">
            <v>0</v>
          </cell>
          <cell r="E14">
            <v>0</v>
          </cell>
          <cell r="F14">
            <v>0</v>
          </cell>
          <cell r="G14">
            <v>0</v>
          </cell>
          <cell r="H14">
            <v>0</v>
          </cell>
        </row>
        <row r="15">
          <cell r="A15">
            <v>9</v>
          </cell>
          <cell r="B15">
            <v>0</v>
          </cell>
          <cell r="C15">
            <v>0</v>
          </cell>
          <cell r="D15">
            <v>0</v>
          </cell>
          <cell r="E15">
            <v>0</v>
          </cell>
          <cell r="F15">
            <v>0</v>
          </cell>
          <cell r="G15">
            <v>0</v>
          </cell>
          <cell r="H15">
            <v>0</v>
          </cell>
        </row>
        <row r="16">
          <cell r="A16">
            <v>10</v>
          </cell>
          <cell r="B16">
            <v>0</v>
          </cell>
          <cell r="C16">
            <v>0</v>
          </cell>
          <cell r="D16">
            <v>0</v>
          </cell>
          <cell r="E16">
            <v>0</v>
          </cell>
          <cell r="F16">
            <v>0</v>
          </cell>
          <cell r="G16">
            <v>0</v>
          </cell>
          <cell r="H16">
            <v>0</v>
          </cell>
        </row>
        <row r="17">
          <cell r="A17">
            <v>11</v>
          </cell>
          <cell r="B17">
            <v>0</v>
          </cell>
          <cell r="C17">
            <v>0</v>
          </cell>
          <cell r="D17">
            <v>0</v>
          </cell>
          <cell r="E17">
            <v>0</v>
          </cell>
          <cell r="F17">
            <v>0</v>
          </cell>
          <cell r="G17">
            <v>0</v>
          </cell>
          <cell r="H17">
            <v>0</v>
          </cell>
        </row>
        <row r="18">
          <cell r="A18">
            <v>12</v>
          </cell>
          <cell r="B18">
            <v>0</v>
          </cell>
          <cell r="C18">
            <v>0</v>
          </cell>
          <cell r="D18">
            <v>0</v>
          </cell>
          <cell r="E18">
            <v>0</v>
          </cell>
          <cell r="F18">
            <v>0</v>
          </cell>
          <cell r="G18">
            <v>0</v>
          </cell>
          <cell r="H18">
            <v>0</v>
          </cell>
        </row>
        <row r="19">
          <cell r="A19">
            <v>13</v>
          </cell>
          <cell r="B19">
            <v>0</v>
          </cell>
          <cell r="C19">
            <v>0</v>
          </cell>
          <cell r="D19">
            <v>0</v>
          </cell>
          <cell r="E19">
            <v>0</v>
          </cell>
          <cell r="F19">
            <v>0</v>
          </cell>
          <cell r="G19">
            <v>0</v>
          </cell>
          <cell r="H19">
            <v>0</v>
          </cell>
        </row>
        <row r="20">
          <cell r="A20">
            <v>14</v>
          </cell>
          <cell r="B20">
            <v>0</v>
          </cell>
          <cell r="C20">
            <v>0</v>
          </cell>
          <cell r="D20">
            <v>0</v>
          </cell>
          <cell r="E20">
            <v>0</v>
          </cell>
          <cell r="F20">
            <v>0</v>
          </cell>
          <cell r="G20">
            <v>0</v>
          </cell>
          <cell r="H20">
            <v>0</v>
          </cell>
        </row>
        <row r="21">
          <cell r="A21">
            <v>15</v>
          </cell>
          <cell r="B21">
            <v>0</v>
          </cell>
          <cell r="C21">
            <v>0</v>
          </cell>
          <cell r="D21">
            <v>0</v>
          </cell>
          <cell r="E21">
            <v>0</v>
          </cell>
          <cell r="F21">
            <v>0</v>
          </cell>
          <cell r="G21">
            <v>0</v>
          </cell>
          <cell r="H21">
            <v>0</v>
          </cell>
        </row>
        <row r="22">
          <cell r="A22">
            <v>16</v>
          </cell>
          <cell r="B22">
            <v>0</v>
          </cell>
          <cell r="C22">
            <v>0</v>
          </cell>
          <cell r="D22">
            <v>0</v>
          </cell>
          <cell r="E22">
            <v>0</v>
          </cell>
          <cell r="F22">
            <v>0</v>
          </cell>
          <cell r="G22">
            <v>0</v>
          </cell>
          <cell r="H22">
            <v>0</v>
          </cell>
        </row>
        <row r="23">
          <cell r="A23">
            <v>17</v>
          </cell>
          <cell r="B23">
            <v>0</v>
          </cell>
          <cell r="C23">
            <v>0</v>
          </cell>
          <cell r="D23">
            <v>0</v>
          </cell>
          <cell r="E23">
            <v>0</v>
          </cell>
          <cell r="F23">
            <v>0</v>
          </cell>
          <cell r="G23">
            <v>0</v>
          </cell>
          <cell r="H23">
            <v>0</v>
          </cell>
        </row>
        <row r="24">
          <cell r="A24">
            <v>18</v>
          </cell>
          <cell r="B24">
            <v>0</v>
          </cell>
          <cell r="C24">
            <v>0</v>
          </cell>
          <cell r="D24">
            <v>0</v>
          </cell>
          <cell r="E24">
            <v>0</v>
          </cell>
          <cell r="F24">
            <v>0</v>
          </cell>
          <cell r="G24">
            <v>0</v>
          </cell>
          <cell r="H24">
            <v>0</v>
          </cell>
        </row>
        <row r="25">
          <cell r="A25">
            <v>19</v>
          </cell>
          <cell r="B25">
            <v>0</v>
          </cell>
          <cell r="C25">
            <v>0</v>
          </cell>
          <cell r="D25">
            <v>0</v>
          </cell>
          <cell r="E25">
            <v>0</v>
          </cell>
          <cell r="F25">
            <v>0</v>
          </cell>
          <cell r="G25">
            <v>0</v>
          </cell>
          <cell r="H25">
            <v>0</v>
          </cell>
        </row>
        <row r="26">
          <cell r="A26">
            <v>20</v>
          </cell>
          <cell r="B26">
            <v>0</v>
          </cell>
          <cell r="C26">
            <v>0</v>
          </cell>
          <cell r="D26">
            <v>0</v>
          </cell>
          <cell r="E26">
            <v>0</v>
          </cell>
          <cell r="F26">
            <v>0</v>
          </cell>
          <cell r="G26">
            <v>0</v>
          </cell>
          <cell r="H26">
            <v>0</v>
          </cell>
        </row>
      </sheetData>
      <sheetData sheetId="89"/>
      <sheetData sheetId="90"/>
      <sheetData sheetId="91"/>
      <sheetData sheetId="92">
        <row r="1">
          <cell r="W1" t="str">
            <v xml:space="preserve"> 1-A</v>
          </cell>
          <cell r="X1">
            <v>36</v>
          </cell>
        </row>
        <row r="2">
          <cell r="W2" t="str">
            <v xml:space="preserve"> 1-B</v>
          </cell>
          <cell r="X2">
            <v>35</v>
          </cell>
        </row>
        <row r="3">
          <cell r="W3" t="str">
            <v xml:space="preserve"> 1-C</v>
          </cell>
          <cell r="X3">
            <v>0</v>
          </cell>
        </row>
        <row r="4">
          <cell r="W4" t="str">
            <v xml:space="preserve"> 1-D</v>
          </cell>
          <cell r="X4">
            <v>0</v>
          </cell>
        </row>
        <row r="5">
          <cell r="W5" t="str">
            <v xml:space="preserve"> 1-E</v>
          </cell>
          <cell r="X5">
            <v>0</v>
          </cell>
        </row>
        <row r="6">
          <cell r="W6" t="str">
            <v xml:space="preserve"> 1-F</v>
          </cell>
          <cell r="X6">
            <v>0</v>
          </cell>
        </row>
        <row r="7">
          <cell r="W7" t="str">
            <v xml:space="preserve"> 1-G</v>
          </cell>
          <cell r="X7">
            <v>0</v>
          </cell>
        </row>
        <row r="8">
          <cell r="W8" t="str">
            <v xml:space="preserve"> 1-H</v>
          </cell>
          <cell r="X8">
            <v>0</v>
          </cell>
        </row>
        <row r="14">
          <cell r="AB14" t="str">
            <v xml:space="preserve"> 1-A</v>
          </cell>
          <cell r="AC14" t="str">
            <v xml:space="preserve"> 1-B</v>
          </cell>
          <cell r="AD14" t="str">
            <v xml:space="preserve"> 1-C</v>
          </cell>
          <cell r="AE14" t="str">
            <v xml:space="preserve"> 1-D</v>
          </cell>
          <cell r="AF14" t="str">
            <v xml:space="preserve"> 1-E</v>
          </cell>
          <cell r="AG14" t="str">
            <v xml:space="preserve"> 1-F</v>
          </cell>
          <cell r="AH14" t="str">
            <v xml:space="preserve"> 1-G</v>
          </cell>
          <cell r="AI14" t="str">
            <v xml:space="preserve"> 1-H</v>
          </cell>
        </row>
        <row r="15">
          <cell r="AB15">
            <v>74.772222222222211</v>
          </cell>
          <cell r="AC15" t="str">
            <v/>
          </cell>
          <cell r="AD15" t="str">
            <v/>
          </cell>
          <cell r="AE15" t="str">
            <v/>
          </cell>
          <cell r="AF15" t="str">
            <v/>
          </cell>
          <cell r="AG15" t="str">
            <v/>
          </cell>
          <cell r="AH15" t="str">
            <v/>
          </cell>
          <cell r="AI15" t="str">
            <v/>
          </cell>
        </row>
      </sheetData>
      <sheetData sheetId="93"/>
      <sheetData sheetId="94"/>
      <sheetData sheetId="95"/>
      <sheetData sheetId="96"/>
      <sheetData sheetId="97"/>
      <sheetData sheetId="98"/>
      <sheetData sheetId="9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
      <sheetName val="conv"/>
      <sheetName val="data"/>
      <sheetName val="DATA MC"/>
      <sheetName val="NILAI MC"/>
      <sheetName val="analisi MC"/>
      <sheetName val="PROSES MC"/>
      <sheetName val="GRFIK MC"/>
      <sheetName val="DATA UR"/>
      <sheetName val="Proses UR"/>
      <sheetName val="Analisis UR"/>
      <sheetName val="NILAI UR"/>
      <sheetName val="DIAGRAM UR"/>
      <sheetName val="Nil Gab"/>
      <sheetName val="Remed"/>
      <sheetName val="Perbaikan"/>
      <sheetName val="Saran"/>
      <sheetName val="dasek"/>
      <sheetName val="dagur"/>
      <sheetName val="sik1"/>
      <sheetName val="sik2"/>
      <sheetName val="sik3"/>
      <sheetName val="sik4"/>
      <sheetName val="sik5"/>
      <sheetName val="sik6"/>
      <sheetName val="sik7"/>
      <sheetName val="sik8"/>
      <sheetName val="rek1"/>
      <sheetName val="rek2"/>
      <sheetName val="rek3"/>
      <sheetName val="rek4"/>
      <sheetName val="rek5"/>
      <sheetName val="rek6"/>
      <sheetName val="rek7"/>
      <sheetName val="rek8"/>
      <sheetName val="ket1"/>
      <sheetName val="ket2"/>
      <sheetName val="ket3"/>
      <sheetName val="ket4"/>
      <sheetName val="ket5"/>
      <sheetName val="ket6"/>
      <sheetName val="ket7"/>
      <sheetName val="ket8"/>
      <sheetName val="peng1"/>
      <sheetName val="peng2"/>
      <sheetName val="peng3"/>
      <sheetName val="peng4"/>
      <sheetName val="peng5"/>
      <sheetName val="peng6"/>
      <sheetName val="peng7"/>
      <sheetName val="peng8"/>
      <sheetName val="Sheet1"/>
      <sheetName val="dasiUt"/>
      <sheetName val="jur1"/>
      <sheetName val="jur2"/>
      <sheetName val="jur3"/>
      <sheetName val="jur4"/>
      <sheetName val="jur5"/>
      <sheetName val="jur6"/>
      <sheetName val="jur7"/>
      <sheetName val="jur8"/>
      <sheetName val="ab1"/>
      <sheetName val="ab2"/>
      <sheetName val="ab3"/>
      <sheetName val="ab4"/>
      <sheetName val="ab5"/>
      <sheetName val="ab6"/>
      <sheetName val="ab7"/>
      <sheetName val="ab8"/>
      <sheetName val="skl"/>
      <sheetName val="ki-kd"/>
      <sheetName val="kkm"/>
      <sheetName val="kaldik"/>
      <sheetName val="me"/>
      <sheetName val="jadNgajar"/>
      <sheetName val="prota"/>
      <sheetName val="Buku"/>
      <sheetName val="EtikGuru"/>
      <sheetName val="IkrarGuru"/>
      <sheetName val="prosem"/>
      <sheetName val="Nil"/>
      <sheetName val="Pembiasaan"/>
      <sheetName val="Sila_Rpp"/>
      <sheetName val="analisis HU"/>
      <sheetName val="MenuKis"/>
      <sheetName val="DataKis"/>
      <sheetName val="database"/>
      <sheetName val="KartuPG"/>
      <sheetName val="RSoalEs"/>
      <sheetName val="Cover"/>
      <sheetName val="kartuESy"/>
      <sheetName val="Tatib"/>
      <sheetName val="DS"/>
      <sheetName val="EvDiri"/>
      <sheetName val="TindakL"/>
      <sheetName val="cov"/>
      <sheetName val="cov1"/>
      <sheetName val="admG"/>
      <sheetName val="Menut"/>
      <sheetName val="pering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4">
          <cell r="B4" t="str">
            <v xml:space="preserve"> 1-A</v>
          </cell>
          <cell r="C4" t="str">
            <v xml:space="preserve"> 1-B</v>
          </cell>
          <cell r="D4" t="str">
            <v xml:space="preserve"> 1-C</v>
          </cell>
          <cell r="E4" t="str">
            <v xml:space="preserve"> 1-D</v>
          </cell>
          <cell r="F4" t="str">
            <v xml:space="preserve"> 1-E</v>
          </cell>
          <cell r="G4" t="str">
            <v xml:space="preserve"> 1-F</v>
          </cell>
          <cell r="H4" t="str">
            <v xml:space="preserve"> 1-G</v>
          </cell>
          <cell r="I4" t="str">
            <v xml:space="preserve"> 1-H</v>
          </cell>
        </row>
        <row r="5">
          <cell r="B5" t="str">
            <v>ACHMAD SYAUQI</v>
          </cell>
          <cell r="C5" t="str">
            <v>ACHMAD BUKHORI</v>
          </cell>
          <cell r="D5">
            <v>0</v>
          </cell>
          <cell r="E5">
            <v>0</v>
          </cell>
          <cell r="F5">
            <v>0</v>
          </cell>
          <cell r="G5">
            <v>0</v>
          </cell>
          <cell r="H5">
            <v>0</v>
          </cell>
          <cell r="I5">
            <v>0</v>
          </cell>
        </row>
        <row r="6">
          <cell r="B6" t="str">
            <v>ADAM NURSAID</v>
          </cell>
          <cell r="C6" t="str">
            <v>ADRIAN IBNU RACHMAN</v>
          </cell>
          <cell r="D6">
            <v>0</v>
          </cell>
          <cell r="E6">
            <v>0</v>
          </cell>
          <cell r="F6">
            <v>0</v>
          </cell>
          <cell r="G6">
            <v>0</v>
          </cell>
          <cell r="H6">
            <v>0</v>
          </cell>
          <cell r="I6">
            <v>0</v>
          </cell>
        </row>
        <row r="7">
          <cell r="B7" t="str">
            <v>ADZRA NADIRA NUR AMALIA</v>
          </cell>
          <cell r="C7" t="str">
            <v>ALI SYEH ABU BAKAR</v>
          </cell>
          <cell r="D7">
            <v>0</v>
          </cell>
          <cell r="E7">
            <v>0</v>
          </cell>
          <cell r="F7">
            <v>0</v>
          </cell>
          <cell r="G7">
            <v>0</v>
          </cell>
          <cell r="H7">
            <v>0</v>
          </cell>
          <cell r="I7">
            <v>0</v>
          </cell>
        </row>
        <row r="8">
          <cell r="B8" t="str">
            <v>AHMANDA SYAHRIL GUSMAN</v>
          </cell>
          <cell r="C8" t="str">
            <v>ANDRE NAUFAL PUTRA</v>
          </cell>
          <cell r="D8">
            <v>0</v>
          </cell>
          <cell r="E8">
            <v>0</v>
          </cell>
          <cell r="F8">
            <v>0</v>
          </cell>
          <cell r="G8">
            <v>0</v>
          </cell>
          <cell r="H8">
            <v>0</v>
          </cell>
          <cell r="I8">
            <v>0</v>
          </cell>
        </row>
        <row r="9">
          <cell r="B9" t="str">
            <v>ARDIYANSYAH TEGAR RAMADAN</v>
          </cell>
          <cell r="C9" t="str">
            <v>ANGEL AULIA RAHMA</v>
          </cell>
          <cell r="D9">
            <v>0</v>
          </cell>
          <cell r="E9">
            <v>0</v>
          </cell>
          <cell r="F9">
            <v>0</v>
          </cell>
          <cell r="G9">
            <v>0</v>
          </cell>
          <cell r="H9">
            <v>0</v>
          </cell>
          <cell r="I9">
            <v>0</v>
          </cell>
        </row>
        <row r="10">
          <cell r="B10" t="str">
            <v>BONA  RAMADHANI  ZEIN</v>
          </cell>
          <cell r="C10" t="str">
            <v>CRUS PRADANA KUSUMA</v>
          </cell>
          <cell r="D10">
            <v>0</v>
          </cell>
          <cell r="E10">
            <v>0</v>
          </cell>
          <cell r="F10">
            <v>0</v>
          </cell>
          <cell r="G10">
            <v>0</v>
          </cell>
          <cell r="H10">
            <v>0</v>
          </cell>
          <cell r="I10">
            <v>0</v>
          </cell>
        </row>
        <row r="11">
          <cell r="B11" t="str">
            <v>BUNGA AMELIA</v>
          </cell>
          <cell r="C11" t="str">
            <v>DEA SITI APRIANTI</v>
          </cell>
          <cell r="D11">
            <v>0</v>
          </cell>
          <cell r="E11">
            <v>0</v>
          </cell>
          <cell r="F11">
            <v>0</v>
          </cell>
          <cell r="G11">
            <v>0</v>
          </cell>
          <cell r="H11">
            <v>0</v>
          </cell>
          <cell r="I11">
            <v>0</v>
          </cell>
        </row>
        <row r="12">
          <cell r="B12" t="str">
            <v>CHELSY MILKA NAIYALA SHOFYAN</v>
          </cell>
          <cell r="C12" t="str">
            <v>DHINI ARETA PUTRI PURWANTO</v>
          </cell>
          <cell r="D12">
            <v>0</v>
          </cell>
          <cell r="E12">
            <v>0</v>
          </cell>
          <cell r="F12">
            <v>0</v>
          </cell>
          <cell r="G12">
            <v>0</v>
          </cell>
          <cell r="H12">
            <v>0</v>
          </cell>
          <cell r="I12">
            <v>0</v>
          </cell>
        </row>
        <row r="13">
          <cell r="B13" t="str">
            <v>DANANG PRASETYO</v>
          </cell>
          <cell r="C13" t="str">
            <v>EKA PUTRI WULANDARI</v>
          </cell>
          <cell r="D13">
            <v>0</v>
          </cell>
          <cell r="E13">
            <v>0</v>
          </cell>
          <cell r="F13">
            <v>0</v>
          </cell>
          <cell r="G13">
            <v>0</v>
          </cell>
          <cell r="H13">
            <v>0</v>
          </cell>
          <cell r="I13">
            <v>0</v>
          </cell>
        </row>
        <row r="14">
          <cell r="B14" t="str">
            <v>DANIEL SAMUEL TUPALESSY</v>
          </cell>
          <cell r="C14" t="str">
            <v>FABIAN AHMAD KHALIEF</v>
          </cell>
          <cell r="D14">
            <v>0</v>
          </cell>
          <cell r="E14">
            <v>0</v>
          </cell>
          <cell r="F14">
            <v>0</v>
          </cell>
          <cell r="G14">
            <v>0</v>
          </cell>
          <cell r="H14">
            <v>0</v>
          </cell>
          <cell r="I14">
            <v>0</v>
          </cell>
        </row>
        <row r="15">
          <cell r="B15" t="str">
            <v>DUTA FAUZY DWITAMA</v>
          </cell>
          <cell r="C15" t="str">
            <v>FADIA QABILA PUTRI CANDRA</v>
          </cell>
          <cell r="D15">
            <v>0</v>
          </cell>
          <cell r="E15">
            <v>0</v>
          </cell>
          <cell r="F15">
            <v>0</v>
          </cell>
          <cell r="G15">
            <v>0</v>
          </cell>
          <cell r="H15">
            <v>0</v>
          </cell>
          <cell r="I15">
            <v>0</v>
          </cell>
        </row>
        <row r="16">
          <cell r="B16" t="str">
            <v>DWI RAMADHAN</v>
          </cell>
          <cell r="C16" t="str">
            <v>FAJAR RAMADHAN</v>
          </cell>
          <cell r="D16">
            <v>0</v>
          </cell>
          <cell r="E16">
            <v>0</v>
          </cell>
          <cell r="F16">
            <v>0</v>
          </cell>
          <cell r="G16">
            <v>0</v>
          </cell>
          <cell r="H16">
            <v>0</v>
          </cell>
          <cell r="I16">
            <v>0</v>
          </cell>
        </row>
        <row r="17">
          <cell r="B17" t="str">
            <v>ELSA RAHMA ALYA</v>
          </cell>
          <cell r="C17" t="str">
            <v>FATIMATU ZAHRA</v>
          </cell>
          <cell r="D17">
            <v>0</v>
          </cell>
          <cell r="E17">
            <v>0</v>
          </cell>
          <cell r="F17">
            <v>0</v>
          </cell>
          <cell r="G17">
            <v>0</v>
          </cell>
          <cell r="H17">
            <v>0</v>
          </cell>
          <cell r="I17">
            <v>0</v>
          </cell>
        </row>
        <row r="18">
          <cell r="B18" t="str">
            <v>FIKRI RAMDHONI HIDAYAT</v>
          </cell>
          <cell r="C18" t="str">
            <v>FERDIANSYAH MAULANA</v>
          </cell>
          <cell r="D18">
            <v>0</v>
          </cell>
          <cell r="E18">
            <v>0</v>
          </cell>
          <cell r="F18">
            <v>0</v>
          </cell>
          <cell r="G18">
            <v>0</v>
          </cell>
          <cell r="H18">
            <v>0</v>
          </cell>
          <cell r="I18">
            <v>0</v>
          </cell>
        </row>
        <row r="19">
          <cell r="B19" t="str">
            <v>GHINA ARLIENTA BALQIS KISWARA</v>
          </cell>
          <cell r="C19" t="str">
            <v>FERRY KUSUMA</v>
          </cell>
          <cell r="D19">
            <v>0</v>
          </cell>
          <cell r="E19">
            <v>0</v>
          </cell>
          <cell r="F19">
            <v>0</v>
          </cell>
          <cell r="G19">
            <v>0</v>
          </cell>
          <cell r="H19">
            <v>0</v>
          </cell>
          <cell r="I19">
            <v>0</v>
          </cell>
        </row>
        <row r="20">
          <cell r="B20" t="str">
            <v>GIDEON RAEL</v>
          </cell>
          <cell r="C20" t="str">
            <v>FITRAH AMELIA PRATIWI</v>
          </cell>
          <cell r="D20">
            <v>0</v>
          </cell>
          <cell r="E20">
            <v>0</v>
          </cell>
          <cell r="F20">
            <v>0</v>
          </cell>
          <cell r="G20">
            <v>0</v>
          </cell>
          <cell r="H20">
            <v>0</v>
          </cell>
          <cell r="I20">
            <v>0</v>
          </cell>
        </row>
        <row r="21">
          <cell r="B21" t="str">
            <v>GIVORSCHY SOPLANTILA</v>
          </cell>
          <cell r="C21" t="str">
            <v>FITRIYANIH</v>
          </cell>
          <cell r="D21">
            <v>0</v>
          </cell>
          <cell r="E21">
            <v>0</v>
          </cell>
          <cell r="F21">
            <v>0</v>
          </cell>
          <cell r="G21">
            <v>0</v>
          </cell>
          <cell r="H21">
            <v>0</v>
          </cell>
          <cell r="I21">
            <v>0</v>
          </cell>
        </row>
        <row r="22">
          <cell r="B22" t="str">
            <v>HAYFA NADIRA ANDRIANSYAH</v>
          </cell>
          <cell r="C22" t="str">
            <v>GUNTUR WIBOWO</v>
          </cell>
          <cell r="D22">
            <v>0</v>
          </cell>
          <cell r="E22">
            <v>0</v>
          </cell>
          <cell r="F22">
            <v>0</v>
          </cell>
          <cell r="G22">
            <v>0</v>
          </cell>
          <cell r="H22">
            <v>0</v>
          </cell>
          <cell r="I22">
            <v>0</v>
          </cell>
        </row>
        <row r="23">
          <cell r="B23" t="str">
            <v>ILHAM ISLAMET</v>
          </cell>
          <cell r="C23" t="str">
            <v>HEDI HIDAYAT</v>
          </cell>
          <cell r="D23">
            <v>0</v>
          </cell>
          <cell r="E23">
            <v>0</v>
          </cell>
          <cell r="F23">
            <v>0</v>
          </cell>
          <cell r="G23">
            <v>0</v>
          </cell>
          <cell r="H23">
            <v>0</v>
          </cell>
          <cell r="I23">
            <v>0</v>
          </cell>
        </row>
        <row r="24">
          <cell r="B24" t="str">
            <v>KARIN THERESIA</v>
          </cell>
          <cell r="C24" t="str">
            <v>IMAM AMIN NULLAH</v>
          </cell>
          <cell r="D24">
            <v>0</v>
          </cell>
          <cell r="E24">
            <v>0</v>
          </cell>
          <cell r="F24">
            <v>0</v>
          </cell>
          <cell r="G24">
            <v>0</v>
          </cell>
          <cell r="H24">
            <v>0</v>
          </cell>
          <cell r="I24">
            <v>0</v>
          </cell>
        </row>
        <row r="25">
          <cell r="B25" t="str">
            <v>MARIA MARGARETHA AUGUSTYNA</v>
          </cell>
          <cell r="C25" t="str">
            <v>MAYA DWI RAMADHANI</v>
          </cell>
          <cell r="D25">
            <v>0</v>
          </cell>
          <cell r="E25">
            <v>0</v>
          </cell>
          <cell r="F25">
            <v>0</v>
          </cell>
          <cell r="G25">
            <v>0</v>
          </cell>
          <cell r="H25">
            <v>0</v>
          </cell>
          <cell r="I25">
            <v>0</v>
          </cell>
        </row>
        <row r="26">
          <cell r="B26" t="str">
            <v>MARSELLA FAJ'RI DEHAN PRATAMA</v>
          </cell>
          <cell r="C26" t="str">
            <v>MOCHAMMAD BIMO SETIAWAN</v>
          </cell>
          <cell r="D26">
            <v>0</v>
          </cell>
          <cell r="E26">
            <v>0</v>
          </cell>
          <cell r="F26">
            <v>0</v>
          </cell>
          <cell r="G26">
            <v>0</v>
          </cell>
          <cell r="H26">
            <v>0</v>
          </cell>
          <cell r="I26">
            <v>0</v>
          </cell>
        </row>
        <row r="27">
          <cell r="B27" t="str">
            <v>MUHAMMAD ABDAN SYAKURO SIMBOLON</v>
          </cell>
          <cell r="C27" t="str">
            <v>MUHAMMAD NAJWAN PUTRA</v>
          </cell>
          <cell r="D27">
            <v>0</v>
          </cell>
          <cell r="E27">
            <v>0</v>
          </cell>
          <cell r="F27">
            <v>0</v>
          </cell>
          <cell r="G27">
            <v>0</v>
          </cell>
          <cell r="H27">
            <v>0</v>
          </cell>
          <cell r="I27">
            <v>0</v>
          </cell>
        </row>
        <row r="28">
          <cell r="B28" t="str">
            <v>MUHAMMAD ILHAM HILMI</v>
          </cell>
          <cell r="C28" t="str">
            <v>MUHAMMAD REVA ABYAN ISLAMI</v>
          </cell>
          <cell r="D28">
            <v>0</v>
          </cell>
          <cell r="E28">
            <v>0</v>
          </cell>
          <cell r="F28">
            <v>0</v>
          </cell>
          <cell r="G28">
            <v>0</v>
          </cell>
          <cell r="H28">
            <v>0</v>
          </cell>
          <cell r="I28">
            <v>0</v>
          </cell>
        </row>
        <row r="29">
          <cell r="B29" t="str">
            <v>MUHAMMAD RAVA ABIYYU ISLAMI</v>
          </cell>
          <cell r="C29" t="str">
            <v>NAOVAL NUR FAHLEFI</v>
          </cell>
          <cell r="D29">
            <v>0</v>
          </cell>
          <cell r="E29">
            <v>0</v>
          </cell>
          <cell r="F29">
            <v>0</v>
          </cell>
          <cell r="G29">
            <v>0</v>
          </cell>
          <cell r="H29">
            <v>0</v>
          </cell>
          <cell r="I29">
            <v>0</v>
          </cell>
        </row>
        <row r="30">
          <cell r="B30" t="str">
            <v>NANDAR ADE PUTRA</v>
          </cell>
          <cell r="C30" t="str">
            <v>RAHMAH CHANTIKA RUSTIYONO PUTR</v>
          </cell>
          <cell r="D30">
            <v>0</v>
          </cell>
          <cell r="E30">
            <v>0</v>
          </cell>
          <cell r="F30">
            <v>0</v>
          </cell>
          <cell r="G30">
            <v>0</v>
          </cell>
          <cell r="H30">
            <v>0</v>
          </cell>
          <cell r="I30">
            <v>0</v>
          </cell>
        </row>
        <row r="31">
          <cell r="B31" t="str">
            <v>NATASYA ZAHRA RIYANTI</v>
          </cell>
          <cell r="C31" t="str">
            <v>RAHMAH HIDAYAH</v>
          </cell>
          <cell r="D31">
            <v>0</v>
          </cell>
          <cell r="E31">
            <v>0</v>
          </cell>
          <cell r="F31">
            <v>0</v>
          </cell>
          <cell r="G31">
            <v>0</v>
          </cell>
          <cell r="H31">
            <v>0</v>
          </cell>
          <cell r="I31">
            <v>0</v>
          </cell>
        </row>
        <row r="32">
          <cell r="B32" t="str">
            <v>NOVA JOJOR</v>
          </cell>
          <cell r="C32" t="str">
            <v>RAINER ADITYATAMA</v>
          </cell>
          <cell r="D32">
            <v>0</v>
          </cell>
          <cell r="E32">
            <v>0</v>
          </cell>
          <cell r="F32">
            <v>0</v>
          </cell>
          <cell r="G32">
            <v>0</v>
          </cell>
          <cell r="H32">
            <v>0</v>
          </cell>
          <cell r="I32">
            <v>0</v>
          </cell>
        </row>
        <row r="33">
          <cell r="B33" t="str">
            <v>NOVA KHAIRANI AKHZA</v>
          </cell>
          <cell r="C33" t="str">
            <v>RIASTANIA ANJANI</v>
          </cell>
          <cell r="D33">
            <v>0</v>
          </cell>
          <cell r="E33">
            <v>0</v>
          </cell>
          <cell r="F33">
            <v>0</v>
          </cell>
          <cell r="G33">
            <v>0</v>
          </cell>
          <cell r="H33">
            <v>0</v>
          </cell>
          <cell r="I33">
            <v>0</v>
          </cell>
        </row>
        <row r="34">
          <cell r="B34" t="str">
            <v>PUTRA EKA WIBOWO</v>
          </cell>
          <cell r="C34" t="str">
            <v>RIFAT VALDERAMA</v>
          </cell>
          <cell r="D34">
            <v>0</v>
          </cell>
          <cell r="E34">
            <v>0</v>
          </cell>
          <cell r="F34">
            <v>0</v>
          </cell>
          <cell r="G34">
            <v>0</v>
          </cell>
          <cell r="H34">
            <v>0</v>
          </cell>
          <cell r="I34">
            <v>0</v>
          </cell>
        </row>
        <row r="35">
          <cell r="B35" t="str">
            <v>RIANA KHOIRUN NISSA</v>
          </cell>
          <cell r="C35" t="str">
            <v>SADDAM ARYO PUTRANTO</v>
          </cell>
          <cell r="D35">
            <v>0</v>
          </cell>
          <cell r="E35">
            <v>0</v>
          </cell>
          <cell r="F35">
            <v>0</v>
          </cell>
          <cell r="G35">
            <v>0</v>
          </cell>
          <cell r="H35">
            <v>0</v>
          </cell>
          <cell r="I35">
            <v>0</v>
          </cell>
        </row>
        <row r="36">
          <cell r="B36" t="str">
            <v>RIZKY AZKA RAMADHAN</v>
          </cell>
          <cell r="C36" t="str">
            <v>SAFIRA RAMADHANI BUDIMAN</v>
          </cell>
          <cell r="D36">
            <v>0</v>
          </cell>
          <cell r="E36">
            <v>0</v>
          </cell>
          <cell r="F36">
            <v>0</v>
          </cell>
          <cell r="G36">
            <v>0</v>
          </cell>
          <cell r="H36">
            <v>0</v>
          </cell>
          <cell r="I36">
            <v>0</v>
          </cell>
        </row>
        <row r="37">
          <cell r="B37" t="str">
            <v>SHARFANI RAMADHAN OKTAVIANTO</v>
          </cell>
          <cell r="C37" t="str">
            <v>SALMA SABRINA</v>
          </cell>
          <cell r="D37">
            <v>0</v>
          </cell>
          <cell r="E37">
            <v>0</v>
          </cell>
          <cell r="F37">
            <v>0</v>
          </cell>
          <cell r="G37">
            <v>0</v>
          </cell>
          <cell r="H37">
            <v>0</v>
          </cell>
          <cell r="I37">
            <v>0</v>
          </cell>
        </row>
        <row r="38">
          <cell r="B38" t="str">
            <v>SYAIPUL BASYRI</v>
          </cell>
          <cell r="C38" t="str">
            <v>SYAKIRA SALSABILA</v>
          </cell>
          <cell r="D38">
            <v>0</v>
          </cell>
          <cell r="E38">
            <v>0</v>
          </cell>
          <cell r="F38">
            <v>0</v>
          </cell>
          <cell r="G38">
            <v>0</v>
          </cell>
          <cell r="H38">
            <v>0</v>
          </cell>
          <cell r="I38">
            <v>0</v>
          </cell>
        </row>
        <row r="39">
          <cell r="B39" t="str">
            <v>SYIPA AMANATUNNISA</v>
          </cell>
          <cell r="C39" t="str">
            <v>ZHIRA SALSABILLA SYARIEL</v>
          </cell>
          <cell r="D39">
            <v>0</v>
          </cell>
          <cell r="E39">
            <v>0</v>
          </cell>
          <cell r="F39">
            <v>0</v>
          </cell>
          <cell r="G39">
            <v>0</v>
          </cell>
          <cell r="H39">
            <v>0</v>
          </cell>
          <cell r="I39">
            <v>0</v>
          </cell>
        </row>
        <row r="40">
          <cell r="B40" t="str">
            <v>YOSHIKA PUTRI KEZIA WULANDARI</v>
          </cell>
          <cell r="C40">
            <v>0</v>
          </cell>
          <cell r="D40">
            <v>0</v>
          </cell>
          <cell r="E40">
            <v>0</v>
          </cell>
          <cell r="F40">
            <v>0</v>
          </cell>
          <cell r="G40">
            <v>0</v>
          </cell>
          <cell r="H40">
            <v>0</v>
          </cell>
          <cell r="I40">
            <v>0</v>
          </cell>
        </row>
        <row r="41">
          <cell r="B41">
            <v>0</v>
          </cell>
          <cell r="C41">
            <v>0</v>
          </cell>
          <cell r="D41">
            <v>0</v>
          </cell>
          <cell r="E41">
            <v>0</v>
          </cell>
          <cell r="F41">
            <v>0</v>
          </cell>
          <cell r="G41">
            <v>0</v>
          </cell>
          <cell r="H41">
            <v>0</v>
          </cell>
          <cell r="I41">
            <v>0</v>
          </cell>
        </row>
        <row r="42">
          <cell r="B42">
            <v>0</v>
          </cell>
          <cell r="C42">
            <v>0</v>
          </cell>
          <cell r="D42">
            <v>0</v>
          </cell>
          <cell r="E42">
            <v>0</v>
          </cell>
          <cell r="F42">
            <v>0</v>
          </cell>
          <cell r="G42">
            <v>0</v>
          </cell>
          <cell r="H42">
            <v>0</v>
          </cell>
          <cell r="I42">
            <v>0</v>
          </cell>
        </row>
        <row r="43">
          <cell r="B43">
            <v>0</v>
          </cell>
          <cell r="C43">
            <v>0</v>
          </cell>
          <cell r="D43">
            <v>0</v>
          </cell>
          <cell r="E43">
            <v>0</v>
          </cell>
          <cell r="F43">
            <v>0</v>
          </cell>
          <cell r="G43">
            <v>0</v>
          </cell>
          <cell r="H43">
            <v>0</v>
          </cell>
          <cell r="I43">
            <v>0</v>
          </cell>
        </row>
        <row r="44">
          <cell r="B44">
            <v>0</v>
          </cell>
          <cell r="C44">
            <v>0</v>
          </cell>
          <cell r="D44">
            <v>0</v>
          </cell>
          <cell r="E44">
            <v>0</v>
          </cell>
          <cell r="F44">
            <v>0</v>
          </cell>
          <cell r="G44">
            <v>0</v>
          </cell>
          <cell r="H44">
            <v>0</v>
          </cell>
          <cell r="I44">
            <v>0</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D8">
            <v>1</v>
          </cell>
          <cell r="E8" t="str">
            <v>(Alquran)
Menerapkan hukum bacaan qalqalah  dan ra</v>
          </cell>
        </row>
        <row r="9">
          <cell r="D9">
            <v>0</v>
          </cell>
          <cell r="E9">
            <v>0</v>
          </cell>
        </row>
        <row r="10">
          <cell r="D10">
            <v>2</v>
          </cell>
          <cell r="E10" t="str">
            <v>(Aqidah)
Meningkatkan keimanan kepada kitab-kitab Allah</v>
          </cell>
        </row>
        <row r="11">
          <cell r="D11">
            <v>0</v>
          </cell>
          <cell r="E11">
            <v>0</v>
          </cell>
        </row>
        <row r="12">
          <cell r="D12">
            <v>0</v>
          </cell>
          <cell r="E12">
            <v>0</v>
          </cell>
        </row>
        <row r="13">
          <cell r="D13">
            <v>3</v>
          </cell>
          <cell r="E13" t="str">
            <v>(Akhlak)
Membiasakan perilaku terpuji</v>
          </cell>
        </row>
        <row r="14">
          <cell r="D14">
            <v>0</v>
          </cell>
          <cell r="E14">
            <v>0</v>
          </cell>
        </row>
        <row r="15">
          <cell r="D15">
            <v>0</v>
          </cell>
          <cell r="E15">
            <v>0</v>
          </cell>
        </row>
        <row r="16">
          <cell r="D16">
            <v>4</v>
          </cell>
          <cell r="E16" t="str">
            <v xml:space="preserve">(Akhlak)
Menghindari perilaku tercela </v>
          </cell>
        </row>
        <row r="17">
          <cell r="D17">
            <v>0</v>
          </cell>
          <cell r="E17">
            <v>0</v>
          </cell>
        </row>
        <row r="18">
          <cell r="D18">
            <v>0</v>
          </cell>
          <cell r="E18">
            <v>0</v>
          </cell>
        </row>
        <row r="19">
          <cell r="D19">
            <v>5</v>
          </cell>
          <cell r="E19" t="str">
            <v>(Fiqih)
Mengenal tatacara shalat sunnat</v>
          </cell>
        </row>
        <row r="20">
          <cell r="D20">
            <v>0</v>
          </cell>
          <cell r="E20">
            <v>0</v>
          </cell>
        </row>
        <row r="21">
          <cell r="D21">
            <v>6</v>
          </cell>
          <cell r="E21" t="str">
            <v>(Fiqih): 
Memahami macam-macam sujud</v>
          </cell>
        </row>
        <row r="22">
          <cell r="D22">
            <v>0</v>
          </cell>
          <cell r="E22">
            <v>0</v>
          </cell>
        </row>
        <row r="23">
          <cell r="D23">
            <v>0</v>
          </cell>
          <cell r="E23">
            <v>0</v>
          </cell>
        </row>
        <row r="24">
          <cell r="D24">
            <v>7</v>
          </cell>
          <cell r="E24" t="str">
            <v>(Fiqih): 
Memahami tatacara puasa</v>
          </cell>
        </row>
        <row r="25">
          <cell r="D25">
            <v>0</v>
          </cell>
          <cell r="E25">
            <v>0</v>
          </cell>
        </row>
        <row r="26">
          <cell r="D26">
            <v>0</v>
          </cell>
          <cell r="E26">
            <v>0</v>
          </cell>
        </row>
        <row r="27">
          <cell r="D27">
            <v>0</v>
          </cell>
          <cell r="E27">
            <v>0</v>
          </cell>
        </row>
        <row r="28">
          <cell r="D28">
            <v>8</v>
          </cell>
          <cell r="E28" t="str">
            <v>(Fiqih): 
Memahami zakat</v>
          </cell>
        </row>
        <row r="29">
          <cell r="D29">
            <v>0</v>
          </cell>
          <cell r="E29">
            <v>0</v>
          </cell>
        </row>
        <row r="30">
          <cell r="D30">
            <v>0</v>
          </cell>
          <cell r="E30">
            <v>0</v>
          </cell>
        </row>
        <row r="31">
          <cell r="D31">
            <v>0</v>
          </cell>
          <cell r="E31">
            <v>0</v>
          </cell>
        </row>
        <row r="32">
          <cell r="D32">
            <v>9</v>
          </cell>
          <cell r="E32" t="str">
            <v>(Tarikh dan Kebudayaan Islam): 
Memahami sejarah Nabi Muhammad Saw.</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sheetData>
      <sheetData sheetId="76"/>
      <sheetData sheetId="77"/>
      <sheetData sheetId="78"/>
      <sheetData sheetId="79"/>
      <sheetData sheetId="80"/>
      <sheetData sheetId="81"/>
      <sheetData sheetId="82"/>
      <sheetData sheetId="83"/>
      <sheetData sheetId="84"/>
      <sheetData sheetId="85"/>
      <sheetData sheetId="86">
        <row r="4">
          <cell r="G4" t="str">
            <v>SOAL</v>
          </cell>
        </row>
        <row r="5">
          <cell r="G5">
            <v>0</v>
          </cell>
        </row>
        <row r="6">
          <cell r="A6">
            <v>1</v>
          </cell>
          <cell r="B6" t="str">
            <v>1. Memahami penggunaan teknologi informasi dan komunikasi, dan prospeknya di masa mendatang</v>
          </cell>
          <cell r="C6" t="str">
            <v>1. 1. Mengidentifikasi berbagai peralatan teknologi informasi dan komunikasi</v>
          </cell>
          <cell r="D6" t="str">
            <v>Peralatan teknologi informasi dan komunikasi</v>
          </cell>
          <cell r="E6" t="str">
            <v xml:space="preserve"> Mengidentifikasi peralatan teknologi informasi dan komunikasi di berbagai bidang dengan cermat dan berhati-hati
 Menjelaskan fungsi berbagai peralatan teknologi informasi dan komunikasi dengan berfikir logis
</v>
          </cell>
          <cell r="F6" t="str">
            <v>Buku Paket &amp; Perangkat TIK (komputer, telepon/ hand-phone, faximail, multi media dll.),
buku paket, lembar kerja</v>
          </cell>
          <cell r="G6" t="str">
            <v>Komputer berasal dari kata "To Compute", yang mempunyai arti…..</v>
          </cell>
          <cell r="H6" t="str">
            <v>A</v>
          </cell>
          <cell r="I6" t="str">
            <v>Alat hitung</v>
          </cell>
          <cell r="J6" t="str">
            <v>Berhitung</v>
          </cell>
          <cell r="K6" t="str">
            <v>Komputer</v>
          </cell>
          <cell r="L6" t="str">
            <v>Kalkulator</v>
          </cell>
        </row>
        <row r="7">
          <cell r="A7">
            <v>2</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xml:space="preserve"> Mengidentifikasi peralatan teknologi informasi dan komunikasi di berbagai bidang dengan cermat dan berhati-hati
 Menjelaskan fungsi berbagai peralatan teknologi informasi dan komunikasi dengan berfikir logis
</v>
          </cell>
          <cell r="F7" t="str">
            <v>Buku Paket &amp; Perangkat TIK (komputer, telepon/ hand-phone, faximail, multi media dll.),
buku paket, lembar kerja</v>
          </cell>
          <cell r="G7" t="str">
            <v>Bagian komputer yang termasuk alat input adalah….</v>
          </cell>
          <cell r="H7" t="str">
            <v>B</v>
          </cell>
          <cell r="I7" t="str">
            <v>Monitor</v>
          </cell>
          <cell r="J7" t="str">
            <v>Keyboard</v>
          </cell>
          <cell r="K7" t="str">
            <v>CPU</v>
          </cell>
          <cell r="L7" t="str">
            <v>Speaker</v>
          </cell>
        </row>
        <row r="8">
          <cell r="A8">
            <v>3</v>
          </cell>
          <cell r="B8">
            <v>0</v>
          </cell>
          <cell r="C8">
            <v>0</v>
          </cell>
          <cell r="D8">
            <v>0</v>
          </cell>
          <cell r="E8">
            <v>0</v>
          </cell>
          <cell r="F8">
            <v>0</v>
          </cell>
          <cell r="G8">
            <v>0</v>
          </cell>
          <cell r="H8">
            <v>0</v>
          </cell>
          <cell r="I8">
            <v>0</v>
          </cell>
          <cell r="J8">
            <v>0</v>
          </cell>
          <cell r="K8">
            <v>0</v>
          </cell>
          <cell r="L8">
            <v>0</v>
          </cell>
        </row>
        <row r="9">
          <cell r="A9">
            <v>4</v>
          </cell>
          <cell r="B9">
            <v>0</v>
          </cell>
          <cell r="C9">
            <v>0</v>
          </cell>
          <cell r="D9">
            <v>0</v>
          </cell>
          <cell r="E9">
            <v>0</v>
          </cell>
          <cell r="F9">
            <v>0</v>
          </cell>
          <cell r="G9">
            <v>0</v>
          </cell>
          <cell r="H9">
            <v>0</v>
          </cell>
          <cell r="I9">
            <v>0</v>
          </cell>
          <cell r="J9">
            <v>0</v>
          </cell>
          <cell r="K9">
            <v>0</v>
          </cell>
          <cell r="L9">
            <v>0</v>
          </cell>
        </row>
        <row r="10">
          <cell r="A10">
            <v>5</v>
          </cell>
          <cell r="B10">
            <v>0</v>
          </cell>
          <cell r="C10">
            <v>0</v>
          </cell>
          <cell r="D10">
            <v>0</v>
          </cell>
          <cell r="E10">
            <v>0</v>
          </cell>
          <cell r="F10">
            <v>0</v>
          </cell>
          <cell r="G10">
            <v>0</v>
          </cell>
          <cell r="H10">
            <v>0</v>
          </cell>
          <cell r="I10">
            <v>0</v>
          </cell>
          <cell r="J10">
            <v>0</v>
          </cell>
          <cell r="K10">
            <v>0</v>
          </cell>
          <cell r="L10">
            <v>0</v>
          </cell>
        </row>
        <row r="11">
          <cell r="A11">
            <v>6</v>
          </cell>
          <cell r="B11">
            <v>0</v>
          </cell>
          <cell r="C11">
            <v>0</v>
          </cell>
          <cell r="D11">
            <v>0</v>
          </cell>
          <cell r="E11">
            <v>0</v>
          </cell>
          <cell r="F11">
            <v>0</v>
          </cell>
          <cell r="G11">
            <v>0</v>
          </cell>
          <cell r="H11">
            <v>0</v>
          </cell>
          <cell r="I11">
            <v>0</v>
          </cell>
          <cell r="J11">
            <v>0</v>
          </cell>
          <cell r="K11">
            <v>0</v>
          </cell>
          <cell r="L11">
            <v>0</v>
          </cell>
        </row>
        <row r="12">
          <cell r="A12">
            <v>7</v>
          </cell>
          <cell r="B12">
            <v>0</v>
          </cell>
          <cell r="C12">
            <v>0</v>
          </cell>
          <cell r="D12">
            <v>0</v>
          </cell>
          <cell r="E12">
            <v>0</v>
          </cell>
          <cell r="F12">
            <v>0</v>
          </cell>
          <cell r="G12">
            <v>0</v>
          </cell>
          <cell r="H12">
            <v>0</v>
          </cell>
          <cell r="I12">
            <v>0</v>
          </cell>
          <cell r="J12">
            <v>0</v>
          </cell>
          <cell r="K12">
            <v>0</v>
          </cell>
          <cell r="L12">
            <v>0</v>
          </cell>
        </row>
        <row r="13">
          <cell r="A13">
            <v>8</v>
          </cell>
          <cell r="B13">
            <v>0</v>
          </cell>
          <cell r="C13">
            <v>0</v>
          </cell>
          <cell r="D13">
            <v>0</v>
          </cell>
          <cell r="E13">
            <v>0</v>
          </cell>
          <cell r="F13">
            <v>0</v>
          </cell>
          <cell r="G13">
            <v>0</v>
          </cell>
          <cell r="H13">
            <v>0</v>
          </cell>
          <cell r="I13">
            <v>0</v>
          </cell>
          <cell r="J13">
            <v>0</v>
          </cell>
          <cell r="K13">
            <v>0</v>
          </cell>
          <cell r="L13">
            <v>0</v>
          </cell>
        </row>
        <row r="14">
          <cell r="A14">
            <v>9</v>
          </cell>
          <cell r="B14">
            <v>0</v>
          </cell>
          <cell r="C14">
            <v>0</v>
          </cell>
          <cell r="D14">
            <v>0</v>
          </cell>
          <cell r="E14">
            <v>0</v>
          </cell>
          <cell r="F14">
            <v>0</v>
          </cell>
          <cell r="G14">
            <v>0</v>
          </cell>
          <cell r="H14">
            <v>0</v>
          </cell>
          <cell r="I14">
            <v>0</v>
          </cell>
          <cell r="J14">
            <v>0</v>
          </cell>
          <cell r="K14">
            <v>0</v>
          </cell>
          <cell r="L14">
            <v>0</v>
          </cell>
        </row>
        <row r="15">
          <cell r="A15">
            <v>10</v>
          </cell>
          <cell r="B15">
            <v>0</v>
          </cell>
          <cell r="C15">
            <v>0</v>
          </cell>
          <cell r="D15">
            <v>0</v>
          </cell>
          <cell r="E15">
            <v>0</v>
          </cell>
          <cell r="F15">
            <v>0</v>
          </cell>
          <cell r="G15">
            <v>0</v>
          </cell>
          <cell r="H15">
            <v>0</v>
          </cell>
          <cell r="I15">
            <v>0</v>
          </cell>
          <cell r="J15">
            <v>0</v>
          </cell>
          <cell r="K15">
            <v>0</v>
          </cell>
          <cell r="L15">
            <v>0</v>
          </cell>
        </row>
        <row r="16">
          <cell r="A16">
            <v>11</v>
          </cell>
          <cell r="B16">
            <v>0</v>
          </cell>
          <cell r="C16">
            <v>0</v>
          </cell>
          <cell r="D16">
            <v>0</v>
          </cell>
          <cell r="E16">
            <v>0</v>
          </cell>
          <cell r="F16">
            <v>0</v>
          </cell>
          <cell r="G16">
            <v>0</v>
          </cell>
          <cell r="H16">
            <v>0</v>
          </cell>
          <cell r="I16">
            <v>0</v>
          </cell>
          <cell r="J16">
            <v>0</v>
          </cell>
          <cell r="K16">
            <v>0</v>
          </cell>
          <cell r="L16">
            <v>0</v>
          </cell>
        </row>
        <row r="17">
          <cell r="A17">
            <v>12</v>
          </cell>
          <cell r="B17">
            <v>0</v>
          </cell>
          <cell r="C17">
            <v>0</v>
          </cell>
          <cell r="D17">
            <v>0</v>
          </cell>
          <cell r="E17">
            <v>0</v>
          </cell>
          <cell r="F17">
            <v>0</v>
          </cell>
          <cell r="G17">
            <v>0</v>
          </cell>
          <cell r="H17">
            <v>0</v>
          </cell>
          <cell r="I17">
            <v>0</v>
          </cell>
          <cell r="J17">
            <v>0</v>
          </cell>
          <cell r="K17">
            <v>0</v>
          </cell>
          <cell r="L17">
            <v>0</v>
          </cell>
        </row>
        <row r="18">
          <cell r="A18">
            <v>13</v>
          </cell>
          <cell r="B18">
            <v>0</v>
          </cell>
          <cell r="C18">
            <v>0</v>
          </cell>
          <cell r="D18">
            <v>0</v>
          </cell>
          <cell r="E18">
            <v>0</v>
          </cell>
          <cell r="F18">
            <v>0</v>
          </cell>
          <cell r="G18">
            <v>0</v>
          </cell>
          <cell r="H18">
            <v>0</v>
          </cell>
          <cell r="I18">
            <v>0</v>
          </cell>
          <cell r="J18">
            <v>0</v>
          </cell>
          <cell r="K18">
            <v>0</v>
          </cell>
          <cell r="L18">
            <v>0</v>
          </cell>
        </row>
        <row r="19">
          <cell r="A19">
            <v>14</v>
          </cell>
          <cell r="B19">
            <v>0</v>
          </cell>
          <cell r="C19">
            <v>0</v>
          </cell>
          <cell r="D19">
            <v>0</v>
          </cell>
          <cell r="E19">
            <v>0</v>
          </cell>
          <cell r="F19">
            <v>0</v>
          </cell>
          <cell r="G19">
            <v>0</v>
          </cell>
          <cell r="H19">
            <v>0</v>
          </cell>
          <cell r="I19">
            <v>0</v>
          </cell>
          <cell r="J19">
            <v>0</v>
          </cell>
          <cell r="K19">
            <v>0</v>
          </cell>
          <cell r="L19">
            <v>0</v>
          </cell>
        </row>
        <row r="20">
          <cell r="A20">
            <v>15</v>
          </cell>
          <cell r="B20">
            <v>0</v>
          </cell>
          <cell r="C20">
            <v>0</v>
          </cell>
          <cell r="D20">
            <v>0</v>
          </cell>
          <cell r="E20">
            <v>0</v>
          </cell>
          <cell r="F20">
            <v>0</v>
          </cell>
          <cell r="G20">
            <v>0</v>
          </cell>
          <cell r="H20">
            <v>0</v>
          </cell>
          <cell r="I20">
            <v>0</v>
          </cell>
          <cell r="J20">
            <v>0</v>
          </cell>
          <cell r="K20">
            <v>0</v>
          </cell>
          <cell r="L20">
            <v>0</v>
          </cell>
        </row>
        <row r="21">
          <cell r="A21">
            <v>16</v>
          </cell>
          <cell r="B21">
            <v>0</v>
          </cell>
          <cell r="C21">
            <v>0</v>
          </cell>
          <cell r="D21">
            <v>0</v>
          </cell>
          <cell r="E21">
            <v>0</v>
          </cell>
          <cell r="F21">
            <v>0</v>
          </cell>
          <cell r="G21">
            <v>0</v>
          </cell>
          <cell r="H21">
            <v>0</v>
          </cell>
          <cell r="I21">
            <v>0</v>
          </cell>
          <cell r="J21">
            <v>0</v>
          </cell>
          <cell r="K21">
            <v>0</v>
          </cell>
          <cell r="L21">
            <v>0</v>
          </cell>
        </row>
        <row r="22">
          <cell r="A22">
            <v>17</v>
          </cell>
          <cell r="B22">
            <v>0</v>
          </cell>
          <cell r="C22">
            <v>0</v>
          </cell>
          <cell r="D22">
            <v>0</v>
          </cell>
          <cell r="E22">
            <v>0</v>
          </cell>
          <cell r="F22">
            <v>0</v>
          </cell>
          <cell r="G22">
            <v>0</v>
          </cell>
          <cell r="H22">
            <v>0</v>
          </cell>
          <cell r="I22">
            <v>0</v>
          </cell>
          <cell r="J22">
            <v>0</v>
          </cell>
          <cell r="K22">
            <v>0</v>
          </cell>
          <cell r="L22">
            <v>0</v>
          </cell>
        </row>
        <row r="23">
          <cell r="A23">
            <v>18</v>
          </cell>
          <cell r="B23">
            <v>0</v>
          </cell>
          <cell r="C23">
            <v>0</v>
          </cell>
          <cell r="D23">
            <v>0</v>
          </cell>
          <cell r="E23">
            <v>0</v>
          </cell>
          <cell r="F23">
            <v>0</v>
          </cell>
          <cell r="G23">
            <v>0</v>
          </cell>
          <cell r="H23">
            <v>0</v>
          </cell>
          <cell r="I23">
            <v>0</v>
          </cell>
          <cell r="J23">
            <v>0</v>
          </cell>
          <cell r="K23">
            <v>0</v>
          </cell>
          <cell r="L23">
            <v>0</v>
          </cell>
        </row>
        <row r="24">
          <cell r="A24">
            <v>19</v>
          </cell>
          <cell r="B24">
            <v>0</v>
          </cell>
          <cell r="C24">
            <v>0</v>
          </cell>
          <cell r="D24">
            <v>0</v>
          </cell>
          <cell r="E24">
            <v>0</v>
          </cell>
          <cell r="F24">
            <v>0</v>
          </cell>
          <cell r="G24">
            <v>0</v>
          </cell>
          <cell r="H24">
            <v>0</v>
          </cell>
          <cell r="I24">
            <v>0</v>
          </cell>
          <cell r="J24">
            <v>0</v>
          </cell>
          <cell r="K24">
            <v>0</v>
          </cell>
          <cell r="L24">
            <v>0</v>
          </cell>
        </row>
        <row r="25">
          <cell r="A25">
            <v>20</v>
          </cell>
          <cell r="B25">
            <v>0</v>
          </cell>
          <cell r="C25">
            <v>0</v>
          </cell>
          <cell r="D25">
            <v>0</v>
          </cell>
          <cell r="E25">
            <v>0</v>
          </cell>
          <cell r="F25">
            <v>0</v>
          </cell>
          <cell r="G25">
            <v>0</v>
          </cell>
          <cell r="H25">
            <v>0</v>
          </cell>
          <cell r="I25">
            <v>0</v>
          </cell>
          <cell r="J25">
            <v>0</v>
          </cell>
          <cell r="K25">
            <v>0</v>
          </cell>
          <cell r="L25">
            <v>0</v>
          </cell>
        </row>
        <row r="26">
          <cell r="A26">
            <v>21</v>
          </cell>
          <cell r="B26">
            <v>0</v>
          </cell>
          <cell r="C26">
            <v>0</v>
          </cell>
          <cell r="D26">
            <v>0</v>
          </cell>
          <cell r="E26">
            <v>0</v>
          </cell>
          <cell r="F26">
            <v>0</v>
          </cell>
          <cell r="G26">
            <v>0</v>
          </cell>
          <cell r="H26">
            <v>0</v>
          </cell>
          <cell r="I26">
            <v>0</v>
          </cell>
          <cell r="J26">
            <v>0</v>
          </cell>
          <cell r="K26">
            <v>0</v>
          </cell>
          <cell r="L26">
            <v>0</v>
          </cell>
        </row>
        <row r="27">
          <cell r="A27">
            <v>22</v>
          </cell>
          <cell r="B27">
            <v>0</v>
          </cell>
          <cell r="C27">
            <v>0</v>
          </cell>
          <cell r="D27">
            <v>0</v>
          </cell>
          <cell r="E27">
            <v>0</v>
          </cell>
          <cell r="F27">
            <v>0</v>
          </cell>
          <cell r="G27">
            <v>0</v>
          </cell>
          <cell r="H27">
            <v>0</v>
          </cell>
          <cell r="I27">
            <v>0</v>
          </cell>
          <cell r="J27">
            <v>0</v>
          </cell>
          <cell r="K27">
            <v>0</v>
          </cell>
          <cell r="L27">
            <v>0</v>
          </cell>
        </row>
        <row r="28">
          <cell r="A28">
            <v>23</v>
          </cell>
          <cell r="B28">
            <v>0</v>
          </cell>
          <cell r="C28">
            <v>0</v>
          </cell>
          <cell r="D28">
            <v>0</v>
          </cell>
          <cell r="E28">
            <v>0</v>
          </cell>
          <cell r="F28">
            <v>0</v>
          </cell>
          <cell r="G28">
            <v>0</v>
          </cell>
          <cell r="H28">
            <v>0</v>
          </cell>
          <cell r="I28">
            <v>0</v>
          </cell>
          <cell r="J28">
            <v>0</v>
          </cell>
          <cell r="K28">
            <v>0</v>
          </cell>
          <cell r="L28">
            <v>0</v>
          </cell>
        </row>
        <row r="29">
          <cell r="A29">
            <v>24</v>
          </cell>
          <cell r="B29">
            <v>0</v>
          </cell>
          <cell r="C29">
            <v>0</v>
          </cell>
          <cell r="D29">
            <v>0</v>
          </cell>
          <cell r="E29">
            <v>0</v>
          </cell>
          <cell r="F29">
            <v>0</v>
          </cell>
          <cell r="G29">
            <v>0</v>
          </cell>
          <cell r="H29">
            <v>0</v>
          </cell>
          <cell r="I29">
            <v>0</v>
          </cell>
          <cell r="J29">
            <v>0</v>
          </cell>
          <cell r="K29">
            <v>0</v>
          </cell>
          <cell r="L29">
            <v>0</v>
          </cell>
        </row>
        <row r="30">
          <cell r="A30">
            <v>25</v>
          </cell>
          <cell r="B30">
            <v>0</v>
          </cell>
          <cell r="C30">
            <v>0</v>
          </cell>
          <cell r="D30">
            <v>0</v>
          </cell>
          <cell r="E30">
            <v>0</v>
          </cell>
          <cell r="F30">
            <v>0</v>
          </cell>
          <cell r="G30">
            <v>0</v>
          </cell>
          <cell r="H30">
            <v>0</v>
          </cell>
          <cell r="I30">
            <v>0</v>
          </cell>
          <cell r="J30">
            <v>0</v>
          </cell>
          <cell r="K30">
            <v>0</v>
          </cell>
          <cell r="L30">
            <v>0</v>
          </cell>
        </row>
        <row r="31">
          <cell r="A31">
            <v>26</v>
          </cell>
          <cell r="B31">
            <v>0</v>
          </cell>
          <cell r="C31">
            <v>0</v>
          </cell>
          <cell r="D31">
            <v>0</v>
          </cell>
          <cell r="E31">
            <v>0</v>
          </cell>
          <cell r="F31">
            <v>0</v>
          </cell>
          <cell r="G31">
            <v>0</v>
          </cell>
          <cell r="H31">
            <v>0</v>
          </cell>
          <cell r="I31">
            <v>0</v>
          </cell>
          <cell r="J31">
            <v>0</v>
          </cell>
          <cell r="K31">
            <v>0</v>
          </cell>
          <cell r="L31">
            <v>0</v>
          </cell>
        </row>
        <row r="32">
          <cell r="A32">
            <v>27</v>
          </cell>
          <cell r="B32">
            <v>0</v>
          </cell>
          <cell r="C32">
            <v>0</v>
          </cell>
          <cell r="D32">
            <v>0</v>
          </cell>
          <cell r="E32">
            <v>0</v>
          </cell>
          <cell r="F32">
            <v>0</v>
          </cell>
          <cell r="G32">
            <v>0</v>
          </cell>
          <cell r="H32">
            <v>0</v>
          </cell>
          <cell r="I32">
            <v>0</v>
          </cell>
          <cell r="J32">
            <v>0</v>
          </cell>
          <cell r="K32">
            <v>0</v>
          </cell>
          <cell r="L32">
            <v>0</v>
          </cell>
        </row>
        <row r="33">
          <cell r="A33">
            <v>28</v>
          </cell>
          <cell r="B33">
            <v>0</v>
          </cell>
          <cell r="C33">
            <v>0</v>
          </cell>
          <cell r="D33">
            <v>0</v>
          </cell>
          <cell r="E33">
            <v>0</v>
          </cell>
          <cell r="F33">
            <v>0</v>
          </cell>
          <cell r="G33">
            <v>0</v>
          </cell>
          <cell r="H33">
            <v>0</v>
          </cell>
          <cell r="I33">
            <v>0</v>
          </cell>
          <cell r="J33">
            <v>0</v>
          </cell>
          <cell r="K33">
            <v>0</v>
          </cell>
          <cell r="L33">
            <v>0</v>
          </cell>
        </row>
        <row r="34">
          <cell r="A34">
            <v>29</v>
          </cell>
          <cell r="B34">
            <v>0</v>
          </cell>
          <cell r="C34">
            <v>0</v>
          </cell>
          <cell r="D34">
            <v>0</v>
          </cell>
          <cell r="E34">
            <v>0</v>
          </cell>
          <cell r="F34">
            <v>0</v>
          </cell>
          <cell r="G34">
            <v>0</v>
          </cell>
          <cell r="H34">
            <v>0</v>
          </cell>
          <cell r="I34">
            <v>0</v>
          </cell>
          <cell r="J34">
            <v>0</v>
          </cell>
          <cell r="K34">
            <v>0</v>
          </cell>
          <cell r="L34">
            <v>0</v>
          </cell>
        </row>
        <row r="35">
          <cell r="A35">
            <v>30</v>
          </cell>
          <cell r="B35">
            <v>0</v>
          </cell>
          <cell r="C35">
            <v>0</v>
          </cell>
          <cell r="D35">
            <v>0</v>
          </cell>
          <cell r="E35">
            <v>0</v>
          </cell>
          <cell r="F35">
            <v>0</v>
          </cell>
          <cell r="G35">
            <v>0</v>
          </cell>
          <cell r="H35">
            <v>0</v>
          </cell>
          <cell r="I35">
            <v>0</v>
          </cell>
          <cell r="J35">
            <v>0</v>
          </cell>
          <cell r="K35">
            <v>0</v>
          </cell>
          <cell r="L35">
            <v>0</v>
          </cell>
        </row>
        <row r="36">
          <cell r="A36">
            <v>31</v>
          </cell>
          <cell r="B36">
            <v>0</v>
          </cell>
          <cell r="C36">
            <v>0</v>
          </cell>
          <cell r="D36">
            <v>0</v>
          </cell>
          <cell r="E36">
            <v>0</v>
          </cell>
          <cell r="F36">
            <v>0</v>
          </cell>
          <cell r="G36">
            <v>0</v>
          </cell>
          <cell r="H36">
            <v>0</v>
          </cell>
          <cell r="I36">
            <v>0</v>
          </cell>
          <cell r="J36">
            <v>0</v>
          </cell>
          <cell r="K36">
            <v>0</v>
          </cell>
          <cell r="L36">
            <v>0</v>
          </cell>
        </row>
        <row r="37">
          <cell r="A37">
            <v>32</v>
          </cell>
          <cell r="B37">
            <v>0</v>
          </cell>
          <cell r="C37">
            <v>0</v>
          </cell>
          <cell r="D37">
            <v>0</v>
          </cell>
          <cell r="E37">
            <v>0</v>
          </cell>
          <cell r="F37">
            <v>0</v>
          </cell>
          <cell r="G37">
            <v>0</v>
          </cell>
          <cell r="H37">
            <v>0</v>
          </cell>
          <cell r="I37">
            <v>0</v>
          </cell>
          <cell r="J37">
            <v>0</v>
          </cell>
          <cell r="K37">
            <v>0</v>
          </cell>
          <cell r="L37">
            <v>0</v>
          </cell>
        </row>
        <row r="38">
          <cell r="A38">
            <v>33</v>
          </cell>
          <cell r="B38">
            <v>0</v>
          </cell>
          <cell r="C38">
            <v>0</v>
          </cell>
          <cell r="D38">
            <v>0</v>
          </cell>
          <cell r="E38">
            <v>0</v>
          </cell>
          <cell r="F38">
            <v>0</v>
          </cell>
          <cell r="G38">
            <v>0</v>
          </cell>
          <cell r="H38">
            <v>0</v>
          </cell>
          <cell r="I38">
            <v>0</v>
          </cell>
          <cell r="J38">
            <v>0</v>
          </cell>
          <cell r="K38">
            <v>0</v>
          </cell>
          <cell r="L38">
            <v>0</v>
          </cell>
        </row>
        <row r="39">
          <cell r="A39">
            <v>34</v>
          </cell>
          <cell r="B39">
            <v>0</v>
          </cell>
          <cell r="C39">
            <v>0</v>
          </cell>
          <cell r="D39">
            <v>0</v>
          </cell>
          <cell r="E39">
            <v>0</v>
          </cell>
          <cell r="F39">
            <v>0</v>
          </cell>
          <cell r="G39">
            <v>0</v>
          </cell>
          <cell r="H39">
            <v>0</v>
          </cell>
          <cell r="I39">
            <v>0</v>
          </cell>
          <cell r="J39">
            <v>0</v>
          </cell>
          <cell r="K39">
            <v>0</v>
          </cell>
          <cell r="L39">
            <v>0</v>
          </cell>
        </row>
        <row r="40">
          <cell r="A40">
            <v>35</v>
          </cell>
          <cell r="B40">
            <v>0</v>
          </cell>
          <cell r="C40">
            <v>0</v>
          </cell>
          <cell r="D40">
            <v>0</v>
          </cell>
          <cell r="E40">
            <v>0</v>
          </cell>
          <cell r="F40">
            <v>0</v>
          </cell>
          <cell r="G40">
            <v>0</v>
          </cell>
          <cell r="H40">
            <v>0</v>
          </cell>
          <cell r="I40">
            <v>0</v>
          </cell>
          <cell r="J40">
            <v>0</v>
          </cell>
          <cell r="K40">
            <v>0</v>
          </cell>
          <cell r="L40">
            <v>0</v>
          </cell>
        </row>
        <row r="41">
          <cell r="A41">
            <v>36</v>
          </cell>
          <cell r="B41">
            <v>0</v>
          </cell>
          <cell r="C41">
            <v>0</v>
          </cell>
          <cell r="D41">
            <v>0</v>
          </cell>
          <cell r="E41">
            <v>0</v>
          </cell>
          <cell r="F41">
            <v>0</v>
          </cell>
          <cell r="G41">
            <v>0</v>
          </cell>
          <cell r="H41">
            <v>0</v>
          </cell>
          <cell r="I41">
            <v>0</v>
          </cell>
          <cell r="J41">
            <v>0</v>
          </cell>
          <cell r="K41">
            <v>0</v>
          </cell>
          <cell r="L41">
            <v>0</v>
          </cell>
        </row>
        <row r="42">
          <cell r="A42">
            <v>37</v>
          </cell>
          <cell r="B42">
            <v>0</v>
          </cell>
          <cell r="C42">
            <v>0</v>
          </cell>
          <cell r="D42">
            <v>0</v>
          </cell>
          <cell r="E42">
            <v>0</v>
          </cell>
          <cell r="F42">
            <v>0</v>
          </cell>
          <cell r="G42">
            <v>0</v>
          </cell>
          <cell r="H42">
            <v>0</v>
          </cell>
          <cell r="I42">
            <v>0</v>
          </cell>
          <cell r="J42">
            <v>0</v>
          </cell>
          <cell r="K42">
            <v>0</v>
          </cell>
          <cell r="L42">
            <v>0</v>
          </cell>
        </row>
        <row r="43">
          <cell r="A43">
            <v>38</v>
          </cell>
          <cell r="B43">
            <v>0</v>
          </cell>
          <cell r="C43">
            <v>0</v>
          </cell>
          <cell r="D43">
            <v>0</v>
          </cell>
          <cell r="E43">
            <v>0</v>
          </cell>
          <cell r="F43">
            <v>0</v>
          </cell>
          <cell r="G43">
            <v>0</v>
          </cell>
          <cell r="H43">
            <v>0</v>
          </cell>
          <cell r="I43">
            <v>0</v>
          </cell>
          <cell r="J43">
            <v>0</v>
          </cell>
          <cell r="K43">
            <v>0</v>
          </cell>
          <cell r="L43">
            <v>0</v>
          </cell>
        </row>
        <row r="44">
          <cell r="A44">
            <v>39</v>
          </cell>
          <cell r="B44">
            <v>0</v>
          </cell>
          <cell r="C44">
            <v>0</v>
          </cell>
          <cell r="D44">
            <v>0</v>
          </cell>
          <cell r="E44">
            <v>0</v>
          </cell>
          <cell r="F44">
            <v>0</v>
          </cell>
          <cell r="G44">
            <v>0</v>
          </cell>
          <cell r="H44">
            <v>0</v>
          </cell>
          <cell r="I44">
            <v>0</v>
          </cell>
          <cell r="J44">
            <v>0</v>
          </cell>
          <cell r="K44">
            <v>0</v>
          </cell>
          <cell r="L44">
            <v>0</v>
          </cell>
        </row>
        <row r="45">
          <cell r="A45">
            <v>40</v>
          </cell>
          <cell r="B45">
            <v>0</v>
          </cell>
          <cell r="C45">
            <v>0</v>
          </cell>
          <cell r="D45">
            <v>0</v>
          </cell>
          <cell r="E45">
            <v>0</v>
          </cell>
          <cell r="F45">
            <v>0</v>
          </cell>
          <cell r="G45">
            <v>0</v>
          </cell>
          <cell r="H45">
            <v>0</v>
          </cell>
          <cell r="I45">
            <v>0</v>
          </cell>
          <cell r="J45">
            <v>0</v>
          </cell>
          <cell r="K45">
            <v>0</v>
          </cell>
          <cell r="L45">
            <v>0</v>
          </cell>
        </row>
        <row r="46">
          <cell r="A46">
            <v>41</v>
          </cell>
          <cell r="B46">
            <v>0</v>
          </cell>
          <cell r="C46">
            <v>0</v>
          </cell>
          <cell r="D46">
            <v>0</v>
          </cell>
          <cell r="E46">
            <v>0</v>
          </cell>
          <cell r="F46">
            <v>0</v>
          </cell>
          <cell r="G46">
            <v>0</v>
          </cell>
          <cell r="H46">
            <v>0</v>
          </cell>
          <cell r="I46">
            <v>0</v>
          </cell>
          <cell r="J46">
            <v>0</v>
          </cell>
          <cell r="K46">
            <v>0</v>
          </cell>
          <cell r="L46">
            <v>0</v>
          </cell>
        </row>
        <row r="47">
          <cell r="A47">
            <v>42</v>
          </cell>
          <cell r="B47">
            <v>0</v>
          </cell>
          <cell r="C47">
            <v>0</v>
          </cell>
          <cell r="D47">
            <v>0</v>
          </cell>
          <cell r="E47">
            <v>0</v>
          </cell>
          <cell r="F47">
            <v>0</v>
          </cell>
          <cell r="G47">
            <v>0</v>
          </cell>
          <cell r="H47">
            <v>0</v>
          </cell>
          <cell r="I47">
            <v>0</v>
          </cell>
          <cell r="J47">
            <v>0</v>
          </cell>
          <cell r="K47">
            <v>0</v>
          </cell>
          <cell r="L47">
            <v>0</v>
          </cell>
        </row>
        <row r="48">
          <cell r="A48">
            <v>43</v>
          </cell>
          <cell r="B48">
            <v>0</v>
          </cell>
          <cell r="C48">
            <v>0</v>
          </cell>
          <cell r="D48">
            <v>0</v>
          </cell>
          <cell r="E48">
            <v>0</v>
          </cell>
          <cell r="F48">
            <v>0</v>
          </cell>
          <cell r="G48">
            <v>0</v>
          </cell>
          <cell r="H48">
            <v>0</v>
          </cell>
          <cell r="I48">
            <v>0</v>
          </cell>
          <cell r="J48">
            <v>0</v>
          </cell>
          <cell r="K48">
            <v>0</v>
          </cell>
          <cell r="L48">
            <v>0</v>
          </cell>
        </row>
        <row r="49">
          <cell r="A49">
            <v>44</v>
          </cell>
          <cell r="B49">
            <v>0</v>
          </cell>
          <cell r="C49">
            <v>0</v>
          </cell>
          <cell r="D49">
            <v>0</v>
          </cell>
          <cell r="E49">
            <v>0</v>
          </cell>
          <cell r="F49">
            <v>0</v>
          </cell>
          <cell r="G49">
            <v>0</v>
          </cell>
          <cell r="H49">
            <v>0</v>
          </cell>
          <cell r="I49">
            <v>0</v>
          </cell>
          <cell r="J49">
            <v>0</v>
          </cell>
          <cell r="K49">
            <v>0</v>
          </cell>
          <cell r="L49">
            <v>0</v>
          </cell>
        </row>
        <row r="50">
          <cell r="A50">
            <v>45</v>
          </cell>
          <cell r="B50">
            <v>0</v>
          </cell>
          <cell r="C50">
            <v>0</v>
          </cell>
          <cell r="D50">
            <v>0</v>
          </cell>
          <cell r="E50">
            <v>0</v>
          </cell>
          <cell r="F50">
            <v>0</v>
          </cell>
          <cell r="G50">
            <v>0</v>
          </cell>
          <cell r="H50">
            <v>0</v>
          </cell>
          <cell r="I50">
            <v>0</v>
          </cell>
          <cell r="J50">
            <v>0</v>
          </cell>
          <cell r="K50">
            <v>0</v>
          </cell>
          <cell r="L50">
            <v>0</v>
          </cell>
        </row>
        <row r="51">
          <cell r="A51">
            <v>46</v>
          </cell>
          <cell r="B51">
            <v>0</v>
          </cell>
          <cell r="C51">
            <v>0</v>
          </cell>
          <cell r="D51">
            <v>0</v>
          </cell>
          <cell r="E51">
            <v>0</v>
          </cell>
          <cell r="F51">
            <v>0</v>
          </cell>
          <cell r="G51">
            <v>0</v>
          </cell>
          <cell r="H51">
            <v>0</v>
          </cell>
          <cell r="I51">
            <v>0</v>
          </cell>
          <cell r="J51">
            <v>0</v>
          </cell>
          <cell r="K51">
            <v>0</v>
          </cell>
          <cell r="L51">
            <v>0</v>
          </cell>
        </row>
        <row r="52">
          <cell r="A52">
            <v>47</v>
          </cell>
          <cell r="B52">
            <v>0</v>
          </cell>
          <cell r="C52">
            <v>0</v>
          </cell>
          <cell r="D52">
            <v>0</v>
          </cell>
          <cell r="E52">
            <v>0</v>
          </cell>
          <cell r="F52">
            <v>0</v>
          </cell>
          <cell r="G52">
            <v>0</v>
          </cell>
          <cell r="H52">
            <v>0</v>
          </cell>
          <cell r="I52">
            <v>0</v>
          </cell>
          <cell r="J52">
            <v>0</v>
          </cell>
          <cell r="K52">
            <v>0</v>
          </cell>
          <cell r="L52">
            <v>0</v>
          </cell>
        </row>
        <row r="53">
          <cell r="A53">
            <v>48</v>
          </cell>
          <cell r="B53">
            <v>0</v>
          </cell>
          <cell r="C53">
            <v>0</v>
          </cell>
          <cell r="D53">
            <v>0</v>
          </cell>
          <cell r="E53">
            <v>0</v>
          </cell>
          <cell r="F53">
            <v>0</v>
          </cell>
          <cell r="G53">
            <v>0</v>
          </cell>
          <cell r="H53">
            <v>0</v>
          </cell>
          <cell r="I53">
            <v>0</v>
          </cell>
          <cell r="J53">
            <v>0</v>
          </cell>
          <cell r="K53">
            <v>0</v>
          </cell>
          <cell r="L53">
            <v>0</v>
          </cell>
        </row>
        <row r="54">
          <cell r="A54">
            <v>49</v>
          </cell>
          <cell r="B54">
            <v>0</v>
          </cell>
          <cell r="C54">
            <v>0</v>
          </cell>
          <cell r="D54">
            <v>0</v>
          </cell>
          <cell r="E54">
            <v>0</v>
          </cell>
          <cell r="F54">
            <v>0</v>
          </cell>
          <cell r="G54">
            <v>0</v>
          </cell>
          <cell r="H54">
            <v>0</v>
          </cell>
          <cell r="I54">
            <v>0</v>
          </cell>
          <cell r="J54">
            <v>0</v>
          </cell>
          <cell r="K54">
            <v>0</v>
          </cell>
          <cell r="L54">
            <v>0</v>
          </cell>
        </row>
        <row r="55">
          <cell r="A55">
            <v>50</v>
          </cell>
          <cell r="B55">
            <v>0</v>
          </cell>
          <cell r="C55">
            <v>0</v>
          </cell>
          <cell r="D55">
            <v>0</v>
          </cell>
          <cell r="E55">
            <v>0</v>
          </cell>
          <cell r="F55">
            <v>0</v>
          </cell>
          <cell r="G55">
            <v>0</v>
          </cell>
          <cell r="H55">
            <v>0</v>
          </cell>
          <cell r="I55">
            <v>0</v>
          </cell>
          <cell r="J55">
            <v>0</v>
          </cell>
          <cell r="K55">
            <v>0</v>
          </cell>
          <cell r="L55">
            <v>0</v>
          </cell>
        </row>
        <row r="56">
          <cell r="A56">
            <v>51</v>
          </cell>
          <cell r="B56">
            <v>0</v>
          </cell>
          <cell r="C56">
            <v>0</v>
          </cell>
          <cell r="D56">
            <v>0</v>
          </cell>
          <cell r="E56">
            <v>0</v>
          </cell>
          <cell r="F56">
            <v>0</v>
          </cell>
          <cell r="G56">
            <v>0</v>
          </cell>
          <cell r="H56">
            <v>0</v>
          </cell>
          <cell r="I56">
            <v>0</v>
          </cell>
          <cell r="J56">
            <v>0</v>
          </cell>
          <cell r="K56">
            <v>0</v>
          </cell>
          <cell r="L56">
            <v>0</v>
          </cell>
        </row>
        <row r="57">
          <cell r="A57">
            <v>52</v>
          </cell>
          <cell r="B57">
            <v>0</v>
          </cell>
          <cell r="C57">
            <v>0</v>
          </cell>
          <cell r="D57">
            <v>0</v>
          </cell>
          <cell r="E57">
            <v>0</v>
          </cell>
          <cell r="F57">
            <v>0</v>
          </cell>
          <cell r="G57">
            <v>0</v>
          </cell>
          <cell r="H57">
            <v>0</v>
          </cell>
          <cell r="I57">
            <v>0</v>
          </cell>
          <cell r="J57">
            <v>0</v>
          </cell>
          <cell r="K57">
            <v>0</v>
          </cell>
          <cell r="L57">
            <v>0</v>
          </cell>
        </row>
        <row r="58">
          <cell r="A58">
            <v>53</v>
          </cell>
          <cell r="B58">
            <v>0</v>
          </cell>
          <cell r="C58">
            <v>0</v>
          </cell>
          <cell r="D58">
            <v>0</v>
          </cell>
          <cell r="E58">
            <v>0</v>
          </cell>
          <cell r="F58">
            <v>0</v>
          </cell>
          <cell r="G58">
            <v>0</v>
          </cell>
          <cell r="H58">
            <v>0</v>
          </cell>
          <cell r="I58">
            <v>0</v>
          </cell>
          <cell r="J58">
            <v>0</v>
          </cell>
          <cell r="K58">
            <v>0</v>
          </cell>
          <cell r="L58">
            <v>0</v>
          </cell>
        </row>
        <row r="59">
          <cell r="A59">
            <v>54</v>
          </cell>
          <cell r="B59">
            <v>0</v>
          </cell>
          <cell r="C59">
            <v>0</v>
          </cell>
          <cell r="D59">
            <v>0</v>
          </cell>
          <cell r="E59">
            <v>0</v>
          </cell>
          <cell r="F59">
            <v>0</v>
          </cell>
          <cell r="G59">
            <v>0</v>
          </cell>
          <cell r="H59">
            <v>0</v>
          </cell>
          <cell r="I59">
            <v>0</v>
          </cell>
          <cell r="J59">
            <v>0</v>
          </cell>
          <cell r="K59">
            <v>0</v>
          </cell>
          <cell r="L59">
            <v>0</v>
          </cell>
        </row>
        <row r="60">
          <cell r="A60">
            <v>55</v>
          </cell>
          <cell r="B60">
            <v>0</v>
          </cell>
          <cell r="C60">
            <v>0</v>
          </cell>
          <cell r="D60">
            <v>0</v>
          </cell>
          <cell r="E60">
            <v>0</v>
          </cell>
          <cell r="F60">
            <v>0</v>
          </cell>
          <cell r="G60">
            <v>0</v>
          </cell>
          <cell r="H60">
            <v>0</v>
          </cell>
          <cell r="I60">
            <v>0</v>
          </cell>
          <cell r="J60">
            <v>0</v>
          </cell>
          <cell r="K60">
            <v>0</v>
          </cell>
          <cell r="L60">
            <v>0</v>
          </cell>
        </row>
        <row r="61">
          <cell r="A61">
            <v>56</v>
          </cell>
          <cell r="B61">
            <v>0</v>
          </cell>
          <cell r="C61">
            <v>0</v>
          </cell>
          <cell r="D61">
            <v>0</v>
          </cell>
          <cell r="E61">
            <v>0</v>
          </cell>
          <cell r="F61">
            <v>0</v>
          </cell>
          <cell r="G61">
            <v>0</v>
          </cell>
          <cell r="H61">
            <v>0</v>
          </cell>
          <cell r="I61">
            <v>0</v>
          </cell>
          <cell r="J61">
            <v>0</v>
          </cell>
          <cell r="K61">
            <v>0</v>
          </cell>
          <cell r="L61">
            <v>0</v>
          </cell>
        </row>
        <row r="62">
          <cell r="A62">
            <v>57</v>
          </cell>
          <cell r="B62">
            <v>0</v>
          </cell>
          <cell r="C62">
            <v>0</v>
          </cell>
          <cell r="D62">
            <v>0</v>
          </cell>
          <cell r="E62">
            <v>0</v>
          </cell>
          <cell r="F62">
            <v>0</v>
          </cell>
          <cell r="G62">
            <v>0</v>
          </cell>
          <cell r="H62">
            <v>0</v>
          </cell>
          <cell r="I62">
            <v>0</v>
          </cell>
          <cell r="J62">
            <v>0</v>
          </cell>
          <cell r="K62">
            <v>0</v>
          </cell>
          <cell r="L62">
            <v>0</v>
          </cell>
        </row>
        <row r="63">
          <cell r="A63">
            <v>58</v>
          </cell>
          <cell r="B63">
            <v>0</v>
          </cell>
          <cell r="C63">
            <v>0</v>
          </cell>
          <cell r="D63">
            <v>0</v>
          </cell>
          <cell r="E63">
            <v>0</v>
          </cell>
          <cell r="F63">
            <v>0</v>
          </cell>
          <cell r="G63">
            <v>0</v>
          </cell>
          <cell r="H63">
            <v>0</v>
          </cell>
          <cell r="I63">
            <v>0</v>
          </cell>
          <cell r="J63">
            <v>0</v>
          </cell>
          <cell r="K63">
            <v>0</v>
          </cell>
          <cell r="L63">
            <v>0</v>
          </cell>
        </row>
        <row r="64">
          <cell r="A64">
            <v>59</v>
          </cell>
          <cell r="B64">
            <v>0</v>
          </cell>
          <cell r="C64">
            <v>0</v>
          </cell>
          <cell r="D64">
            <v>0</v>
          </cell>
          <cell r="E64">
            <v>0</v>
          </cell>
          <cell r="F64">
            <v>0</v>
          </cell>
          <cell r="G64">
            <v>0</v>
          </cell>
          <cell r="H64">
            <v>0</v>
          </cell>
          <cell r="I64">
            <v>0</v>
          </cell>
          <cell r="J64">
            <v>0</v>
          </cell>
          <cell r="K64">
            <v>0</v>
          </cell>
          <cell r="L64">
            <v>0</v>
          </cell>
        </row>
        <row r="65">
          <cell r="A65">
            <v>60</v>
          </cell>
          <cell r="B65">
            <v>0</v>
          </cell>
          <cell r="C65">
            <v>0</v>
          </cell>
          <cell r="D65">
            <v>0</v>
          </cell>
          <cell r="E65">
            <v>0</v>
          </cell>
          <cell r="F65">
            <v>0</v>
          </cell>
          <cell r="G65">
            <v>0</v>
          </cell>
          <cell r="H65">
            <v>0</v>
          </cell>
          <cell r="I65">
            <v>0</v>
          </cell>
          <cell r="J65">
            <v>0</v>
          </cell>
          <cell r="K65">
            <v>0</v>
          </cell>
          <cell r="L65">
            <v>0</v>
          </cell>
        </row>
      </sheetData>
      <sheetData sheetId="87">
        <row r="11">
          <cell r="I11">
            <v>1</v>
          </cell>
        </row>
      </sheetData>
      <sheetData sheetId="88">
        <row r="7">
          <cell r="A7">
            <v>1</v>
          </cell>
          <cell r="B7" t="str">
            <v>1. Memahami penggunaan teknologi informasi dan komunikasi, dan prospeknya di masa mendatang</v>
          </cell>
          <cell r="C7" t="str">
            <v>1. 1. Mengidentifikasi berbagai peralatan teknologi informasi dan komunikasi</v>
          </cell>
          <cell r="D7" t="str">
            <v>Peralatan teknologi informasi dan komunikasi</v>
          </cell>
          <cell r="E7" t="str">
            <v xml:space="preserve"> Mengidentifikasi peralatan teknologi informasi dan komunikasi di berbagai bidang dengan cermat dan berhati-hati
 Menjelaskan fungsi berbagai peralatan teknologi informasi dan komunikasi dengan berfikir logis
</v>
          </cell>
          <cell r="F7" t="str">
            <v>Buku Paket &amp; Perangkat TIK (komputer, telepon/ hand-phone, faximail, multi media dll.),
buku paket, lembar kerja</v>
          </cell>
          <cell r="G7" t="str">
            <v>Apakah yang dimaksud dengan komputer, jelaskan !</v>
          </cell>
          <cell r="H7" t="str">
            <v>Secara Bahasa Komputer berasal dari Bahasa Inggris, yakni To Compute, atau Bahasa Latin "Computare. Sedangkan secara istilah komputer adalah alat yang digunakan untuk menginput, memproses, menyimpan dan mengoutputkan sebuat data, agar lebih tertata rapi</v>
          </cell>
        </row>
        <row r="8">
          <cell r="A8">
            <v>2</v>
          </cell>
          <cell r="B8">
            <v>0</v>
          </cell>
          <cell r="C8">
            <v>0</v>
          </cell>
          <cell r="D8">
            <v>0</v>
          </cell>
          <cell r="E8">
            <v>0</v>
          </cell>
          <cell r="F8">
            <v>0</v>
          </cell>
          <cell r="G8">
            <v>0</v>
          </cell>
          <cell r="H8">
            <v>0</v>
          </cell>
        </row>
        <row r="9">
          <cell r="A9">
            <v>3</v>
          </cell>
          <cell r="B9">
            <v>0</v>
          </cell>
          <cell r="C9">
            <v>0</v>
          </cell>
          <cell r="D9">
            <v>0</v>
          </cell>
          <cell r="E9">
            <v>0</v>
          </cell>
          <cell r="F9">
            <v>0</v>
          </cell>
          <cell r="G9">
            <v>0</v>
          </cell>
          <cell r="H9">
            <v>0</v>
          </cell>
        </row>
        <row r="10">
          <cell r="A10">
            <v>4</v>
          </cell>
          <cell r="B10">
            <v>0</v>
          </cell>
          <cell r="C10">
            <v>0</v>
          </cell>
          <cell r="D10">
            <v>0</v>
          </cell>
          <cell r="E10">
            <v>0</v>
          </cell>
          <cell r="F10">
            <v>0</v>
          </cell>
          <cell r="G10">
            <v>0</v>
          </cell>
          <cell r="H10">
            <v>0</v>
          </cell>
        </row>
        <row r="11">
          <cell r="A11">
            <v>5</v>
          </cell>
          <cell r="B11">
            <v>0</v>
          </cell>
          <cell r="C11">
            <v>0</v>
          </cell>
          <cell r="D11">
            <v>0</v>
          </cell>
          <cell r="E11">
            <v>0</v>
          </cell>
          <cell r="F11">
            <v>0</v>
          </cell>
          <cell r="G11">
            <v>0</v>
          </cell>
          <cell r="H11">
            <v>0</v>
          </cell>
        </row>
        <row r="12">
          <cell r="A12">
            <v>6</v>
          </cell>
          <cell r="B12">
            <v>0</v>
          </cell>
          <cell r="C12">
            <v>0</v>
          </cell>
          <cell r="D12">
            <v>0</v>
          </cell>
          <cell r="E12">
            <v>0</v>
          </cell>
          <cell r="F12">
            <v>0</v>
          </cell>
          <cell r="G12">
            <v>0</v>
          </cell>
          <cell r="H12">
            <v>0</v>
          </cell>
        </row>
        <row r="13">
          <cell r="A13">
            <v>7</v>
          </cell>
          <cell r="B13">
            <v>0</v>
          </cell>
          <cell r="C13">
            <v>0</v>
          </cell>
          <cell r="D13">
            <v>0</v>
          </cell>
          <cell r="E13">
            <v>0</v>
          </cell>
          <cell r="F13">
            <v>0</v>
          </cell>
          <cell r="G13">
            <v>0</v>
          </cell>
          <cell r="H13">
            <v>0</v>
          </cell>
        </row>
        <row r="14">
          <cell r="A14">
            <v>8</v>
          </cell>
          <cell r="B14">
            <v>0</v>
          </cell>
          <cell r="C14">
            <v>0</v>
          </cell>
          <cell r="D14">
            <v>0</v>
          </cell>
          <cell r="E14">
            <v>0</v>
          </cell>
          <cell r="F14">
            <v>0</v>
          </cell>
          <cell r="G14">
            <v>0</v>
          </cell>
          <cell r="H14">
            <v>0</v>
          </cell>
        </row>
        <row r="15">
          <cell r="A15">
            <v>9</v>
          </cell>
          <cell r="B15">
            <v>0</v>
          </cell>
          <cell r="C15">
            <v>0</v>
          </cell>
          <cell r="D15">
            <v>0</v>
          </cell>
          <cell r="E15">
            <v>0</v>
          </cell>
          <cell r="F15">
            <v>0</v>
          </cell>
          <cell r="G15">
            <v>0</v>
          </cell>
          <cell r="H15">
            <v>0</v>
          </cell>
        </row>
        <row r="16">
          <cell r="A16">
            <v>10</v>
          </cell>
          <cell r="B16">
            <v>0</v>
          </cell>
          <cell r="C16">
            <v>0</v>
          </cell>
          <cell r="D16">
            <v>0</v>
          </cell>
          <cell r="E16">
            <v>0</v>
          </cell>
          <cell r="F16">
            <v>0</v>
          </cell>
          <cell r="G16">
            <v>0</v>
          </cell>
          <cell r="H16">
            <v>0</v>
          </cell>
        </row>
        <row r="17">
          <cell r="A17">
            <v>11</v>
          </cell>
          <cell r="B17">
            <v>0</v>
          </cell>
          <cell r="C17">
            <v>0</v>
          </cell>
          <cell r="D17">
            <v>0</v>
          </cell>
          <cell r="E17">
            <v>0</v>
          </cell>
          <cell r="F17">
            <v>0</v>
          </cell>
          <cell r="G17">
            <v>0</v>
          </cell>
          <cell r="H17">
            <v>0</v>
          </cell>
        </row>
        <row r="18">
          <cell r="A18">
            <v>12</v>
          </cell>
          <cell r="B18">
            <v>0</v>
          </cell>
          <cell r="C18">
            <v>0</v>
          </cell>
          <cell r="D18">
            <v>0</v>
          </cell>
          <cell r="E18">
            <v>0</v>
          </cell>
          <cell r="F18">
            <v>0</v>
          </cell>
          <cell r="G18">
            <v>0</v>
          </cell>
          <cell r="H18">
            <v>0</v>
          </cell>
        </row>
        <row r="19">
          <cell r="A19">
            <v>13</v>
          </cell>
          <cell r="B19">
            <v>0</v>
          </cell>
          <cell r="C19">
            <v>0</v>
          </cell>
          <cell r="D19">
            <v>0</v>
          </cell>
          <cell r="E19">
            <v>0</v>
          </cell>
          <cell r="F19">
            <v>0</v>
          </cell>
          <cell r="G19">
            <v>0</v>
          </cell>
          <cell r="H19">
            <v>0</v>
          </cell>
        </row>
        <row r="20">
          <cell r="A20">
            <v>14</v>
          </cell>
          <cell r="B20">
            <v>0</v>
          </cell>
          <cell r="C20">
            <v>0</v>
          </cell>
          <cell r="D20">
            <v>0</v>
          </cell>
          <cell r="E20">
            <v>0</v>
          </cell>
          <cell r="F20">
            <v>0</v>
          </cell>
          <cell r="G20">
            <v>0</v>
          </cell>
          <cell r="H20">
            <v>0</v>
          </cell>
        </row>
        <row r="21">
          <cell r="A21">
            <v>15</v>
          </cell>
          <cell r="B21">
            <v>0</v>
          </cell>
          <cell r="C21">
            <v>0</v>
          </cell>
          <cell r="D21">
            <v>0</v>
          </cell>
          <cell r="E21">
            <v>0</v>
          </cell>
          <cell r="F21">
            <v>0</v>
          </cell>
          <cell r="G21">
            <v>0</v>
          </cell>
          <cell r="H21">
            <v>0</v>
          </cell>
        </row>
        <row r="22">
          <cell r="A22">
            <v>16</v>
          </cell>
          <cell r="B22">
            <v>0</v>
          </cell>
          <cell r="C22">
            <v>0</v>
          </cell>
          <cell r="D22">
            <v>0</v>
          </cell>
          <cell r="E22">
            <v>0</v>
          </cell>
          <cell r="F22">
            <v>0</v>
          </cell>
          <cell r="G22">
            <v>0</v>
          </cell>
          <cell r="H22">
            <v>0</v>
          </cell>
        </row>
        <row r="23">
          <cell r="A23">
            <v>17</v>
          </cell>
          <cell r="B23">
            <v>0</v>
          </cell>
          <cell r="C23">
            <v>0</v>
          </cell>
          <cell r="D23">
            <v>0</v>
          </cell>
          <cell r="E23">
            <v>0</v>
          </cell>
          <cell r="F23">
            <v>0</v>
          </cell>
          <cell r="G23">
            <v>0</v>
          </cell>
          <cell r="H23">
            <v>0</v>
          </cell>
        </row>
        <row r="24">
          <cell r="A24">
            <v>18</v>
          </cell>
          <cell r="B24">
            <v>0</v>
          </cell>
          <cell r="C24">
            <v>0</v>
          </cell>
          <cell r="D24">
            <v>0</v>
          </cell>
          <cell r="E24">
            <v>0</v>
          </cell>
          <cell r="F24">
            <v>0</v>
          </cell>
          <cell r="G24">
            <v>0</v>
          </cell>
          <cell r="H24">
            <v>0</v>
          </cell>
        </row>
        <row r="25">
          <cell r="A25">
            <v>19</v>
          </cell>
          <cell r="B25">
            <v>0</v>
          </cell>
          <cell r="C25">
            <v>0</v>
          </cell>
          <cell r="D25">
            <v>0</v>
          </cell>
          <cell r="E25">
            <v>0</v>
          </cell>
          <cell r="F25">
            <v>0</v>
          </cell>
          <cell r="G25">
            <v>0</v>
          </cell>
          <cell r="H25">
            <v>0</v>
          </cell>
        </row>
        <row r="26">
          <cell r="A26">
            <v>20</v>
          </cell>
          <cell r="B26">
            <v>0</v>
          </cell>
          <cell r="C26">
            <v>0</v>
          </cell>
          <cell r="D26">
            <v>0</v>
          </cell>
          <cell r="E26">
            <v>0</v>
          </cell>
          <cell r="F26">
            <v>0</v>
          </cell>
          <cell r="G26">
            <v>0</v>
          </cell>
          <cell r="H26">
            <v>0</v>
          </cell>
        </row>
      </sheetData>
      <sheetData sheetId="89"/>
      <sheetData sheetId="90"/>
      <sheetData sheetId="91"/>
      <sheetData sheetId="92">
        <row r="1">
          <cell r="W1" t="str">
            <v xml:space="preserve"> 1-A</v>
          </cell>
          <cell r="X1">
            <v>36</v>
          </cell>
        </row>
        <row r="2">
          <cell r="W2" t="str">
            <v xml:space="preserve"> 1-B</v>
          </cell>
          <cell r="X2">
            <v>35</v>
          </cell>
        </row>
        <row r="3">
          <cell r="W3" t="str">
            <v xml:space="preserve"> 1-C</v>
          </cell>
          <cell r="X3">
            <v>0</v>
          </cell>
        </row>
        <row r="4">
          <cell r="W4" t="str">
            <v xml:space="preserve"> 1-D</v>
          </cell>
          <cell r="X4">
            <v>0</v>
          </cell>
        </row>
        <row r="5">
          <cell r="W5" t="str">
            <v xml:space="preserve"> 1-E</v>
          </cell>
          <cell r="X5">
            <v>0</v>
          </cell>
        </row>
        <row r="6">
          <cell r="W6" t="str">
            <v xml:space="preserve"> 1-F</v>
          </cell>
          <cell r="X6">
            <v>0</v>
          </cell>
        </row>
        <row r="7">
          <cell r="W7" t="str">
            <v xml:space="preserve"> 1-G</v>
          </cell>
          <cell r="X7">
            <v>0</v>
          </cell>
        </row>
        <row r="8">
          <cell r="W8" t="str">
            <v xml:space="preserve"> 1-H</v>
          </cell>
          <cell r="X8">
            <v>0</v>
          </cell>
        </row>
        <row r="14">
          <cell r="AB14" t="str">
            <v xml:space="preserve"> 1-A</v>
          </cell>
          <cell r="AC14" t="str">
            <v xml:space="preserve"> 1-B</v>
          </cell>
          <cell r="AD14" t="str">
            <v xml:space="preserve"> 1-C</v>
          </cell>
          <cell r="AE14" t="str">
            <v xml:space="preserve"> 1-D</v>
          </cell>
          <cell r="AF14" t="str">
            <v xml:space="preserve"> 1-E</v>
          </cell>
          <cell r="AG14" t="str">
            <v xml:space="preserve"> 1-F</v>
          </cell>
          <cell r="AH14" t="str">
            <v xml:space="preserve"> 1-G</v>
          </cell>
          <cell r="AI14" t="str">
            <v xml:space="preserve"> 1-H</v>
          </cell>
        </row>
        <row r="15">
          <cell r="AB15">
            <v>74.772222222222211</v>
          </cell>
          <cell r="AC15" t="str">
            <v/>
          </cell>
          <cell r="AD15" t="str">
            <v/>
          </cell>
          <cell r="AE15" t="str">
            <v/>
          </cell>
          <cell r="AF15" t="str">
            <v/>
          </cell>
          <cell r="AG15" t="str">
            <v/>
          </cell>
          <cell r="AH15" t="str">
            <v/>
          </cell>
          <cell r="AI15" t="str">
            <v/>
          </cell>
        </row>
      </sheetData>
      <sheetData sheetId="93"/>
      <sheetData sheetId="94"/>
      <sheetData sheetId="95"/>
      <sheetData sheetId="96"/>
      <sheetData sheetId="97"/>
      <sheetData sheetId="98"/>
      <sheetData sheetId="9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00-DATA"/>
      <sheetName val="01-LAPORN"/>
      <sheetName val="02-IDNTY"/>
      <sheetName val="03-PKG"/>
      <sheetName val="03-PKG-BK"/>
      <sheetName val="04-RKAP-PKG"/>
      <sheetName val="04-RKAP-PKG-BK"/>
      <sheetName val="05-TT"/>
      <sheetName val="06-RKAP-GURU"/>
      <sheetName val="06-RKAP-GURU PRO"/>
      <sheetName val="06-RKAP-GURU-BK"/>
      <sheetName val="06-RKAP-TT"/>
      <sheetName val="06-RKAP-TT PRO"/>
      <sheetName val="07-AK-GURU"/>
      <sheetName val="07-AK-GURU-BK"/>
      <sheetName val="08-AKG-TT"/>
      <sheetName val="08-AKG-BK-TT"/>
      <sheetName val="INDEK-HDIR"/>
      <sheetName val="SEJAWAT"/>
      <sheetName val="SISWA"/>
      <sheetName val="ORTU"/>
      <sheetName val="DU-DI"/>
      <sheetName val="FORM-SIKAP"/>
      <sheetName val="FORM-SIKAP (SISWA)"/>
      <sheetName val="FORM-SIKAP (ORTU)"/>
      <sheetName val="FORM-SIKAP (DUDI)"/>
      <sheetName val="FORM-PEMANTAUAN"/>
      <sheetName val="CONTOH-PEMANTAUAN (2)"/>
      <sheetName val="FORM-PKG"/>
      <sheetName val="FORM-PKG-BK"/>
      <sheetName val="FORM-TT"/>
    </sheetNames>
    <sheetDataSet>
      <sheetData sheetId="0"/>
      <sheetData sheetId="1">
        <row r="6">
          <cell r="L6" t="str">
            <v>MP</v>
          </cell>
        </row>
      </sheetData>
      <sheetData sheetId="2"/>
      <sheetData sheetId="3"/>
      <sheetData sheetId="4"/>
      <sheetData sheetId="5"/>
      <sheetData sheetId="6"/>
      <sheetData sheetId="7"/>
      <sheetData sheetId="8"/>
      <sheetData sheetId="9"/>
      <sheetData sheetId="10"/>
      <sheetData sheetId="11"/>
      <sheetData sheetId="12"/>
      <sheetData sheetId="13"/>
      <sheetData sheetId="14">
        <row r="3">
          <cell r="D3" t="str">
            <v>Guru</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ankBikin"/>
      <sheetName val="Panduan"/>
      <sheetName val="Menu"/>
      <sheetName val="DataPengawasDKI"/>
      <sheetName val="Data"/>
      <sheetName val="Isi"/>
      <sheetName val="Isi (2)"/>
      <sheetName val="Proses"/>
      <sheetName val="Proses (2)"/>
      <sheetName val="SKL"/>
      <sheetName val="SKL (2)"/>
      <sheetName val="PTK"/>
      <sheetName val="PTK (2)"/>
      <sheetName val="Sar_Pras"/>
      <sheetName val="Sar_Pras (2)"/>
      <sheetName val="Pengelolaan"/>
      <sheetName val="Pengelolaan (2)"/>
      <sheetName val="Biaya"/>
      <sheetName val="Biaya (2)"/>
      <sheetName val="Penilaian"/>
      <sheetName val="Penilaian (2)"/>
      <sheetName val="Sheet9"/>
      <sheetName val="Grafik_1"/>
      <sheetName val="Grafik_2"/>
      <sheetName val="Grafik_3"/>
      <sheetName val="Grafik_4"/>
      <sheetName val="Grafik_5"/>
      <sheetName val="Grafik_6"/>
      <sheetName val="Grafik_7"/>
      <sheetName val="Grafik_8"/>
      <sheetName val="Grafik_9"/>
      <sheetName val="Grafik_10"/>
      <sheetName val="Sheet12"/>
    </sheetNames>
    <sheetDataSet>
      <sheetData sheetId="0" refreshError="1"/>
      <sheetData sheetId="1" refreshError="1"/>
      <sheetData sheetId="2" refreshError="1"/>
      <sheetData sheetId="3" refreshError="1"/>
      <sheetData sheetId="4">
        <row r="14">
          <cell r="A14">
            <v>1</v>
          </cell>
          <cell r="B14" t="str">
            <v>MIS Al-Wathoniyah 06</v>
          </cell>
          <cell r="D14" t="str">
            <v>Hj. Siti Huliyah Masunah, S.P</v>
          </cell>
          <cell r="E14" t="str">
            <v>Jl. Tipar Cakung Km.3 RT.004/009 Cakung Barat</v>
          </cell>
        </row>
        <row r="15">
          <cell r="A15">
            <v>2</v>
          </cell>
          <cell r="B15" t="str">
            <v>MIS Al Wathoniyah 07</v>
          </cell>
          <cell r="D15" t="str">
            <v>HJ. Syaibatul Aslamiyah, Lc</v>
          </cell>
          <cell r="E15" t="str">
            <v>Jl. Tipar Cakung, Cakung Barat</v>
          </cell>
        </row>
        <row r="16">
          <cell r="A16">
            <v>3</v>
          </cell>
          <cell r="B16" t="str">
            <v>MIS Al-Wathoniyah 12</v>
          </cell>
          <cell r="D16" t="str">
            <v>Ibah Adibah, M.Pd.I</v>
          </cell>
          <cell r="E16" t="str">
            <v xml:space="preserve">Jl. Raya Penggilingan RT.014/08 Cakung </v>
          </cell>
        </row>
        <row r="17">
          <cell r="A17">
            <v>4</v>
          </cell>
          <cell r="B17" t="str">
            <v>MIS Al-Wathoniyah 16</v>
          </cell>
          <cell r="D17" t="str">
            <v>Hasan Udin, S.Ag</v>
          </cell>
          <cell r="E17" t="str">
            <v>Jl Raya Penggilingan RT 004/08</v>
          </cell>
        </row>
        <row r="18">
          <cell r="A18">
            <v>5</v>
          </cell>
          <cell r="B18" t="str">
            <v>MIS Haudiyah Al Wathoniyah  43</v>
          </cell>
          <cell r="D18" t="str">
            <v>Drs. HM. Akhfas Hasan</v>
          </cell>
          <cell r="E18" t="str">
            <v>Penggilingan</v>
          </cell>
        </row>
        <row r="19">
          <cell r="A19">
            <v>6</v>
          </cell>
          <cell r="B19" t="str">
            <v>MIS At Taqwa</v>
          </cell>
          <cell r="D19" t="str">
            <v>Widhiyanti R, S.Pd., MM.Pd.</v>
          </cell>
          <cell r="E19" t="str">
            <v>Jl Marzuki</v>
          </cell>
        </row>
        <row r="20">
          <cell r="A20">
            <v>7</v>
          </cell>
          <cell r="B20" t="str">
            <v>MIS Al Hidayah</v>
          </cell>
        </row>
        <row r="21">
          <cell r="A21">
            <v>8</v>
          </cell>
          <cell r="B21" t="str">
            <v>MIS Al Istiqomah</v>
          </cell>
        </row>
        <row r="22">
          <cell r="A22">
            <v>9</v>
          </cell>
          <cell r="B22" t="str">
            <v>MIS Al Akhyar</v>
          </cell>
        </row>
        <row r="23">
          <cell r="A23">
            <v>10</v>
          </cell>
          <cell r="B23" t="str">
            <v>MIS Hikmatul Husnaa</v>
          </cell>
          <cell r="D23" t="str">
            <v>H. Fadlan Hilmie, S.Hum</v>
          </cell>
          <cell r="E23" t="str">
            <v>Pulo Gebang RT.003/04 No.40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B5">
            <v>1</v>
          </cell>
          <cell r="C5" t="str">
            <v>MIS Al-Wathoniyah 06</v>
          </cell>
          <cell r="D5">
            <v>211</v>
          </cell>
          <cell r="E5">
            <v>118</v>
          </cell>
          <cell r="F5">
            <v>173</v>
          </cell>
          <cell r="G5">
            <v>202</v>
          </cell>
          <cell r="H5">
            <v>300</v>
          </cell>
          <cell r="I5">
            <v>256</v>
          </cell>
          <cell r="J5">
            <v>310</v>
          </cell>
          <cell r="K5">
            <v>238</v>
          </cell>
        </row>
        <row r="6">
          <cell r="B6">
            <v>2</v>
          </cell>
          <cell r="C6" t="str">
            <v>MIS Al Wathoniyah 07</v>
          </cell>
          <cell r="D6">
            <v>220</v>
          </cell>
          <cell r="E6">
            <v>128</v>
          </cell>
          <cell r="F6">
            <v>216</v>
          </cell>
          <cell r="G6">
            <v>224</v>
          </cell>
          <cell r="H6">
            <v>308</v>
          </cell>
          <cell r="I6">
            <v>268</v>
          </cell>
          <cell r="J6">
            <v>312</v>
          </cell>
          <cell r="K6">
            <v>244</v>
          </cell>
        </row>
        <row r="7">
          <cell r="B7">
            <v>3</v>
          </cell>
          <cell r="C7" t="str">
            <v>MIS Al-Wathoniyah 12</v>
          </cell>
          <cell r="D7">
            <v>220</v>
          </cell>
          <cell r="E7">
            <v>128</v>
          </cell>
          <cell r="F7">
            <v>216</v>
          </cell>
          <cell r="G7">
            <v>224</v>
          </cell>
          <cell r="H7">
            <v>308</v>
          </cell>
          <cell r="I7">
            <v>268</v>
          </cell>
          <cell r="J7">
            <v>312</v>
          </cell>
          <cell r="K7">
            <v>4</v>
          </cell>
        </row>
        <row r="8">
          <cell r="B8">
            <v>4</v>
          </cell>
          <cell r="C8" t="str">
            <v>MIS Al-Wathoniyah 16</v>
          </cell>
          <cell r="D8">
            <v>220</v>
          </cell>
          <cell r="E8">
            <v>128</v>
          </cell>
          <cell r="F8">
            <v>216</v>
          </cell>
          <cell r="G8">
            <v>224</v>
          </cell>
          <cell r="H8">
            <v>308</v>
          </cell>
          <cell r="I8">
            <v>268</v>
          </cell>
          <cell r="J8">
            <v>312</v>
          </cell>
          <cell r="K8">
            <v>4</v>
          </cell>
        </row>
        <row r="9">
          <cell r="B9">
            <v>5</v>
          </cell>
          <cell r="C9" t="str">
            <v>MIS Haudiyah Al Wathoniyah  43</v>
          </cell>
          <cell r="D9">
            <v>220</v>
          </cell>
          <cell r="E9">
            <v>128</v>
          </cell>
          <cell r="F9">
            <v>216</v>
          </cell>
          <cell r="G9">
            <v>224</v>
          </cell>
          <cell r="H9">
            <v>308</v>
          </cell>
          <cell r="I9">
            <v>268</v>
          </cell>
          <cell r="J9">
            <v>312</v>
          </cell>
          <cell r="K9">
            <v>4</v>
          </cell>
        </row>
        <row r="10">
          <cell r="B10">
            <v>6</v>
          </cell>
          <cell r="C10" t="str">
            <v>MIS At Taqwa</v>
          </cell>
          <cell r="D10">
            <v>220</v>
          </cell>
          <cell r="E10">
            <v>128</v>
          </cell>
          <cell r="F10">
            <v>0</v>
          </cell>
          <cell r="G10">
            <v>224</v>
          </cell>
          <cell r="H10">
            <v>308</v>
          </cell>
          <cell r="I10">
            <v>268</v>
          </cell>
          <cell r="J10">
            <v>312</v>
          </cell>
          <cell r="K10">
            <v>4</v>
          </cell>
        </row>
        <row r="11">
          <cell r="B11">
            <v>7</v>
          </cell>
          <cell r="C11" t="str">
            <v>MIS Al Hidayah</v>
          </cell>
          <cell r="D11">
            <v>220</v>
          </cell>
          <cell r="E11">
            <v>128</v>
          </cell>
          <cell r="F11">
            <v>0</v>
          </cell>
          <cell r="G11">
            <v>0</v>
          </cell>
          <cell r="H11">
            <v>308</v>
          </cell>
          <cell r="I11">
            <v>268</v>
          </cell>
          <cell r="J11">
            <v>312</v>
          </cell>
          <cell r="K11">
            <v>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ankBikin"/>
      <sheetName val="Panduan"/>
      <sheetName val="Menu"/>
      <sheetName val="DataPengawasDKI"/>
      <sheetName val="Data"/>
      <sheetName val="Isi"/>
      <sheetName val="Isi (2)"/>
      <sheetName val="Proses"/>
      <sheetName val="Proses (2)"/>
      <sheetName val="SKL"/>
      <sheetName val="SKL (2)"/>
      <sheetName val="PTK"/>
      <sheetName val="PTK (2)"/>
      <sheetName val="Sar_Pras"/>
      <sheetName val="Sar_Pras (2)"/>
      <sheetName val="Pengelolaan"/>
      <sheetName val="Pengelolaan (2)"/>
      <sheetName val="Biaya"/>
      <sheetName val="Biaya (2)"/>
      <sheetName val="Penilaian"/>
      <sheetName val="Penilaian (2)"/>
      <sheetName val="Sheet9"/>
      <sheetName val="Grafik_1"/>
      <sheetName val="Grafik_2"/>
      <sheetName val="Grafik_3"/>
      <sheetName val="Grafik_4"/>
      <sheetName val="Grafik_5"/>
      <sheetName val="Grafik_6"/>
      <sheetName val="Grafik_7"/>
      <sheetName val="Grafik_8"/>
      <sheetName val="Grafik_9"/>
      <sheetName val="Grafik_10"/>
      <sheetName val="Sheet12"/>
    </sheetNames>
    <sheetDataSet>
      <sheetData sheetId="0" refreshError="1"/>
      <sheetData sheetId="1" refreshError="1"/>
      <sheetData sheetId="2" refreshError="1"/>
      <sheetData sheetId="3" refreshError="1"/>
      <sheetData sheetId="4">
        <row r="14">
          <cell r="A14">
            <v>1</v>
          </cell>
          <cell r="B14" t="str">
            <v>MIS Al-Wathoniyah 06</v>
          </cell>
          <cell r="D14" t="str">
            <v>Hj. Siti Huliyah Masunah, S.P</v>
          </cell>
          <cell r="E14" t="str">
            <v>Jl. Tipar Cakung Km.3 RT.004/009 Cakung Barat</v>
          </cell>
        </row>
        <row r="15">
          <cell r="A15">
            <v>2</v>
          </cell>
          <cell r="B15" t="str">
            <v>MIS Al Wathoniyah 07</v>
          </cell>
          <cell r="D15" t="str">
            <v>HJ. Syaibatul Aslamiyah, Lc</v>
          </cell>
          <cell r="E15" t="str">
            <v>Jl. Tipar Cakung, Cakung Barat</v>
          </cell>
        </row>
        <row r="16">
          <cell r="A16">
            <v>3</v>
          </cell>
          <cell r="B16" t="str">
            <v>MIS Al-Wathoniyah 12</v>
          </cell>
          <cell r="D16" t="str">
            <v>Ibah Adibah, M.Pd.I</v>
          </cell>
          <cell r="E16" t="str">
            <v xml:space="preserve">Jl. Raya Penggilingan RT.014/08 Cakung </v>
          </cell>
        </row>
        <row r="17">
          <cell r="A17">
            <v>4</v>
          </cell>
          <cell r="B17" t="str">
            <v>MIS Al-Wathoniyah 16</v>
          </cell>
          <cell r="D17" t="str">
            <v>Hasan Udin, S.Ag</v>
          </cell>
          <cell r="E17" t="str">
            <v>Jl Raya Penggilingan RT 004/08</v>
          </cell>
        </row>
        <row r="18">
          <cell r="A18">
            <v>5</v>
          </cell>
          <cell r="B18" t="str">
            <v>MIS Haudiyah Al Wathoniyah  43</v>
          </cell>
          <cell r="D18" t="str">
            <v>Drs. HM. Akhfas Hasan</v>
          </cell>
          <cell r="E18" t="str">
            <v>Penggilingan</v>
          </cell>
        </row>
        <row r="19">
          <cell r="A19">
            <v>6</v>
          </cell>
          <cell r="B19" t="str">
            <v>MIS At Taqwa</v>
          </cell>
          <cell r="D19" t="str">
            <v>Widhiyanti R, S.Pd., MM.Pd.</v>
          </cell>
          <cell r="E19" t="str">
            <v>Jl Marzuki</v>
          </cell>
        </row>
        <row r="20">
          <cell r="A20">
            <v>7</v>
          </cell>
          <cell r="B20" t="str">
            <v>MIS Al Hidayah</v>
          </cell>
        </row>
        <row r="21">
          <cell r="A21">
            <v>8</v>
          </cell>
          <cell r="B21" t="str">
            <v>MIS Al Istiqomah</v>
          </cell>
        </row>
        <row r="22">
          <cell r="A22">
            <v>9</v>
          </cell>
          <cell r="B22" t="str">
            <v>MIS Al Akhyar</v>
          </cell>
        </row>
        <row r="23">
          <cell r="A23">
            <v>10</v>
          </cell>
          <cell r="B23" t="str">
            <v>MIS Hikmatul Husnaa</v>
          </cell>
          <cell r="D23" t="str">
            <v>H. Fadlan Hilmie, S.Hum</v>
          </cell>
          <cell r="E23" t="str">
            <v>Pulo Gebang RT.003/04 No.40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B5">
            <v>1</v>
          </cell>
          <cell r="C5" t="str">
            <v>MIS Al-Wathoniyah 06</v>
          </cell>
          <cell r="D5">
            <v>211</v>
          </cell>
          <cell r="E5">
            <v>118</v>
          </cell>
          <cell r="F5">
            <v>173</v>
          </cell>
          <cell r="G5">
            <v>202</v>
          </cell>
          <cell r="H5">
            <v>300</v>
          </cell>
          <cell r="I5">
            <v>256</v>
          </cell>
          <cell r="J5">
            <v>310</v>
          </cell>
          <cell r="K5">
            <v>238</v>
          </cell>
        </row>
        <row r="6">
          <cell r="B6">
            <v>2</v>
          </cell>
          <cell r="C6" t="str">
            <v>MIS Al Wathoniyah 07</v>
          </cell>
          <cell r="D6">
            <v>220</v>
          </cell>
          <cell r="E6">
            <v>128</v>
          </cell>
          <cell r="F6">
            <v>216</v>
          </cell>
          <cell r="G6">
            <v>224</v>
          </cell>
          <cell r="H6">
            <v>308</v>
          </cell>
          <cell r="I6">
            <v>268</v>
          </cell>
          <cell r="J6">
            <v>312</v>
          </cell>
          <cell r="K6">
            <v>244</v>
          </cell>
        </row>
        <row r="7">
          <cell r="B7">
            <v>3</v>
          </cell>
          <cell r="C7" t="str">
            <v>MIS Al-Wathoniyah 12</v>
          </cell>
          <cell r="D7">
            <v>220</v>
          </cell>
          <cell r="E7">
            <v>128</v>
          </cell>
          <cell r="F7">
            <v>216</v>
          </cell>
          <cell r="G7">
            <v>224</v>
          </cell>
          <cell r="H7">
            <v>308</v>
          </cell>
          <cell r="I7">
            <v>268</v>
          </cell>
          <cell r="J7">
            <v>312</v>
          </cell>
          <cell r="K7">
            <v>4</v>
          </cell>
        </row>
        <row r="8">
          <cell r="B8">
            <v>4</v>
          </cell>
          <cell r="C8" t="str">
            <v>MIS Al-Wathoniyah 16</v>
          </cell>
          <cell r="D8">
            <v>220</v>
          </cell>
          <cell r="E8">
            <v>128</v>
          </cell>
          <cell r="F8">
            <v>216</v>
          </cell>
          <cell r="G8">
            <v>224</v>
          </cell>
          <cell r="H8">
            <v>308</v>
          </cell>
          <cell r="I8">
            <v>268</v>
          </cell>
          <cell r="J8">
            <v>312</v>
          </cell>
          <cell r="K8">
            <v>4</v>
          </cell>
        </row>
        <row r="9">
          <cell r="B9">
            <v>5</v>
          </cell>
          <cell r="C9" t="str">
            <v>MIS Haudiyah Al Wathoniyah  43</v>
          </cell>
          <cell r="D9">
            <v>220</v>
          </cell>
          <cell r="E9">
            <v>128</v>
          </cell>
          <cell r="F9">
            <v>216</v>
          </cell>
          <cell r="G9">
            <v>224</v>
          </cell>
          <cell r="H9">
            <v>308</v>
          </cell>
          <cell r="I9">
            <v>268</v>
          </cell>
          <cell r="J9">
            <v>312</v>
          </cell>
          <cell r="K9">
            <v>4</v>
          </cell>
        </row>
        <row r="10">
          <cell r="B10">
            <v>6</v>
          </cell>
          <cell r="C10" t="str">
            <v>MIS At Taqwa</v>
          </cell>
          <cell r="D10">
            <v>220</v>
          </cell>
          <cell r="E10">
            <v>128</v>
          </cell>
          <cell r="F10">
            <v>0</v>
          </cell>
          <cell r="G10">
            <v>224</v>
          </cell>
          <cell r="H10">
            <v>308</v>
          </cell>
          <cell r="I10">
            <v>268</v>
          </cell>
          <cell r="J10">
            <v>312</v>
          </cell>
          <cell r="K10">
            <v>4</v>
          </cell>
        </row>
        <row r="11">
          <cell r="B11">
            <v>7</v>
          </cell>
          <cell r="C11" t="str">
            <v>MIS Al Hidayah</v>
          </cell>
          <cell r="D11">
            <v>220</v>
          </cell>
          <cell r="E11">
            <v>128</v>
          </cell>
          <cell r="F11">
            <v>0</v>
          </cell>
          <cell r="G11">
            <v>0</v>
          </cell>
          <cell r="H11">
            <v>308</v>
          </cell>
          <cell r="I11">
            <v>268</v>
          </cell>
          <cell r="J11">
            <v>312</v>
          </cell>
          <cell r="K11">
            <v>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DUAN"/>
      <sheetName val="Menu"/>
      <sheetName val="DataPengawas"/>
      <sheetName val="Pej_Penilai"/>
      <sheetName val="COVER"/>
      <sheetName val="AngkaKredit"/>
      <sheetName val="Target"/>
      <sheetName val="Target (2)"/>
      <sheetName val="Realisasi"/>
      <sheetName val="Rekap_PPKP"/>
      <sheetName val="Penunjang"/>
      <sheetName val="PrilakuKerja"/>
      <sheetName val="Capaian"/>
      <sheetName val="SKP"/>
      <sheetName val="PENILAIAN_SKP"/>
      <sheetName val="PRESTASI_KERJA"/>
      <sheetName val="ANJAB"/>
      <sheetName val="ABK"/>
      <sheetName val="DasarHukum"/>
      <sheetName val="Kriteria"/>
      <sheetName val="Rubrik"/>
      <sheetName val="Rubrik (2)"/>
      <sheetName val="Jumlah_KD"/>
      <sheetName val="Rumus"/>
      <sheetName val="Contoh"/>
      <sheetName val="NyankBikin"/>
      <sheetName val="catatan"/>
      <sheetName val="SK_Tutam"/>
      <sheetName val="Data_Terima"/>
    </sheetNames>
    <sheetDataSet>
      <sheetData sheetId="0" refreshError="1"/>
      <sheetData sheetId="1" refreshError="1"/>
      <sheetData sheetId="2" refreshError="1">
        <row r="6">
          <cell r="B6">
            <v>1</v>
          </cell>
          <cell r="C6" t="str">
            <v>Dr. H. IDRUS ALWI, M.Pd</v>
          </cell>
          <cell r="D6" t="str">
            <v>19681222 198903 1 002</v>
          </cell>
          <cell r="E6">
            <v>10</v>
          </cell>
          <cell r="F6" t="str">
            <v>Pembina Tk I</v>
          </cell>
          <cell r="G6" t="str">
            <v>IV/b</v>
          </cell>
          <cell r="H6" t="str">
            <v>Pengawas Madya</v>
          </cell>
          <cell r="I6" t="str">
            <v>Kantor Kementerian Agama Kota Jakarta Timur</v>
          </cell>
          <cell r="K6">
            <v>1</v>
          </cell>
          <cell r="L6" t="str">
            <v>Pengatur Muda</v>
          </cell>
          <cell r="M6" t="str">
            <v>II/a</v>
          </cell>
        </row>
        <row r="7">
          <cell r="B7">
            <v>2</v>
          </cell>
          <cell r="C7" t="str">
            <v>Drs. H. SUJANGI</v>
          </cell>
          <cell r="D7" t="str">
            <v>19590814 198203 1 004</v>
          </cell>
          <cell r="E7">
            <v>9</v>
          </cell>
          <cell r="F7" t="str">
            <v>Pembina</v>
          </cell>
          <cell r="G7" t="str">
            <v>IV/a</v>
          </cell>
          <cell r="H7" t="str">
            <v>Pengawas Madya</v>
          </cell>
          <cell r="I7" t="str">
            <v>Kantor Kementerian Agama Kota Jakarta Timur</v>
          </cell>
          <cell r="K7">
            <v>2</v>
          </cell>
          <cell r="L7" t="str">
            <v>Pengatur Muda Tk I</v>
          </cell>
          <cell r="M7" t="str">
            <v>II/b</v>
          </cell>
        </row>
        <row r="8">
          <cell r="B8">
            <v>3</v>
          </cell>
          <cell r="C8" t="str">
            <v>Drs. M. SALEH</v>
          </cell>
          <cell r="D8" t="str">
            <v>19610801 199603 1 001</v>
          </cell>
          <cell r="E8">
            <v>10</v>
          </cell>
          <cell r="F8" t="str">
            <v>Pembina Tk I</v>
          </cell>
          <cell r="G8" t="str">
            <v>IV/b</v>
          </cell>
          <cell r="H8" t="str">
            <v>Pengawas Madya</v>
          </cell>
          <cell r="I8" t="str">
            <v>Kantor Kementerian Agama Kota Jakarta Timur</v>
          </cell>
          <cell r="K8">
            <v>3</v>
          </cell>
          <cell r="L8" t="str">
            <v>Pengatur</v>
          </cell>
          <cell r="M8" t="str">
            <v>II/c</v>
          </cell>
        </row>
        <row r="9">
          <cell r="B9">
            <v>4</v>
          </cell>
          <cell r="C9" t="str">
            <v>SITI NURBAITI, S.Ag, M.Pd.I</v>
          </cell>
          <cell r="D9" t="str">
            <v>19690621 199303 2 002</v>
          </cell>
          <cell r="E9">
            <v>9</v>
          </cell>
          <cell r="F9" t="str">
            <v>Pembina</v>
          </cell>
          <cell r="G9" t="str">
            <v>IV/a</v>
          </cell>
          <cell r="H9" t="str">
            <v>Pengawas Madya</v>
          </cell>
          <cell r="I9" t="str">
            <v>Kantor Kementerian Agama Kota Jakarta Timur</v>
          </cell>
          <cell r="K9">
            <v>4</v>
          </cell>
          <cell r="L9" t="str">
            <v>Pengatur Tk I</v>
          </cell>
          <cell r="M9" t="str">
            <v>II/d</v>
          </cell>
        </row>
        <row r="10">
          <cell r="B10">
            <v>5</v>
          </cell>
          <cell r="C10" t="str">
            <v>Drs. A. AMIN MUSTOFA, M.Pd</v>
          </cell>
          <cell r="D10" t="str">
            <v>19670303 199603 1 002</v>
          </cell>
          <cell r="E10">
            <v>9</v>
          </cell>
          <cell r="F10" t="str">
            <v>Pembina</v>
          </cell>
          <cell r="G10" t="str">
            <v>IV/a</v>
          </cell>
          <cell r="H10" t="str">
            <v>Pengawas Madya</v>
          </cell>
          <cell r="I10" t="str">
            <v>Kantor Kementerian Agama Kota Jakarta Timur</v>
          </cell>
          <cell r="K10">
            <v>5</v>
          </cell>
          <cell r="L10" t="str">
            <v>Penata Muda</v>
          </cell>
          <cell r="M10" t="str">
            <v>III/a</v>
          </cell>
        </row>
        <row r="11">
          <cell r="B11">
            <v>6</v>
          </cell>
          <cell r="C11" t="str">
            <v>Drs. AKHMAD SUGANDA, M.Pd</v>
          </cell>
          <cell r="D11" t="str">
            <v>19600831 198703 1 002</v>
          </cell>
          <cell r="E11">
            <v>9</v>
          </cell>
          <cell r="F11" t="str">
            <v>Pembina</v>
          </cell>
          <cell r="G11" t="str">
            <v>IV/a</v>
          </cell>
          <cell r="H11" t="str">
            <v>Pengawas Madya</v>
          </cell>
          <cell r="I11" t="str">
            <v>Kantor Kementerian Agama Kota Jakarta Timur</v>
          </cell>
          <cell r="K11">
            <v>6</v>
          </cell>
          <cell r="L11" t="str">
            <v>Penata Muda Tk I</v>
          </cell>
          <cell r="M11" t="str">
            <v>III/b</v>
          </cell>
        </row>
        <row r="12">
          <cell r="B12">
            <v>7</v>
          </cell>
          <cell r="C12" t="str">
            <v>Dr. Hj. KUN SRI WARDHANI, M.Pd</v>
          </cell>
          <cell r="D12" t="str">
            <v>19650803 200501 2 004</v>
          </cell>
          <cell r="E12">
            <v>8</v>
          </cell>
          <cell r="F12" t="str">
            <v>Penata Tk I</v>
          </cell>
          <cell r="G12" t="str">
            <v>III/d</v>
          </cell>
          <cell r="H12" t="str">
            <v>Pengawas Muda</v>
          </cell>
          <cell r="I12" t="str">
            <v>Kantor Kementerian Agama Kota Jakarta Timur</v>
          </cell>
          <cell r="K12">
            <v>7</v>
          </cell>
          <cell r="L12" t="str">
            <v>Penata</v>
          </cell>
          <cell r="M12" t="str">
            <v>III/c</v>
          </cell>
          <cell r="N12" t="str">
            <v>Pengawas Muda</v>
          </cell>
        </row>
        <row r="13">
          <cell r="B13">
            <v>8</v>
          </cell>
          <cell r="C13" t="str">
            <v>ABDUL MANAP, M.Pd</v>
          </cell>
          <cell r="D13" t="str">
            <v>19691002 199803 1 002</v>
          </cell>
          <cell r="E13">
            <v>9</v>
          </cell>
          <cell r="F13" t="str">
            <v>Pembina</v>
          </cell>
          <cell r="G13" t="str">
            <v>IV/a</v>
          </cell>
          <cell r="H13" t="str">
            <v>Pengawas Madya</v>
          </cell>
          <cell r="I13" t="str">
            <v>Kantor Kementerian Agama Kota Jakarta Timur</v>
          </cell>
          <cell r="K13">
            <v>8</v>
          </cell>
          <cell r="L13" t="str">
            <v>Penata Tk I</v>
          </cell>
          <cell r="M13" t="str">
            <v>III/d</v>
          </cell>
          <cell r="N13" t="str">
            <v>Pengawas Muda</v>
          </cell>
        </row>
        <row r="14">
          <cell r="B14">
            <v>9</v>
          </cell>
          <cell r="C14" t="str">
            <v>ABDUL WAHAB, S.Pd</v>
          </cell>
          <cell r="D14" t="str">
            <v>19680812 200312 1 001</v>
          </cell>
          <cell r="E14">
            <v>8</v>
          </cell>
          <cell r="F14" t="str">
            <v>Penata Tk I</v>
          </cell>
          <cell r="G14" t="str">
            <v>III/d</v>
          </cell>
          <cell r="H14" t="str">
            <v>Pengawas Muda</v>
          </cell>
          <cell r="I14" t="str">
            <v>Kantor Kementerian Agama Kota Jakarta Timur</v>
          </cell>
          <cell r="K14">
            <v>9</v>
          </cell>
          <cell r="L14" t="str">
            <v>Pembina</v>
          </cell>
          <cell r="M14" t="str">
            <v>IV/a</v>
          </cell>
          <cell r="N14" t="str">
            <v>Pengawas Madya</v>
          </cell>
        </row>
        <row r="15">
          <cell r="B15">
            <v>10</v>
          </cell>
          <cell r="C15" t="str">
            <v>A. TAUFIK, S.Ag, MM</v>
          </cell>
          <cell r="D15" t="str">
            <v>19641201 199903 1 002</v>
          </cell>
          <cell r="E15">
            <v>9</v>
          </cell>
          <cell r="F15" t="str">
            <v>Pembina</v>
          </cell>
          <cell r="G15" t="str">
            <v>IV/a</v>
          </cell>
          <cell r="H15" t="str">
            <v>Pengawas Madya</v>
          </cell>
          <cell r="I15" t="str">
            <v>Kantor Kementerian Agama Kota Jakarta Timur</v>
          </cell>
          <cell r="K15">
            <v>10</v>
          </cell>
          <cell r="L15" t="str">
            <v>Pembina Tk I</v>
          </cell>
          <cell r="M15" t="str">
            <v>IV/b</v>
          </cell>
          <cell r="N15" t="str">
            <v>Pengawas Madya</v>
          </cell>
        </row>
        <row r="16">
          <cell r="B16">
            <v>11</v>
          </cell>
          <cell r="C16" t="str">
            <v>Drs. HADI WIJAYA</v>
          </cell>
          <cell r="D16" t="str">
            <v>19650514 199903 1 001</v>
          </cell>
          <cell r="E16">
            <v>9</v>
          </cell>
          <cell r="F16" t="str">
            <v>Pembina</v>
          </cell>
          <cell r="G16" t="str">
            <v>IV/a</v>
          </cell>
          <cell r="H16" t="str">
            <v>Pengawas Madya</v>
          </cell>
          <cell r="I16" t="str">
            <v>Kantor Kementerian Agama Kota Jakarta Timur</v>
          </cell>
          <cell r="K16">
            <v>11</v>
          </cell>
          <cell r="L16" t="str">
            <v>Pembina Utama Muda</v>
          </cell>
          <cell r="M16" t="str">
            <v>IV/c</v>
          </cell>
          <cell r="N16" t="str">
            <v>Pengawas Madya</v>
          </cell>
        </row>
        <row r="17">
          <cell r="B17">
            <v>12</v>
          </cell>
          <cell r="C17" t="str">
            <v>ARTATI ISMAILIA, SE, M.Ak</v>
          </cell>
          <cell r="D17" t="str">
            <v>19700601 200212 2 004</v>
          </cell>
          <cell r="E17">
            <v>9</v>
          </cell>
          <cell r="F17" t="str">
            <v>Pembina</v>
          </cell>
          <cell r="G17" t="str">
            <v>IV/a</v>
          </cell>
          <cell r="H17" t="str">
            <v>Pengawas Madya</v>
          </cell>
          <cell r="I17" t="str">
            <v>Kantor Kementerian Agama Kota Jakarta Timur</v>
          </cell>
          <cell r="K17">
            <v>12</v>
          </cell>
          <cell r="L17" t="str">
            <v>Pembina Utama Madya</v>
          </cell>
          <cell r="M17" t="str">
            <v>IV/d</v>
          </cell>
          <cell r="N17" t="str">
            <v>Pengawas Utama</v>
          </cell>
        </row>
        <row r="18">
          <cell r="B18">
            <v>13</v>
          </cell>
          <cell r="C18" t="str">
            <v>Drs. AHMAD KHOTIB, M.Pd</v>
          </cell>
          <cell r="D18" t="str">
            <v>19590703 198703 1 001</v>
          </cell>
          <cell r="E18">
            <v>9</v>
          </cell>
          <cell r="F18" t="str">
            <v>Pembina</v>
          </cell>
          <cell r="G18" t="str">
            <v>IV/a</v>
          </cell>
          <cell r="H18" t="str">
            <v>Pengawas Madya</v>
          </cell>
          <cell r="I18" t="str">
            <v>Kantor Kementerian Agama Kota Jakarta Timur</v>
          </cell>
          <cell r="K18">
            <v>13</v>
          </cell>
          <cell r="L18" t="str">
            <v>Pembina Utama</v>
          </cell>
          <cell r="M18" t="str">
            <v>IV/e</v>
          </cell>
          <cell r="N18" t="str">
            <v>Pengawas Utama</v>
          </cell>
        </row>
        <row r="19">
          <cell r="B19">
            <v>14</v>
          </cell>
          <cell r="C19" t="str">
            <v>SUTAN ASWIN, S.Pd</v>
          </cell>
          <cell r="D19" t="str">
            <v>19600314 198903 1 002</v>
          </cell>
          <cell r="E19">
            <v>10</v>
          </cell>
          <cell r="F19" t="str">
            <v>Pembina Tk I</v>
          </cell>
          <cell r="G19" t="str">
            <v>IV/b</v>
          </cell>
          <cell r="H19" t="str">
            <v>Pengawas Madya</v>
          </cell>
          <cell r="I19" t="str">
            <v>Kantor Kementerian Agama Kota Jakarta Timur</v>
          </cell>
        </row>
        <row r="20">
          <cell r="B20">
            <v>15</v>
          </cell>
          <cell r="C20" t="str">
            <v>Dra. IDA SAIDAH, M.MPd</v>
          </cell>
          <cell r="D20" t="str">
            <v>19650402 199503 2 001</v>
          </cell>
          <cell r="E20">
            <v>9</v>
          </cell>
          <cell r="F20" t="str">
            <v>Pembina</v>
          </cell>
          <cell r="G20" t="str">
            <v>IV/a</v>
          </cell>
          <cell r="H20" t="str">
            <v>Pengawas Madya</v>
          </cell>
          <cell r="I20" t="str">
            <v>Kantor Kementerian Agama Kota Jakarta Timur</v>
          </cell>
        </row>
        <row r="21">
          <cell r="B21">
            <v>16</v>
          </cell>
          <cell r="C21" t="str">
            <v>Dra. Hj. JAMILAH, M.Pd</v>
          </cell>
          <cell r="D21" t="str">
            <v>19620405 199203 2 002</v>
          </cell>
          <cell r="E21">
            <v>9</v>
          </cell>
          <cell r="F21" t="str">
            <v>Pembina</v>
          </cell>
          <cell r="G21" t="str">
            <v>IV/a</v>
          </cell>
          <cell r="H21" t="str">
            <v>Pengawas Madya</v>
          </cell>
          <cell r="I21" t="str">
            <v>Kantor Kementerian Agama Kota Jakarta Timur</v>
          </cell>
        </row>
        <row r="22">
          <cell r="B22">
            <v>17</v>
          </cell>
          <cell r="C22" t="str">
            <v>Dra. Hj. ZURNI ASNIDA</v>
          </cell>
          <cell r="D22" t="str">
            <v>19610228 199001 2 001</v>
          </cell>
          <cell r="E22">
            <v>10</v>
          </cell>
          <cell r="F22" t="str">
            <v>Pembina Tk I</v>
          </cell>
          <cell r="G22" t="str">
            <v>IV/b</v>
          </cell>
          <cell r="H22" t="str">
            <v>Pengawas Madya</v>
          </cell>
          <cell r="I22" t="str">
            <v>Kantor Kementerian Agama Kota Jakarta Timur</v>
          </cell>
        </row>
        <row r="23">
          <cell r="B23">
            <v>18</v>
          </cell>
          <cell r="C23" t="str">
            <v>TANTI ASTRIATIE Z, S.Pd, M.Pd</v>
          </cell>
          <cell r="D23" t="str">
            <v>19730420 200501 2 008</v>
          </cell>
          <cell r="E23">
            <v>8</v>
          </cell>
          <cell r="F23" t="str">
            <v>Penata Tk I</v>
          </cell>
          <cell r="G23" t="str">
            <v>III/d</v>
          </cell>
          <cell r="H23" t="str">
            <v>Pengawas Muda</v>
          </cell>
          <cell r="I23" t="str">
            <v>Kantor Kementerian Agama Kota Jakarta Timur</v>
          </cell>
        </row>
        <row r="24">
          <cell r="B24">
            <v>19</v>
          </cell>
          <cell r="C24" t="str">
            <v>KUSWIYATI, S.Pd, M.Pd</v>
          </cell>
          <cell r="D24" t="str">
            <v>19670916 200312 2 001</v>
          </cell>
          <cell r="E24">
            <v>8</v>
          </cell>
          <cell r="F24" t="str">
            <v>Penata Tk I</v>
          </cell>
          <cell r="G24" t="str">
            <v>III/d</v>
          </cell>
          <cell r="H24" t="str">
            <v>Pengawas Muda</v>
          </cell>
          <cell r="I24" t="str">
            <v>Kantor Kementerian Agama Kota Jakarta Timur</v>
          </cell>
        </row>
        <row r="25">
          <cell r="B25">
            <v>20</v>
          </cell>
          <cell r="C25" t="str">
            <v>RUSDAH, S.Ag</v>
          </cell>
          <cell r="D25" t="str">
            <v>19711208 200501 2 002</v>
          </cell>
          <cell r="E25">
            <v>8</v>
          </cell>
          <cell r="F25" t="str">
            <v>Penata Tk I</v>
          </cell>
          <cell r="G25" t="str">
            <v>III/d</v>
          </cell>
          <cell r="H25" t="str">
            <v>Pengawas Muda</v>
          </cell>
          <cell r="I25" t="str">
            <v>Kantor Kementerian Agama Kota Jakarta Timur</v>
          </cell>
        </row>
        <row r="26">
          <cell r="B26">
            <v>21</v>
          </cell>
          <cell r="C26" t="str">
            <v>WAWAN KURNIAWAN, S.Pd, M.Si</v>
          </cell>
          <cell r="D26" t="str">
            <v>19740814 200501 1 006</v>
          </cell>
          <cell r="E26">
            <v>8</v>
          </cell>
          <cell r="F26" t="str">
            <v>Penata Tk I</v>
          </cell>
          <cell r="G26" t="str">
            <v>III/d</v>
          </cell>
          <cell r="H26" t="str">
            <v>Pengawas Muda</v>
          </cell>
          <cell r="I26" t="str">
            <v>Kantor Kementerian Agama Kota Jakarta Timur</v>
          </cell>
        </row>
        <row r="27">
          <cell r="B27">
            <v>22</v>
          </cell>
          <cell r="C27" t="str">
            <v>MUHAMMAD YUNUS, S.Ag, M.Pd</v>
          </cell>
          <cell r="D27" t="str">
            <v>19731116 200501 1 004</v>
          </cell>
          <cell r="E27">
            <v>8</v>
          </cell>
          <cell r="F27" t="str">
            <v>Penata Tk I</v>
          </cell>
          <cell r="G27" t="str">
            <v>III/d</v>
          </cell>
          <cell r="H27" t="str">
            <v>Pengawas Muda</v>
          </cell>
          <cell r="I27" t="str">
            <v>Kantor Kementerian Agama Kota Jakarta Timur</v>
          </cell>
        </row>
        <row r="28">
          <cell r="B28">
            <v>23</v>
          </cell>
          <cell r="C28" t="str">
            <v>Drs. SASTRO JAGO HARTONO</v>
          </cell>
          <cell r="D28" t="str">
            <v>19630424 199703 1 001</v>
          </cell>
          <cell r="E28">
            <v>9</v>
          </cell>
          <cell r="F28" t="str">
            <v>Pembina</v>
          </cell>
          <cell r="G28" t="str">
            <v>IV/a</v>
          </cell>
          <cell r="H28" t="str">
            <v>Pengawas Madya</v>
          </cell>
          <cell r="I28" t="str">
            <v>Kantor Kementerian Agama Kota Jakarta Timur</v>
          </cell>
        </row>
        <row r="29">
          <cell r="B29">
            <v>24</v>
          </cell>
          <cell r="C29" t="str">
            <v>RUSTIATI, S.Pd, M.Pd</v>
          </cell>
          <cell r="D29" t="str">
            <v>19671022 200604 2 001</v>
          </cell>
          <cell r="E29">
            <v>8</v>
          </cell>
          <cell r="F29" t="str">
            <v>Penata Tk I</v>
          </cell>
          <cell r="G29" t="str">
            <v>III/d</v>
          </cell>
          <cell r="H29" t="str">
            <v>Pengawas Muda</v>
          </cell>
          <cell r="I29" t="str">
            <v>Kantor Kementerian Agama Kota Jakarta Timur</v>
          </cell>
        </row>
        <row r="30">
          <cell r="B30">
            <v>25</v>
          </cell>
          <cell r="C30" t="str">
            <v>SARJONO S.Pd</v>
          </cell>
          <cell r="D30" t="str">
            <v>19660326 200312 1 001</v>
          </cell>
          <cell r="E30">
            <v>8</v>
          </cell>
          <cell r="F30" t="str">
            <v>Penata Tk I</v>
          </cell>
          <cell r="G30" t="str">
            <v>III/d</v>
          </cell>
          <cell r="H30" t="str">
            <v>Pengawas Muda</v>
          </cell>
          <cell r="I30" t="str">
            <v>Kantor Kementerian Agama Kota Jakarta Timur</v>
          </cell>
        </row>
        <row r="31">
          <cell r="B31">
            <v>26</v>
          </cell>
          <cell r="C31" t="str">
            <v>Drs. AGUS UTOYO, MM</v>
          </cell>
          <cell r="D31" t="str">
            <v>19650803 199903 1 002</v>
          </cell>
          <cell r="E31">
            <v>9</v>
          </cell>
          <cell r="F31" t="str">
            <v>Pembina</v>
          </cell>
          <cell r="G31" t="str">
            <v>IV/a</v>
          </cell>
          <cell r="H31" t="str">
            <v>Pengawas Madya</v>
          </cell>
          <cell r="I31" t="str">
            <v>Kantor Kementerian Agama Kota Jakarta Timur</v>
          </cell>
        </row>
        <row r="32">
          <cell r="B32">
            <v>27</v>
          </cell>
          <cell r="C32" t="str">
            <v>MARWI, S.Pd.I</v>
          </cell>
          <cell r="D32" t="str">
            <v>19680927 199603 1 001</v>
          </cell>
          <cell r="E32">
            <v>9</v>
          </cell>
          <cell r="F32" t="str">
            <v>Pembina</v>
          </cell>
          <cell r="G32" t="str">
            <v>IV/a</v>
          </cell>
          <cell r="H32" t="str">
            <v>Pengawas Madya</v>
          </cell>
          <cell r="I32" t="str">
            <v>Kantor Kementerian Agama Kota Jakarta Timur</v>
          </cell>
        </row>
        <row r="33">
          <cell r="B33">
            <v>28</v>
          </cell>
          <cell r="C33" t="str">
            <v>SUHARTONO, S.Pd</v>
          </cell>
          <cell r="D33" t="str">
            <v>19680101 200112 1 002</v>
          </cell>
          <cell r="E33">
            <v>9</v>
          </cell>
          <cell r="F33" t="str">
            <v>Pembina</v>
          </cell>
          <cell r="G33" t="str">
            <v>IV/a</v>
          </cell>
          <cell r="H33" t="str">
            <v>Pengawas Madya</v>
          </cell>
          <cell r="I33" t="str">
            <v>Kantor Kementerian Agama Kota Jakarta Timur</v>
          </cell>
        </row>
        <row r="34">
          <cell r="B34">
            <v>29</v>
          </cell>
          <cell r="C34" t="str">
            <v>EUIS KURAISIN, M.Pd</v>
          </cell>
          <cell r="D34" t="str">
            <v>19690731 199303 2 001</v>
          </cell>
          <cell r="E34">
            <v>9</v>
          </cell>
          <cell r="F34" t="str">
            <v>Pembina</v>
          </cell>
          <cell r="G34" t="str">
            <v>IV/a</v>
          </cell>
          <cell r="H34" t="str">
            <v>Pengawas Madya</v>
          </cell>
          <cell r="I34" t="str">
            <v>Kantor Kementerian Agama Kota Jakarta Timur</v>
          </cell>
        </row>
        <row r="35">
          <cell r="B35">
            <v>30</v>
          </cell>
          <cell r="C35" t="str">
            <v>Dra. Hj. NUROZIAH</v>
          </cell>
          <cell r="D35" t="str">
            <v>19670622 199203 2 002</v>
          </cell>
          <cell r="E35">
            <v>9</v>
          </cell>
          <cell r="F35" t="str">
            <v>Pembina</v>
          </cell>
          <cell r="G35" t="str">
            <v>IV/a</v>
          </cell>
          <cell r="H35" t="str">
            <v>Pengawas Madya</v>
          </cell>
          <cell r="I35" t="str">
            <v>Kantor Kementerian Agama Kota Jakarta Timur</v>
          </cell>
        </row>
        <row r="36">
          <cell r="B36" t="str">
            <v/>
          </cell>
          <cell r="F36" t="str">
            <v/>
          </cell>
          <cell r="G36" t="str">
            <v/>
          </cell>
          <cell r="H36" t="str">
            <v/>
          </cell>
        </row>
        <row r="37">
          <cell r="B37" t="str">
            <v/>
          </cell>
          <cell r="F37" t="str">
            <v/>
          </cell>
          <cell r="G37" t="str">
            <v/>
          </cell>
          <cell r="H37" t="str">
            <v/>
          </cell>
        </row>
        <row r="38">
          <cell r="B38" t="str">
            <v/>
          </cell>
          <cell r="F38" t="str">
            <v/>
          </cell>
          <cell r="G38" t="str">
            <v/>
          </cell>
          <cell r="H38" t="str">
            <v/>
          </cell>
        </row>
        <row r="39">
          <cell r="B39" t="str">
            <v/>
          </cell>
          <cell r="F39" t="str">
            <v/>
          </cell>
          <cell r="G39" t="str">
            <v/>
          </cell>
          <cell r="H39" t="str">
            <v/>
          </cell>
        </row>
        <row r="40">
          <cell r="B40" t="str">
            <v/>
          </cell>
          <cell r="F40" t="str">
            <v/>
          </cell>
          <cell r="G40" t="str">
            <v/>
          </cell>
          <cell r="H40" t="str">
            <v/>
          </cell>
        </row>
        <row r="41">
          <cell r="B41" t="str">
            <v/>
          </cell>
          <cell r="F41" t="str">
            <v/>
          </cell>
          <cell r="G41" t="str">
            <v/>
          </cell>
          <cell r="H41" t="str">
            <v/>
          </cell>
        </row>
        <row r="42">
          <cell r="B42" t="str">
            <v/>
          </cell>
          <cell r="F42" t="str">
            <v/>
          </cell>
          <cell r="G42" t="str">
            <v/>
          </cell>
          <cell r="H42" t="str">
            <v/>
          </cell>
        </row>
        <row r="43">
          <cell r="B43" t="str">
            <v/>
          </cell>
          <cell r="F43" t="str">
            <v/>
          </cell>
          <cell r="G43" t="str">
            <v/>
          </cell>
          <cell r="H43" t="str">
            <v/>
          </cell>
        </row>
        <row r="44">
          <cell r="B44" t="str">
            <v/>
          </cell>
          <cell r="F44" t="str">
            <v/>
          </cell>
          <cell r="G44" t="str">
            <v/>
          </cell>
          <cell r="H44" t="str">
            <v/>
          </cell>
        </row>
        <row r="45">
          <cell r="B45" t="str">
            <v/>
          </cell>
          <cell r="F45" t="str">
            <v/>
          </cell>
          <cell r="G45" t="str">
            <v/>
          </cell>
          <cell r="H45" t="str">
            <v/>
          </cell>
        </row>
        <row r="46">
          <cell r="B46" t="str">
            <v/>
          </cell>
          <cell r="F46" t="str">
            <v/>
          </cell>
          <cell r="G46" t="str">
            <v/>
          </cell>
          <cell r="H46" t="str">
            <v/>
          </cell>
        </row>
        <row r="47">
          <cell r="B47" t="str">
            <v/>
          </cell>
          <cell r="F47" t="str">
            <v/>
          </cell>
          <cell r="G47" t="str">
            <v/>
          </cell>
          <cell r="H47" t="str">
            <v/>
          </cell>
        </row>
        <row r="48">
          <cell r="B48" t="str">
            <v/>
          </cell>
          <cell r="F48" t="str">
            <v/>
          </cell>
          <cell r="G48" t="str">
            <v/>
          </cell>
          <cell r="H48" t="str">
            <v/>
          </cell>
        </row>
        <row r="49">
          <cell r="B49" t="str">
            <v/>
          </cell>
          <cell r="F49" t="str">
            <v/>
          </cell>
          <cell r="G49" t="str">
            <v/>
          </cell>
          <cell r="H49" t="str">
            <v/>
          </cell>
        </row>
        <row r="50">
          <cell r="B50" t="str">
            <v/>
          </cell>
          <cell r="F50" t="str">
            <v/>
          </cell>
          <cell r="G50" t="str">
            <v/>
          </cell>
          <cell r="H50" t="str">
            <v/>
          </cell>
        </row>
        <row r="51">
          <cell r="B51" t="str">
            <v/>
          </cell>
          <cell r="F51" t="str">
            <v/>
          </cell>
          <cell r="G51" t="str">
            <v/>
          </cell>
          <cell r="H51" t="str">
            <v/>
          </cell>
        </row>
        <row r="52">
          <cell r="B52" t="str">
            <v/>
          </cell>
          <cell r="F52" t="str">
            <v/>
          </cell>
          <cell r="G52" t="str">
            <v/>
          </cell>
          <cell r="H52" t="str">
            <v/>
          </cell>
        </row>
        <row r="53">
          <cell r="B53" t="str">
            <v/>
          </cell>
          <cell r="F53" t="str">
            <v/>
          </cell>
          <cell r="G53" t="str">
            <v/>
          </cell>
          <cell r="H53" t="str">
            <v/>
          </cell>
        </row>
        <row r="54">
          <cell r="B54" t="str">
            <v/>
          </cell>
          <cell r="F54" t="str">
            <v/>
          </cell>
          <cell r="G54" t="str">
            <v/>
          </cell>
          <cell r="H54" t="str">
            <v/>
          </cell>
        </row>
        <row r="55">
          <cell r="B55" t="str">
            <v/>
          </cell>
          <cell r="F55" t="str">
            <v/>
          </cell>
          <cell r="G55" t="str">
            <v/>
          </cell>
          <cell r="H55" t="str">
            <v/>
          </cell>
        </row>
        <row r="56">
          <cell r="B56" t="str">
            <v/>
          </cell>
          <cell r="F56" t="str">
            <v/>
          </cell>
          <cell r="G56" t="str">
            <v/>
          </cell>
          <cell r="H56" t="str">
            <v/>
          </cell>
        </row>
        <row r="57">
          <cell r="B57" t="str">
            <v/>
          </cell>
          <cell r="F57" t="str">
            <v/>
          </cell>
          <cell r="G57" t="str">
            <v/>
          </cell>
          <cell r="H57" t="str">
            <v/>
          </cell>
        </row>
        <row r="58">
          <cell r="B58" t="str">
            <v/>
          </cell>
          <cell r="F58" t="str">
            <v/>
          </cell>
          <cell r="G58" t="str">
            <v/>
          </cell>
          <cell r="H58" t="str">
            <v/>
          </cell>
        </row>
        <row r="59">
          <cell r="B59" t="str">
            <v/>
          </cell>
          <cell r="F59" t="str">
            <v/>
          </cell>
          <cell r="G59" t="str">
            <v/>
          </cell>
          <cell r="H59" t="str">
            <v/>
          </cell>
        </row>
        <row r="60">
          <cell r="B60" t="str">
            <v/>
          </cell>
          <cell r="F60" t="str">
            <v/>
          </cell>
          <cell r="G60" t="str">
            <v/>
          </cell>
          <cell r="H60" t="str">
            <v/>
          </cell>
        </row>
        <row r="61">
          <cell r="B61" t="str">
            <v/>
          </cell>
          <cell r="F61" t="str">
            <v/>
          </cell>
          <cell r="G61" t="str">
            <v/>
          </cell>
          <cell r="H61" t="str">
            <v/>
          </cell>
        </row>
        <row r="62">
          <cell r="B62" t="str">
            <v/>
          </cell>
          <cell r="F62" t="str">
            <v/>
          </cell>
          <cell r="G62" t="str">
            <v/>
          </cell>
          <cell r="H62" t="str">
            <v/>
          </cell>
        </row>
        <row r="63">
          <cell r="B63" t="str">
            <v/>
          </cell>
          <cell r="F63" t="str">
            <v/>
          </cell>
          <cell r="G63" t="str">
            <v/>
          </cell>
          <cell r="H63" t="str">
            <v/>
          </cell>
        </row>
        <row r="64">
          <cell r="B64" t="str">
            <v/>
          </cell>
          <cell r="F64" t="str">
            <v/>
          </cell>
          <cell r="G64" t="str">
            <v/>
          </cell>
          <cell r="H64" t="str">
            <v/>
          </cell>
        </row>
        <row r="65">
          <cell r="B65" t="str">
            <v/>
          </cell>
          <cell r="F65" t="str">
            <v/>
          </cell>
          <cell r="G65" t="str">
            <v/>
          </cell>
          <cell r="H65" t="str">
            <v/>
          </cell>
        </row>
        <row r="66">
          <cell r="B66" t="str">
            <v/>
          </cell>
          <cell r="F66" t="str">
            <v/>
          </cell>
          <cell r="G66" t="str">
            <v/>
          </cell>
          <cell r="H66" t="str">
            <v/>
          </cell>
        </row>
        <row r="67">
          <cell r="B67" t="str">
            <v/>
          </cell>
          <cell r="F67" t="str">
            <v/>
          </cell>
          <cell r="G67" t="str">
            <v/>
          </cell>
          <cell r="H67" t="str">
            <v/>
          </cell>
        </row>
        <row r="68">
          <cell r="B68" t="str">
            <v/>
          </cell>
          <cell r="F68" t="str">
            <v/>
          </cell>
          <cell r="G68" t="str">
            <v/>
          </cell>
          <cell r="H68" t="str">
            <v/>
          </cell>
        </row>
        <row r="69">
          <cell r="B69" t="str">
            <v/>
          </cell>
          <cell r="F69" t="str">
            <v/>
          </cell>
          <cell r="G69" t="str">
            <v/>
          </cell>
          <cell r="H69" t="str">
            <v/>
          </cell>
        </row>
        <row r="70">
          <cell r="B70" t="str">
            <v/>
          </cell>
          <cell r="F70" t="str">
            <v/>
          </cell>
          <cell r="G70" t="str">
            <v/>
          </cell>
          <cell r="H70" t="str">
            <v/>
          </cell>
        </row>
        <row r="71">
          <cell r="B71" t="str">
            <v/>
          </cell>
          <cell r="F71" t="str">
            <v/>
          </cell>
          <cell r="G71" t="str">
            <v/>
          </cell>
          <cell r="H71" t="str">
            <v/>
          </cell>
        </row>
        <row r="72">
          <cell r="B72" t="str">
            <v/>
          </cell>
          <cell r="F72" t="str">
            <v/>
          </cell>
          <cell r="G72" t="str">
            <v/>
          </cell>
          <cell r="H72" t="str">
            <v/>
          </cell>
        </row>
        <row r="73">
          <cell r="B73" t="str">
            <v/>
          </cell>
          <cell r="F73" t="str">
            <v/>
          </cell>
          <cell r="G73" t="str">
            <v/>
          </cell>
          <cell r="H73" t="str">
            <v/>
          </cell>
        </row>
        <row r="74">
          <cell r="B74" t="str">
            <v/>
          </cell>
          <cell r="F74" t="str">
            <v/>
          </cell>
          <cell r="G74" t="str">
            <v/>
          </cell>
          <cell r="H74" t="str">
            <v/>
          </cell>
        </row>
        <row r="75">
          <cell r="B75" t="str">
            <v/>
          </cell>
          <cell r="F75" t="str">
            <v/>
          </cell>
          <cell r="G75" t="str">
            <v/>
          </cell>
          <cell r="H75" t="str">
            <v/>
          </cell>
        </row>
        <row r="76">
          <cell r="B76" t="str">
            <v/>
          </cell>
          <cell r="F76" t="str">
            <v/>
          </cell>
          <cell r="G76" t="str">
            <v/>
          </cell>
          <cell r="H76" t="str">
            <v/>
          </cell>
        </row>
        <row r="77">
          <cell r="B77" t="str">
            <v/>
          </cell>
          <cell r="F77" t="str">
            <v/>
          </cell>
          <cell r="G77" t="str">
            <v/>
          </cell>
          <cell r="H77" t="str">
            <v/>
          </cell>
        </row>
        <row r="78">
          <cell r="B78" t="str">
            <v/>
          </cell>
          <cell r="F78" t="str">
            <v/>
          </cell>
          <cell r="G78" t="str">
            <v/>
          </cell>
          <cell r="H78" t="str">
            <v/>
          </cell>
        </row>
        <row r="79">
          <cell r="B79" t="str">
            <v/>
          </cell>
          <cell r="F79" t="str">
            <v/>
          </cell>
          <cell r="G79" t="str">
            <v/>
          </cell>
          <cell r="H79" t="str">
            <v/>
          </cell>
        </row>
        <row r="80">
          <cell r="B80" t="str">
            <v/>
          </cell>
          <cell r="F80" t="str">
            <v/>
          </cell>
          <cell r="G80" t="str">
            <v/>
          </cell>
          <cell r="H80" t="str">
            <v/>
          </cell>
        </row>
        <row r="81">
          <cell r="B81" t="str">
            <v/>
          </cell>
          <cell r="F81" t="str">
            <v/>
          </cell>
          <cell r="G81" t="str">
            <v/>
          </cell>
          <cell r="H81" t="str">
            <v/>
          </cell>
        </row>
        <row r="82">
          <cell r="B82" t="str">
            <v/>
          </cell>
          <cell r="F82" t="str">
            <v/>
          </cell>
          <cell r="G82" t="str">
            <v/>
          </cell>
          <cell r="H82" t="str">
            <v/>
          </cell>
        </row>
        <row r="83">
          <cell r="B83" t="str">
            <v/>
          </cell>
          <cell r="F83" t="str">
            <v/>
          </cell>
          <cell r="G83" t="str">
            <v/>
          </cell>
          <cell r="H83" t="str">
            <v/>
          </cell>
        </row>
        <row r="84">
          <cell r="B84" t="str">
            <v/>
          </cell>
          <cell r="F84" t="str">
            <v/>
          </cell>
          <cell r="G84" t="str">
            <v/>
          </cell>
          <cell r="H84" t="str">
            <v/>
          </cell>
        </row>
        <row r="85">
          <cell r="B85" t="str">
            <v/>
          </cell>
          <cell r="F85" t="str">
            <v/>
          </cell>
          <cell r="G85" t="str">
            <v/>
          </cell>
          <cell r="H85" t="str">
            <v/>
          </cell>
        </row>
        <row r="86">
          <cell r="B86" t="str">
            <v/>
          </cell>
          <cell r="F86" t="str">
            <v/>
          </cell>
          <cell r="G86" t="str">
            <v/>
          </cell>
          <cell r="H86" t="str">
            <v/>
          </cell>
        </row>
        <row r="87">
          <cell r="B87" t="str">
            <v/>
          </cell>
          <cell r="F87" t="str">
            <v/>
          </cell>
          <cell r="G87" t="str">
            <v/>
          </cell>
          <cell r="H87" t="str">
            <v/>
          </cell>
        </row>
        <row r="88">
          <cell r="B88" t="str">
            <v/>
          </cell>
          <cell r="F88" t="str">
            <v/>
          </cell>
          <cell r="G88" t="str">
            <v/>
          </cell>
          <cell r="H88" t="str">
            <v/>
          </cell>
        </row>
        <row r="89">
          <cell r="B89" t="str">
            <v/>
          </cell>
          <cell r="F89" t="str">
            <v/>
          </cell>
          <cell r="G89" t="str">
            <v/>
          </cell>
          <cell r="H89" t="str">
            <v/>
          </cell>
        </row>
        <row r="90">
          <cell r="B90" t="str">
            <v/>
          </cell>
          <cell r="F90" t="str">
            <v/>
          </cell>
          <cell r="G90" t="str">
            <v/>
          </cell>
          <cell r="H90" t="str">
            <v/>
          </cell>
        </row>
        <row r="91">
          <cell r="B91" t="str">
            <v/>
          </cell>
          <cell r="F91" t="str">
            <v/>
          </cell>
          <cell r="G91" t="str">
            <v/>
          </cell>
          <cell r="H91" t="str">
            <v/>
          </cell>
        </row>
        <row r="92">
          <cell r="B92" t="str">
            <v/>
          </cell>
          <cell r="F92" t="str">
            <v/>
          </cell>
          <cell r="G92" t="str">
            <v/>
          </cell>
          <cell r="H92" t="str">
            <v/>
          </cell>
        </row>
        <row r="93">
          <cell r="B93" t="str">
            <v/>
          </cell>
          <cell r="F93" t="str">
            <v/>
          </cell>
          <cell r="G93" t="str">
            <v/>
          </cell>
          <cell r="H93" t="str">
            <v/>
          </cell>
        </row>
        <row r="94">
          <cell r="B94" t="str">
            <v/>
          </cell>
          <cell r="F94" t="str">
            <v/>
          </cell>
          <cell r="G94" t="str">
            <v/>
          </cell>
          <cell r="H94" t="str">
            <v/>
          </cell>
        </row>
        <row r="95">
          <cell r="B95" t="str">
            <v/>
          </cell>
          <cell r="F95" t="str">
            <v/>
          </cell>
          <cell r="G95" t="str">
            <v/>
          </cell>
          <cell r="H95" t="str">
            <v/>
          </cell>
        </row>
        <row r="96">
          <cell r="B96" t="str">
            <v/>
          </cell>
          <cell r="F96" t="str">
            <v/>
          </cell>
          <cell r="G96" t="str">
            <v/>
          </cell>
          <cell r="H96" t="str">
            <v/>
          </cell>
        </row>
        <row r="97">
          <cell r="B97" t="str">
            <v/>
          </cell>
          <cell r="F97" t="str">
            <v/>
          </cell>
          <cell r="G97" t="str">
            <v/>
          </cell>
          <cell r="H97" t="str">
            <v/>
          </cell>
        </row>
        <row r="98">
          <cell r="B98" t="str">
            <v/>
          </cell>
          <cell r="F98" t="str">
            <v/>
          </cell>
          <cell r="G98" t="str">
            <v/>
          </cell>
          <cell r="H98" t="str">
            <v/>
          </cell>
        </row>
        <row r="99">
          <cell r="B99" t="str">
            <v/>
          </cell>
          <cell r="F99" t="str">
            <v/>
          </cell>
          <cell r="G99" t="str">
            <v/>
          </cell>
          <cell r="H99" t="str">
            <v/>
          </cell>
        </row>
        <row r="100">
          <cell r="B100" t="str">
            <v/>
          </cell>
          <cell r="F100" t="str">
            <v/>
          </cell>
          <cell r="G100" t="str">
            <v/>
          </cell>
          <cell r="H100" t="str">
            <v/>
          </cell>
        </row>
        <row r="101">
          <cell r="B101" t="str">
            <v/>
          </cell>
          <cell r="F101" t="str">
            <v/>
          </cell>
          <cell r="G101" t="str">
            <v/>
          </cell>
          <cell r="H101" t="str">
            <v/>
          </cell>
        </row>
        <row r="102">
          <cell r="B102" t="str">
            <v/>
          </cell>
          <cell r="F102" t="str">
            <v/>
          </cell>
          <cell r="G102" t="str">
            <v/>
          </cell>
          <cell r="H102" t="str">
            <v/>
          </cell>
        </row>
        <row r="103">
          <cell r="B103" t="str">
            <v/>
          </cell>
          <cell r="F103" t="str">
            <v/>
          </cell>
          <cell r="G103" t="str">
            <v/>
          </cell>
          <cell r="H103" t="str">
            <v/>
          </cell>
        </row>
        <row r="104">
          <cell r="B104" t="str">
            <v/>
          </cell>
          <cell r="F104" t="str">
            <v/>
          </cell>
          <cell r="G104" t="str">
            <v/>
          </cell>
          <cell r="H104" t="str">
            <v/>
          </cell>
        </row>
        <row r="105">
          <cell r="B105" t="str">
            <v/>
          </cell>
          <cell r="F105" t="str">
            <v/>
          </cell>
          <cell r="G105" t="str">
            <v/>
          </cell>
          <cell r="H105" t="str">
            <v/>
          </cell>
        </row>
        <row r="106">
          <cell r="B106" t="str">
            <v/>
          </cell>
          <cell r="F106" t="str">
            <v/>
          </cell>
          <cell r="G106" t="str">
            <v/>
          </cell>
          <cell r="H106" t="str">
            <v/>
          </cell>
        </row>
        <row r="107">
          <cell r="B107" t="str">
            <v/>
          </cell>
          <cell r="F107" t="str">
            <v/>
          </cell>
          <cell r="G107" t="str">
            <v/>
          </cell>
          <cell r="H107" t="str">
            <v/>
          </cell>
        </row>
        <row r="108">
          <cell r="B108" t="str">
            <v/>
          </cell>
          <cell r="F108" t="str">
            <v/>
          </cell>
          <cell r="G108" t="str">
            <v/>
          </cell>
          <cell r="H108" t="str">
            <v/>
          </cell>
        </row>
        <row r="109">
          <cell r="B109" t="str">
            <v/>
          </cell>
          <cell r="F109" t="str">
            <v/>
          </cell>
          <cell r="G109" t="str">
            <v/>
          </cell>
          <cell r="H109" t="str">
            <v/>
          </cell>
        </row>
        <row r="110">
          <cell r="B110" t="str">
            <v/>
          </cell>
          <cell r="F110" t="str">
            <v/>
          </cell>
          <cell r="G110" t="str">
            <v/>
          </cell>
          <cell r="H110" t="str">
            <v/>
          </cell>
        </row>
        <row r="111">
          <cell r="B111" t="str">
            <v/>
          </cell>
          <cell r="F111" t="str">
            <v/>
          </cell>
          <cell r="G111" t="str">
            <v/>
          </cell>
          <cell r="H111" t="str">
            <v/>
          </cell>
        </row>
        <row r="112">
          <cell r="B112" t="str">
            <v/>
          </cell>
          <cell r="F112" t="str">
            <v/>
          </cell>
          <cell r="G112" t="str">
            <v/>
          </cell>
          <cell r="H112" t="str">
            <v/>
          </cell>
        </row>
        <row r="113">
          <cell r="B113" t="str">
            <v/>
          </cell>
          <cell r="F113" t="str">
            <v/>
          </cell>
          <cell r="G113" t="str">
            <v/>
          </cell>
          <cell r="H113" t="str">
            <v/>
          </cell>
        </row>
        <row r="114">
          <cell r="B114" t="str">
            <v/>
          </cell>
          <cell r="F114" t="str">
            <v/>
          </cell>
          <cell r="G114" t="str">
            <v/>
          </cell>
          <cell r="H114" t="str">
            <v/>
          </cell>
        </row>
        <row r="115">
          <cell r="B115" t="str">
            <v/>
          </cell>
          <cell r="F115" t="str">
            <v/>
          </cell>
          <cell r="G115" t="str">
            <v/>
          </cell>
          <cell r="H115" t="str">
            <v/>
          </cell>
        </row>
        <row r="116">
          <cell r="B116" t="str">
            <v/>
          </cell>
          <cell r="F116" t="str">
            <v/>
          </cell>
          <cell r="G116" t="str">
            <v/>
          </cell>
          <cell r="H116" t="str">
            <v/>
          </cell>
        </row>
        <row r="117">
          <cell r="B117" t="str">
            <v/>
          </cell>
          <cell r="F117" t="str">
            <v/>
          </cell>
          <cell r="G117" t="str">
            <v/>
          </cell>
          <cell r="H117" t="str">
            <v/>
          </cell>
        </row>
        <row r="118">
          <cell r="B118" t="str">
            <v/>
          </cell>
          <cell r="F118" t="str">
            <v/>
          </cell>
          <cell r="G118" t="str">
            <v/>
          </cell>
          <cell r="H118" t="str">
            <v/>
          </cell>
        </row>
        <row r="119">
          <cell r="B119" t="str">
            <v/>
          </cell>
          <cell r="F119" t="str">
            <v/>
          </cell>
          <cell r="G119" t="str">
            <v/>
          </cell>
          <cell r="H119" t="str">
            <v/>
          </cell>
        </row>
        <row r="120">
          <cell r="B120" t="str">
            <v/>
          </cell>
          <cell r="F120" t="str">
            <v/>
          </cell>
          <cell r="G120" t="str">
            <v/>
          </cell>
          <cell r="H120" t="str">
            <v/>
          </cell>
        </row>
        <row r="121">
          <cell r="B121" t="str">
            <v/>
          </cell>
          <cell r="F121" t="str">
            <v/>
          </cell>
          <cell r="G121" t="str">
            <v/>
          </cell>
          <cell r="H121" t="str">
            <v/>
          </cell>
        </row>
        <row r="122">
          <cell r="B122" t="str">
            <v/>
          </cell>
          <cell r="F122" t="str">
            <v/>
          </cell>
          <cell r="G122" t="str">
            <v/>
          </cell>
          <cell r="H122" t="str">
            <v/>
          </cell>
        </row>
        <row r="123">
          <cell r="B123" t="str">
            <v/>
          </cell>
          <cell r="F123" t="str">
            <v/>
          </cell>
          <cell r="G123" t="str">
            <v/>
          </cell>
          <cell r="H123" t="str">
            <v/>
          </cell>
        </row>
        <row r="124">
          <cell r="B124" t="str">
            <v/>
          </cell>
          <cell r="F124" t="str">
            <v/>
          </cell>
          <cell r="G124" t="str">
            <v/>
          </cell>
          <cell r="H124" t="str">
            <v/>
          </cell>
        </row>
        <row r="125">
          <cell r="B125" t="str">
            <v/>
          </cell>
          <cell r="F125" t="str">
            <v/>
          </cell>
          <cell r="G125" t="str">
            <v/>
          </cell>
          <cell r="H125" t="str">
            <v/>
          </cell>
        </row>
        <row r="126">
          <cell r="B126" t="str">
            <v/>
          </cell>
          <cell r="F126" t="str">
            <v/>
          </cell>
          <cell r="G126" t="str">
            <v/>
          </cell>
          <cell r="H126" t="str">
            <v/>
          </cell>
        </row>
        <row r="127">
          <cell r="B127" t="str">
            <v/>
          </cell>
          <cell r="F127" t="str">
            <v/>
          </cell>
          <cell r="G127" t="str">
            <v/>
          </cell>
          <cell r="H127" t="str">
            <v/>
          </cell>
        </row>
        <row r="128">
          <cell r="B128" t="str">
            <v/>
          </cell>
          <cell r="F128" t="str">
            <v/>
          </cell>
          <cell r="G128" t="str">
            <v/>
          </cell>
          <cell r="H128" t="str">
            <v/>
          </cell>
        </row>
        <row r="129">
          <cell r="B129" t="str">
            <v/>
          </cell>
          <cell r="F129" t="str">
            <v/>
          </cell>
          <cell r="G129" t="str">
            <v/>
          </cell>
          <cell r="H129" t="str">
            <v/>
          </cell>
        </row>
        <row r="130">
          <cell r="B130" t="str">
            <v/>
          </cell>
          <cell r="F130" t="str">
            <v/>
          </cell>
          <cell r="G130" t="str">
            <v/>
          </cell>
          <cell r="H130" t="str">
            <v/>
          </cell>
        </row>
        <row r="131">
          <cell r="B131" t="str">
            <v/>
          </cell>
          <cell r="F131" t="str">
            <v/>
          </cell>
          <cell r="G131" t="str">
            <v/>
          </cell>
          <cell r="H131" t="str">
            <v/>
          </cell>
        </row>
        <row r="132">
          <cell r="B132" t="str">
            <v/>
          </cell>
          <cell r="F132" t="str">
            <v/>
          </cell>
          <cell r="G132" t="str">
            <v/>
          </cell>
          <cell r="H132" t="str">
            <v/>
          </cell>
        </row>
        <row r="133">
          <cell r="B133" t="str">
            <v/>
          </cell>
          <cell r="F133" t="str">
            <v/>
          </cell>
          <cell r="G133" t="str">
            <v/>
          </cell>
          <cell r="H133" t="str">
            <v/>
          </cell>
        </row>
        <row r="134">
          <cell r="B134" t="str">
            <v/>
          </cell>
          <cell r="F134" t="str">
            <v/>
          </cell>
          <cell r="G134" t="str">
            <v/>
          </cell>
          <cell r="H134" t="str">
            <v/>
          </cell>
        </row>
        <row r="135">
          <cell r="B135" t="str">
            <v/>
          </cell>
          <cell r="F135" t="str">
            <v/>
          </cell>
          <cell r="G135" t="str">
            <v/>
          </cell>
          <cell r="H135" t="str">
            <v/>
          </cell>
        </row>
        <row r="136">
          <cell r="B136" t="str">
            <v/>
          </cell>
          <cell r="F136" t="str">
            <v/>
          </cell>
          <cell r="G136" t="str">
            <v/>
          </cell>
          <cell r="H136" t="str">
            <v/>
          </cell>
        </row>
        <row r="137">
          <cell r="B137" t="str">
            <v/>
          </cell>
          <cell r="F137" t="str">
            <v/>
          </cell>
          <cell r="G137" t="str">
            <v/>
          </cell>
          <cell r="H137" t="str">
            <v/>
          </cell>
        </row>
        <row r="138">
          <cell r="B138" t="str">
            <v/>
          </cell>
          <cell r="F138" t="str">
            <v/>
          </cell>
          <cell r="G138" t="str">
            <v/>
          </cell>
          <cell r="H138" t="str">
            <v/>
          </cell>
        </row>
        <row r="139">
          <cell r="B139" t="str">
            <v/>
          </cell>
          <cell r="F139" t="str">
            <v/>
          </cell>
          <cell r="G139" t="str">
            <v/>
          </cell>
          <cell r="H139" t="str">
            <v/>
          </cell>
        </row>
        <row r="140">
          <cell r="B140" t="str">
            <v/>
          </cell>
          <cell r="F140" t="str">
            <v/>
          </cell>
          <cell r="G140" t="str">
            <v/>
          </cell>
          <cell r="H140" t="str">
            <v/>
          </cell>
        </row>
        <row r="141">
          <cell r="B141" t="str">
            <v/>
          </cell>
          <cell r="F141" t="str">
            <v/>
          </cell>
          <cell r="G141" t="str">
            <v/>
          </cell>
          <cell r="H141" t="str">
            <v/>
          </cell>
        </row>
        <row r="142">
          <cell r="B142" t="str">
            <v/>
          </cell>
          <cell r="F142" t="str">
            <v/>
          </cell>
          <cell r="G142" t="str">
            <v/>
          </cell>
          <cell r="H142" t="str">
            <v/>
          </cell>
        </row>
        <row r="143">
          <cell r="B143" t="str">
            <v/>
          </cell>
        </row>
      </sheetData>
      <sheetData sheetId="3" refreshError="1"/>
      <sheetData sheetId="4" refreshError="1"/>
      <sheetData sheetId="5" refreshError="1">
        <row r="5">
          <cell r="C5">
            <v>1</v>
          </cell>
          <cell r="D5" t="str">
            <v>2a</v>
          </cell>
        </row>
        <row r="6">
          <cell r="C6">
            <v>2</v>
          </cell>
          <cell r="D6" t="str">
            <v>2b</v>
          </cell>
        </row>
        <row r="7">
          <cell r="C7">
            <v>3</v>
          </cell>
          <cell r="D7" t="str">
            <v>2c</v>
          </cell>
        </row>
        <row r="8">
          <cell r="C8">
            <v>4</v>
          </cell>
          <cell r="D8" t="str">
            <v>2d</v>
          </cell>
        </row>
        <row r="9">
          <cell r="C9">
            <v>5</v>
          </cell>
          <cell r="D9" t="str">
            <v>3a</v>
          </cell>
        </row>
        <row r="10">
          <cell r="C10">
            <v>6</v>
          </cell>
          <cell r="D10" t="str">
            <v>3b</v>
          </cell>
        </row>
        <row r="11">
          <cell r="C11">
            <v>7</v>
          </cell>
          <cell r="D11" t="str">
            <v>3c</v>
          </cell>
          <cell r="E11" t="str">
            <v>Muda</v>
          </cell>
          <cell r="F11" t="str">
            <v>Menyusun program tahunan pengawasan</v>
          </cell>
          <cell r="G11">
            <v>0.6</v>
          </cell>
          <cell r="H11" t="str">
            <v>Setiap program</v>
          </cell>
        </row>
        <row r="12">
          <cell r="C12">
            <v>8</v>
          </cell>
          <cell r="D12" t="str">
            <v>3d</v>
          </cell>
          <cell r="E12" t="str">
            <v>Muda</v>
          </cell>
          <cell r="F12" t="str">
            <v>Menyusun program tahunan pengawasan</v>
          </cell>
          <cell r="G12">
            <v>0.6</v>
          </cell>
          <cell r="H12" t="str">
            <v>Setiap program</v>
          </cell>
        </row>
        <row r="13">
          <cell r="C13">
            <v>9</v>
          </cell>
          <cell r="D13" t="str">
            <v>4a</v>
          </cell>
          <cell r="E13" t="str">
            <v>Madya</v>
          </cell>
          <cell r="F13" t="str">
            <v>Menyusun program tahunan pengawasan</v>
          </cell>
          <cell r="G13">
            <v>0.9</v>
          </cell>
          <cell r="H13" t="str">
            <v>Setiap program</v>
          </cell>
        </row>
        <row r="14">
          <cell r="C14">
            <v>10</v>
          </cell>
          <cell r="D14" t="str">
            <v>4b</v>
          </cell>
          <cell r="E14" t="str">
            <v>Madya</v>
          </cell>
          <cell r="F14" t="str">
            <v>Menyusun program tahunan pengawasan</v>
          </cell>
          <cell r="G14">
            <v>0.9</v>
          </cell>
          <cell r="H14" t="str">
            <v>Setiap program</v>
          </cell>
        </row>
        <row r="15">
          <cell r="C15">
            <v>11</v>
          </cell>
          <cell r="D15" t="str">
            <v>4c</v>
          </cell>
          <cell r="E15" t="str">
            <v>Madya</v>
          </cell>
          <cell r="F15" t="str">
            <v>Menyusun program tahunan pengawasan</v>
          </cell>
          <cell r="G15">
            <v>0.9</v>
          </cell>
          <cell r="H15" t="str">
            <v>Setiap program</v>
          </cell>
        </row>
        <row r="16">
          <cell r="C16">
            <v>12</v>
          </cell>
          <cell r="D16" t="str">
            <v>4d</v>
          </cell>
          <cell r="E16" t="str">
            <v>Utama</v>
          </cell>
          <cell r="F16" t="str">
            <v>Menyusun program tahunan pengawasan</v>
          </cell>
          <cell r="G16">
            <v>1.2</v>
          </cell>
          <cell r="H16" t="str">
            <v>Setiap program</v>
          </cell>
        </row>
        <row r="17">
          <cell r="C17">
            <v>13</v>
          </cell>
          <cell r="D17" t="str">
            <v>4e</v>
          </cell>
          <cell r="E17" t="str">
            <v>Utama</v>
          </cell>
          <cell r="F17" t="str">
            <v>Menyusun program tahunan pengawasan</v>
          </cell>
          <cell r="G17">
            <v>1.2</v>
          </cell>
          <cell r="H17" t="str">
            <v>Setiap program</v>
          </cell>
        </row>
        <row r="18">
          <cell r="C18">
            <v>1</v>
          </cell>
          <cell r="D18" t="str">
            <v>2a</v>
          </cell>
        </row>
        <row r="19">
          <cell r="C19">
            <v>2</v>
          </cell>
          <cell r="D19" t="str">
            <v>2b</v>
          </cell>
        </row>
        <row r="20">
          <cell r="C20">
            <v>3</v>
          </cell>
          <cell r="D20" t="str">
            <v>2c</v>
          </cell>
        </row>
        <row r="21">
          <cell r="C21">
            <v>4</v>
          </cell>
          <cell r="D21" t="str">
            <v>2d</v>
          </cell>
        </row>
        <row r="22">
          <cell r="C22">
            <v>5</v>
          </cell>
          <cell r="D22" t="str">
            <v>3a</v>
          </cell>
        </row>
        <row r="23">
          <cell r="C23">
            <v>6</v>
          </cell>
          <cell r="D23" t="str">
            <v>3b</v>
          </cell>
        </row>
        <row r="24">
          <cell r="C24">
            <v>7</v>
          </cell>
          <cell r="D24" t="str">
            <v>3c</v>
          </cell>
          <cell r="E24" t="str">
            <v>Muda</v>
          </cell>
          <cell r="F24" t="str">
            <v>Melaksanakan pembinaan guru dan/atau kepala madrasah</v>
          </cell>
          <cell r="G24">
            <v>5.6</v>
          </cell>
          <cell r="H24" t="str">
            <v>Setiap Laporan</v>
          </cell>
        </row>
        <row r="25">
          <cell r="C25">
            <v>8</v>
          </cell>
          <cell r="D25" t="str">
            <v>3d</v>
          </cell>
          <cell r="E25" t="str">
            <v>Muda</v>
          </cell>
          <cell r="F25" t="str">
            <v>Melaksanakan pembinaan guru dan/atau kepala madrasah</v>
          </cell>
          <cell r="G25">
            <v>5.6</v>
          </cell>
          <cell r="H25" t="str">
            <v>Setiap Laporan</v>
          </cell>
        </row>
        <row r="26">
          <cell r="C26">
            <v>9</v>
          </cell>
          <cell r="D26" t="str">
            <v>4a</v>
          </cell>
          <cell r="E26" t="str">
            <v>Madya</v>
          </cell>
          <cell r="F26" t="str">
            <v>Melaksanakan pembinaan guru dan/atau kepala madrasah</v>
          </cell>
          <cell r="G26">
            <v>6</v>
          </cell>
          <cell r="H26" t="str">
            <v>Setiap Laporan</v>
          </cell>
        </row>
        <row r="27">
          <cell r="C27">
            <v>10</v>
          </cell>
          <cell r="D27" t="str">
            <v>4b</v>
          </cell>
          <cell r="E27" t="str">
            <v>Madya</v>
          </cell>
          <cell r="F27" t="str">
            <v>Melaksanakan pembinaan guru dan/atau kepala madrasah</v>
          </cell>
          <cell r="G27">
            <v>6</v>
          </cell>
          <cell r="H27" t="str">
            <v>Setiap Laporan</v>
          </cell>
        </row>
        <row r="28">
          <cell r="C28">
            <v>11</v>
          </cell>
          <cell r="D28" t="str">
            <v>4c</v>
          </cell>
          <cell r="E28" t="str">
            <v>Madya</v>
          </cell>
          <cell r="F28" t="str">
            <v>Melaksanakan pembinaan guru dan/atau kepala madrasah</v>
          </cell>
          <cell r="G28">
            <v>6</v>
          </cell>
          <cell r="H28" t="str">
            <v>Setiap Laporan</v>
          </cell>
        </row>
        <row r="29">
          <cell r="C29">
            <v>12</v>
          </cell>
          <cell r="D29" t="str">
            <v>4d</v>
          </cell>
          <cell r="E29" t="str">
            <v>Utama</v>
          </cell>
          <cell r="F29" t="str">
            <v>Melaksanakan pembinaan guru dan/atau kepala madrasah</v>
          </cell>
          <cell r="G29">
            <v>8</v>
          </cell>
          <cell r="H29" t="str">
            <v>Setiap Laporan</v>
          </cell>
        </row>
        <row r="30">
          <cell r="C30">
            <v>13</v>
          </cell>
          <cell r="D30" t="str">
            <v>4e</v>
          </cell>
          <cell r="E30" t="str">
            <v>Utama</v>
          </cell>
          <cell r="F30" t="str">
            <v>Melaksanakan pembinaan guru dan/atau kepala madrasah</v>
          </cell>
          <cell r="G30">
            <v>8</v>
          </cell>
          <cell r="H30" t="str">
            <v>Setiap Laporan</v>
          </cell>
        </row>
        <row r="31">
          <cell r="C31">
            <v>1</v>
          </cell>
          <cell r="D31" t="str">
            <v>2a</v>
          </cell>
        </row>
        <row r="32">
          <cell r="C32">
            <v>2</v>
          </cell>
          <cell r="D32" t="str">
            <v>2b</v>
          </cell>
        </row>
        <row r="33">
          <cell r="C33">
            <v>3</v>
          </cell>
          <cell r="D33" t="str">
            <v>2c</v>
          </cell>
        </row>
        <row r="34">
          <cell r="C34">
            <v>4</v>
          </cell>
          <cell r="D34" t="str">
            <v>2d</v>
          </cell>
        </row>
        <row r="35">
          <cell r="C35">
            <v>5</v>
          </cell>
          <cell r="D35" t="str">
            <v>3a</v>
          </cell>
        </row>
        <row r="36">
          <cell r="C36">
            <v>6</v>
          </cell>
          <cell r="D36" t="str">
            <v>3b</v>
          </cell>
        </row>
        <row r="37">
          <cell r="C37">
            <v>7</v>
          </cell>
          <cell r="D37" t="str">
            <v>3c</v>
          </cell>
          <cell r="E37" t="str">
            <v>Muda</v>
          </cell>
          <cell r="F37" t="str">
            <v>Memantau pelaksanaan 8 Standar Nasional Pendidikan</v>
          </cell>
          <cell r="G37">
            <v>6</v>
          </cell>
          <cell r="H37" t="str">
            <v>Setiap Laporan</v>
          </cell>
        </row>
        <row r="38">
          <cell r="C38">
            <v>8</v>
          </cell>
          <cell r="D38" t="str">
            <v>3d</v>
          </cell>
          <cell r="E38" t="str">
            <v>Muda</v>
          </cell>
          <cell r="F38" t="str">
            <v>Memantau pelaksanaan 8 Standar Nasional Pendidikan</v>
          </cell>
          <cell r="G38">
            <v>6</v>
          </cell>
          <cell r="H38" t="str">
            <v>Setiap Laporan</v>
          </cell>
        </row>
        <row r="39">
          <cell r="C39">
            <v>9</v>
          </cell>
          <cell r="D39" t="str">
            <v>4a</v>
          </cell>
          <cell r="E39" t="str">
            <v>Madya</v>
          </cell>
          <cell r="F39" t="str">
            <v>Memantau pelaksanaan 8 Standar Nasional Pendidikan</v>
          </cell>
          <cell r="G39">
            <v>9</v>
          </cell>
          <cell r="H39" t="str">
            <v>Setiap Laporan</v>
          </cell>
        </row>
        <row r="40">
          <cell r="C40">
            <v>10</v>
          </cell>
          <cell r="D40" t="str">
            <v>4b</v>
          </cell>
          <cell r="E40" t="str">
            <v>Madya</v>
          </cell>
          <cell r="F40" t="str">
            <v>Memantau pelaksanaan 8 Standar Nasional Pendidikan</v>
          </cell>
          <cell r="G40">
            <v>9</v>
          </cell>
          <cell r="H40" t="str">
            <v>Setiap Laporan</v>
          </cell>
        </row>
        <row r="41">
          <cell r="C41">
            <v>11</v>
          </cell>
          <cell r="D41" t="str">
            <v>4c</v>
          </cell>
          <cell r="E41" t="str">
            <v>Madya</v>
          </cell>
          <cell r="F41" t="str">
            <v>Memantau pelaksanaan 8 Standar Nasional Pendidikan</v>
          </cell>
          <cell r="G41">
            <v>9</v>
          </cell>
          <cell r="H41" t="str">
            <v>Setiap Laporan</v>
          </cell>
        </row>
        <row r="42">
          <cell r="C42">
            <v>12</v>
          </cell>
          <cell r="D42" t="str">
            <v>4d</v>
          </cell>
          <cell r="E42" t="str">
            <v>Utama</v>
          </cell>
          <cell r="F42" t="str">
            <v>Memantau pelaksanaan 8 Standar Nasional Pendidikan</v>
          </cell>
          <cell r="G42">
            <v>12</v>
          </cell>
          <cell r="H42" t="str">
            <v>Setiap Laporan</v>
          </cell>
        </row>
        <row r="43">
          <cell r="C43">
            <v>13</v>
          </cell>
          <cell r="D43" t="str">
            <v>4e</v>
          </cell>
          <cell r="E43" t="str">
            <v>Utama</v>
          </cell>
          <cell r="F43" t="str">
            <v>Memantau pelaksanaan 8 Standar Nasional Pendidikan</v>
          </cell>
          <cell r="G43">
            <v>12</v>
          </cell>
          <cell r="H43" t="str">
            <v>Setiap Laporan</v>
          </cell>
        </row>
        <row r="44">
          <cell r="C44">
            <v>1</v>
          </cell>
          <cell r="D44" t="str">
            <v>2a</v>
          </cell>
        </row>
        <row r="45">
          <cell r="C45">
            <v>2</v>
          </cell>
          <cell r="D45" t="str">
            <v>2b</v>
          </cell>
        </row>
        <row r="46">
          <cell r="C46">
            <v>3</v>
          </cell>
          <cell r="D46" t="str">
            <v>2c</v>
          </cell>
        </row>
        <row r="47">
          <cell r="C47">
            <v>4</v>
          </cell>
          <cell r="D47" t="str">
            <v>2d</v>
          </cell>
        </row>
        <row r="48">
          <cell r="C48">
            <v>5</v>
          </cell>
          <cell r="D48" t="str">
            <v>3a</v>
          </cell>
        </row>
        <row r="49">
          <cell r="C49">
            <v>6</v>
          </cell>
          <cell r="D49" t="str">
            <v>3b</v>
          </cell>
        </row>
        <row r="50">
          <cell r="C50">
            <v>7</v>
          </cell>
          <cell r="D50" t="str">
            <v>3c</v>
          </cell>
          <cell r="E50" t="str">
            <v>Muda</v>
          </cell>
          <cell r="F50" t="str">
            <v>Melaksanakan penilaian kinerja guru dan/atau kepala madrasah</v>
          </cell>
          <cell r="G50">
            <v>4</v>
          </cell>
          <cell r="H50" t="str">
            <v>Setiap Laporan</v>
          </cell>
        </row>
        <row r="51">
          <cell r="C51">
            <v>8</v>
          </cell>
          <cell r="D51" t="str">
            <v>3d</v>
          </cell>
          <cell r="E51" t="str">
            <v>Muda</v>
          </cell>
          <cell r="F51" t="str">
            <v>Melaksanakan penilaian kinerja guru dan/atau kepala madrasah</v>
          </cell>
          <cell r="G51">
            <v>4</v>
          </cell>
          <cell r="H51" t="str">
            <v>Setiap Laporan</v>
          </cell>
        </row>
        <row r="52">
          <cell r="C52">
            <v>9</v>
          </cell>
          <cell r="D52" t="str">
            <v>4a</v>
          </cell>
          <cell r="E52" t="str">
            <v>Madya</v>
          </cell>
          <cell r="F52" t="str">
            <v>Melaksanakan penilaian kinerja guru dan/atau kepala madrasah</v>
          </cell>
          <cell r="G52">
            <v>6</v>
          </cell>
          <cell r="H52" t="str">
            <v>Setiap Laporan</v>
          </cell>
        </row>
        <row r="53">
          <cell r="C53">
            <v>10</v>
          </cell>
          <cell r="D53" t="str">
            <v>4b</v>
          </cell>
          <cell r="E53" t="str">
            <v>Madya</v>
          </cell>
          <cell r="F53" t="str">
            <v>Melaksanakan penilaian kinerja guru dan/atau kepala madrasah</v>
          </cell>
          <cell r="G53">
            <v>6</v>
          </cell>
          <cell r="H53" t="str">
            <v>Setiap Laporan</v>
          </cell>
        </row>
        <row r="54">
          <cell r="C54">
            <v>11</v>
          </cell>
          <cell r="D54" t="str">
            <v>4c</v>
          </cell>
          <cell r="E54" t="str">
            <v>Madya</v>
          </cell>
          <cell r="F54" t="str">
            <v>Melaksanakan penilaian kinerja guru dan/atau kepala madrasah</v>
          </cell>
          <cell r="G54">
            <v>6</v>
          </cell>
          <cell r="H54" t="str">
            <v>Setiap Laporan</v>
          </cell>
        </row>
        <row r="55">
          <cell r="C55">
            <v>12</v>
          </cell>
          <cell r="D55" t="str">
            <v>4d</v>
          </cell>
          <cell r="E55" t="str">
            <v>Utama</v>
          </cell>
          <cell r="F55" t="str">
            <v>Melaksanakan penilaian kinerja guru dan/atau kepala madrasah</v>
          </cell>
          <cell r="G55">
            <v>8</v>
          </cell>
          <cell r="H55" t="str">
            <v>Setiap Laporan</v>
          </cell>
        </row>
        <row r="56">
          <cell r="C56">
            <v>13</v>
          </cell>
          <cell r="D56" t="str">
            <v>4e</v>
          </cell>
          <cell r="E56" t="str">
            <v>Utama</v>
          </cell>
          <cell r="F56" t="str">
            <v>Melaksanakan penilaian kinerja guru dan/atau kepala madrasah</v>
          </cell>
          <cell r="G56">
            <v>8</v>
          </cell>
          <cell r="H56" t="str">
            <v>Setiap Laporan</v>
          </cell>
        </row>
        <row r="57">
          <cell r="C57">
            <v>1</v>
          </cell>
          <cell r="D57" t="str">
            <v>2a</v>
          </cell>
        </row>
        <row r="58">
          <cell r="C58">
            <v>2</v>
          </cell>
          <cell r="D58" t="str">
            <v>2b</v>
          </cell>
        </row>
        <row r="59">
          <cell r="C59">
            <v>3</v>
          </cell>
          <cell r="D59" t="str">
            <v>2c</v>
          </cell>
        </row>
        <row r="60">
          <cell r="C60">
            <v>4</v>
          </cell>
          <cell r="D60" t="str">
            <v>2d</v>
          </cell>
        </row>
        <row r="61">
          <cell r="C61">
            <v>5</v>
          </cell>
          <cell r="D61" t="str">
            <v>3a</v>
          </cell>
        </row>
        <row r="62">
          <cell r="C62">
            <v>6</v>
          </cell>
          <cell r="D62" t="str">
            <v>3b</v>
          </cell>
        </row>
        <row r="63">
          <cell r="C63">
            <v>7</v>
          </cell>
          <cell r="D63" t="str">
            <v>3c</v>
          </cell>
          <cell r="E63" t="str">
            <v>Muda</v>
          </cell>
          <cell r="F63" t="str">
            <v>Melaksanakan evaluasi hasil pelaksanaan program pengawasan pada madrasah binaan</v>
          </cell>
          <cell r="G63">
            <v>3</v>
          </cell>
          <cell r="H63" t="str">
            <v>Setiap Laporan</v>
          </cell>
        </row>
        <row r="64">
          <cell r="C64">
            <v>8</v>
          </cell>
          <cell r="D64" t="str">
            <v>3d</v>
          </cell>
          <cell r="E64" t="str">
            <v>Muda</v>
          </cell>
          <cell r="F64" t="str">
            <v>Melaksanakan evaluasi hasil pelaksanaan program pengawasan pada madrasah binaan</v>
          </cell>
          <cell r="G64">
            <v>3</v>
          </cell>
          <cell r="H64" t="str">
            <v>Setiap Laporan</v>
          </cell>
        </row>
        <row r="65">
          <cell r="C65">
            <v>9</v>
          </cell>
          <cell r="D65" t="str">
            <v>4a</v>
          </cell>
          <cell r="E65" t="str">
            <v>Madya</v>
          </cell>
          <cell r="F65" t="str">
            <v>Melaksanakan evaluasi hasil pelaksanaan program pengawasan pada madrasah binaan</v>
          </cell>
          <cell r="G65">
            <v>4.5</v>
          </cell>
          <cell r="H65" t="str">
            <v>Setiap Laporan</v>
          </cell>
        </row>
        <row r="66">
          <cell r="C66">
            <v>10</v>
          </cell>
          <cell r="D66" t="str">
            <v>4b</v>
          </cell>
          <cell r="E66" t="str">
            <v>Madya</v>
          </cell>
          <cell r="F66" t="str">
            <v>Melaksanakan evaluasi hasil pelaksanaan program pengawasan pada madrasah binaan</v>
          </cell>
          <cell r="G66">
            <v>4.5</v>
          </cell>
          <cell r="H66" t="str">
            <v>Setiap Laporan</v>
          </cell>
        </row>
        <row r="67">
          <cell r="C67">
            <v>11</v>
          </cell>
          <cell r="D67" t="str">
            <v>4c</v>
          </cell>
          <cell r="E67" t="str">
            <v>Madya</v>
          </cell>
          <cell r="F67" t="str">
            <v>Melaksanakan evaluasi hasil pelaksanaan program pengawasan pada madrasah binaan</v>
          </cell>
          <cell r="G67">
            <v>4.5</v>
          </cell>
          <cell r="H67" t="str">
            <v>Setiap Laporan</v>
          </cell>
        </row>
        <row r="68">
          <cell r="C68">
            <v>12</v>
          </cell>
          <cell r="D68" t="str">
            <v>4d</v>
          </cell>
          <cell r="E68" t="str">
            <v>Utama</v>
          </cell>
          <cell r="F68" t="str">
            <v>Melaksanakan evaluasi hasil pelaksanaan program pengawasan pada madrasah binaan</v>
          </cell>
          <cell r="G68">
            <v>6</v>
          </cell>
          <cell r="H68" t="str">
            <v>Setiap Laporan</v>
          </cell>
        </row>
        <row r="69">
          <cell r="C69">
            <v>13</v>
          </cell>
          <cell r="D69" t="str">
            <v>4e</v>
          </cell>
          <cell r="E69" t="str">
            <v>Utama</v>
          </cell>
          <cell r="F69" t="str">
            <v>Melaksanakan evaluasi hasil pelaksanaan program pengawasan pada madrasah binaan</v>
          </cell>
          <cell r="G69">
            <v>6</v>
          </cell>
          <cell r="H69" t="str">
            <v>Setiap Laporan</v>
          </cell>
        </row>
        <row r="70">
          <cell r="C70">
            <v>1</v>
          </cell>
          <cell r="D70" t="str">
            <v>2a</v>
          </cell>
        </row>
        <row r="71">
          <cell r="C71">
            <v>2</v>
          </cell>
          <cell r="D71" t="str">
            <v>2b</v>
          </cell>
        </row>
        <row r="72">
          <cell r="C72">
            <v>3</v>
          </cell>
          <cell r="D72" t="str">
            <v>2c</v>
          </cell>
        </row>
        <row r="73">
          <cell r="C73">
            <v>4</v>
          </cell>
          <cell r="D73" t="str">
            <v>2d</v>
          </cell>
        </row>
        <row r="74">
          <cell r="C74">
            <v>5</v>
          </cell>
          <cell r="D74" t="str">
            <v>3a</v>
          </cell>
        </row>
        <row r="75">
          <cell r="C75">
            <v>6</v>
          </cell>
          <cell r="D75" t="str">
            <v>3b</v>
          </cell>
        </row>
        <row r="76">
          <cell r="C76">
            <v>7</v>
          </cell>
          <cell r="D76" t="str">
            <v>3c</v>
          </cell>
          <cell r="E76" t="str">
            <v>Muda</v>
          </cell>
          <cell r="F76" t="str">
            <v>Menyusun program pembimbingan dan pelatihan professional guru dan/atau kepala madrasah di KKM/KKG/MGMP dan sejenisnya</v>
          </cell>
          <cell r="G76">
            <v>0.3</v>
          </cell>
          <cell r="H76" t="str">
            <v>Setiap Laporan</v>
          </cell>
        </row>
        <row r="77">
          <cell r="C77">
            <v>8</v>
          </cell>
          <cell r="D77" t="str">
            <v>3d</v>
          </cell>
          <cell r="E77" t="str">
            <v>Muda</v>
          </cell>
          <cell r="F77" t="str">
            <v>Menyusun program pembimbingan dan pelatihan professional guru dan/atau kepala madrasah di KKM/KKG/MGMP dan sejenisnya</v>
          </cell>
          <cell r="G77">
            <v>0.3</v>
          </cell>
          <cell r="H77" t="str">
            <v>Setiap Laporan</v>
          </cell>
        </row>
        <row r="78">
          <cell r="C78">
            <v>9</v>
          </cell>
          <cell r="D78" t="str">
            <v>4a</v>
          </cell>
          <cell r="E78" t="str">
            <v>Madya</v>
          </cell>
          <cell r="F78" t="str">
            <v>Menyusun program pembimbingan dan pelatihan professional guru dan/atau kepala madrasah di KKM/KKG/MGMP dan sejenisnya</v>
          </cell>
          <cell r="G78">
            <v>0.45</v>
          </cell>
          <cell r="H78" t="str">
            <v>Setiap Laporan</v>
          </cell>
        </row>
        <row r="79">
          <cell r="C79">
            <v>10</v>
          </cell>
          <cell r="D79" t="str">
            <v>4b</v>
          </cell>
          <cell r="E79" t="str">
            <v>Madya</v>
          </cell>
          <cell r="F79" t="str">
            <v>Menyusun program pembimbingan dan pelatihan professional guru dan/atau kepala madrasah di KKM/KKG/MGMP dan sejenisnya</v>
          </cell>
          <cell r="G79">
            <v>0.45</v>
          </cell>
          <cell r="H79" t="str">
            <v>Setiap Laporan</v>
          </cell>
        </row>
        <row r="80">
          <cell r="C80">
            <v>11</v>
          </cell>
          <cell r="D80" t="str">
            <v>4c</v>
          </cell>
          <cell r="E80" t="str">
            <v>Madya</v>
          </cell>
          <cell r="F80" t="str">
            <v>Menyusun program pembimbingan dan pelatihan professional guru dan/atau kepala madrasah di KKM/KKG/MGMP dan sejenisnya</v>
          </cell>
          <cell r="G80">
            <v>0.45</v>
          </cell>
          <cell r="H80" t="str">
            <v>Setiap Laporan</v>
          </cell>
        </row>
        <row r="81">
          <cell r="C81">
            <v>12</v>
          </cell>
          <cell r="D81" t="str">
            <v>4d</v>
          </cell>
          <cell r="E81" t="str">
            <v>Utama</v>
          </cell>
          <cell r="F81" t="str">
            <v>Menyusun program pembimbingan dan pelatihan professional guru dan/atau kepala madrasah di KKM/KKG/MGMP dan sejenisnya</v>
          </cell>
          <cell r="G81">
            <v>0.6</v>
          </cell>
          <cell r="H81" t="str">
            <v>Setiap Laporan</v>
          </cell>
        </row>
        <row r="82">
          <cell r="C82">
            <v>13</v>
          </cell>
          <cell r="D82" t="str">
            <v>4e</v>
          </cell>
          <cell r="E82" t="str">
            <v>Utama</v>
          </cell>
          <cell r="F82" t="str">
            <v>Menyusun program pembimbingan dan pelatihan professional guru dan/atau kepala madrasah di KKM/KKG/MGMP dan sejenisnya</v>
          </cell>
          <cell r="G82">
            <v>0.6</v>
          </cell>
          <cell r="H82" t="str">
            <v>Setiap Laporan</v>
          </cell>
        </row>
        <row r="83">
          <cell r="C83">
            <v>1</v>
          </cell>
          <cell r="D83" t="str">
            <v>2a</v>
          </cell>
        </row>
        <row r="84">
          <cell r="C84">
            <v>2</v>
          </cell>
          <cell r="D84" t="str">
            <v>2b</v>
          </cell>
        </row>
        <row r="85">
          <cell r="C85">
            <v>3</v>
          </cell>
          <cell r="D85" t="str">
            <v>2c</v>
          </cell>
        </row>
        <row r="86">
          <cell r="C86">
            <v>4</v>
          </cell>
          <cell r="D86" t="str">
            <v>2d</v>
          </cell>
        </row>
        <row r="87">
          <cell r="C87">
            <v>5</v>
          </cell>
          <cell r="D87" t="str">
            <v>3a</v>
          </cell>
        </row>
        <row r="88">
          <cell r="C88">
            <v>6</v>
          </cell>
          <cell r="D88" t="str">
            <v>3b</v>
          </cell>
        </row>
        <row r="89">
          <cell r="C89">
            <v>7</v>
          </cell>
          <cell r="D89" t="str">
            <v>3c</v>
          </cell>
          <cell r="E89" t="str">
            <v>Muda</v>
          </cell>
          <cell r="F89" t="str">
            <v>Melaksanakan pembimbingan dan pelatihan professional guru dan/atau kepala madrasah</v>
          </cell>
          <cell r="G89">
            <v>6</v>
          </cell>
          <cell r="H89" t="str">
            <v>Setiap Laporan</v>
          </cell>
        </row>
        <row r="90">
          <cell r="C90">
            <v>8</v>
          </cell>
          <cell r="D90" t="str">
            <v>3d</v>
          </cell>
          <cell r="E90" t="str">
            <v>Muda</v>
          </cell>
          <cell r="F90" t="str">
            <v>Melaksanakan pembimbingan dan pelatihan professional guru dan/atau kepala madrasah</v>
          </cell>
          <cell r="G90">
            <v>6</v>
          </cell>
          <cell r="H90" t="str">
            <v>Setiap Laporan</v>
          </cell>
        </row>
        <row r="91">
          <cell r="C91">
            <v>9</v>
          </cell>
          <cell r="D91" t="str">
            <v>4a</v>
          </cell>
          <cell r="E91" t="str">
            <v>Madya</v>
          </cell>
          <cell r="F91" t="str">
            <v>Melaksanakan pembimbingan dan pelatihan professional guru dan/atau kepala madrasah</v>
          </cell>
          <cell r="G91">
            <v>9</v>
          </cell>
          <cell r="H91" t="str">
            <v>Setiap Laporan</v>
          </cell>
        </row>
        <row r="92">
          <cell r="C92">
            <v>10</v>
          </cell>
          <cell r="D92" t="str">
            <v>4b</v>
          </cell>
          <cell r="E92" t="str">
            <v>Madya</v>
          </cell>
          <cell r="F92" t="str">
            <v>Melaksanakan pembimbingan dan pelatihan professional guru dan/atau kepala madrasah</v>
          </cell>
          <cell r="G92">
            <v>9</v>
          </cell>
          <cell r="H92" t="str">
            <v>Setiap Laporan</v>
          </cell>
        </row>
        <row r="93">
          <cell r="C93">
            <v>11</v>
          </cell>
          <cell r="D93" t="str">
            <v>4c</v>
          </cell>
          <cell r="E93" t="str">
            <v>Madya</v>
          </cell>
          <cell r="F93" t="str">
            <v>Melaksanakan pembimbingan dan pelatihan professional guru dan/atau kepala madrasah</v>
          </cell>
          <cell r="G93">
            <v>9</v>
          </cell>
          <cell r="H93" t="str">
            <v>Setiap Laporan</v>
          </cell>
        </row>
        <row r="94">
          <cell r="C94">
            <v>12</v>
          </cell>
          <cell r="D94" t="str">
            <v>4d</v>
          </cell>
          <cell r="E94" t="str">
            <v>Utama</v>
          </cell>
          <cell r="F94" t="str">
            <v>Melaksanakan pembimbingan dan pelatihan professional guru dan/atau kepala madrasah</v>
          </cell>
          <cell r="G94">
            <v>9</v>
          </cell>
          <cell r="H94" t="str">
            <v>Setiap Laporan</v>
          </cell>
        </row>
        <row r="95">
          <cell r="C95">
            <v>13</v>
          </cell>
          <cell r="D95" t="str">
            <v>4e</v>
          </cell>
          <cell r="E95" t="str">
            <v>Utama</v>
          </cell>
          <cell r="F95" t="str">
            <v>Melaksanakan pembimbingan dan pelatihan professional guru dan/atau kepala madrasah</v>
          </cell>
          <cell r="G95">
            <v>9</v>
          </cell>
          <cell r="H95" t="str">
            <v>Setiap Laporan</v>
          </cell>
        </row>
        <row r="96">
          <cell r="C96">
            <v>1</v>
          </cell>
          <cell r="D96" t="str">
            <v>2a</v>
          </cell>
        </row>
        <row r="97">
          <cell r="C97">
            <v>2</v>
          </cell>
          <cell r="D97" t="str">
            <v>2b</v>
          </cell>
        </row>
        <row r="98">
          <cell r="C98">
            <v>3</v>
          </cell>
          <cell r="D98" t="str">
            <v>2c</v>
          </cell>
        </row>
        <row r="99">
          <cell r="C99">
            <v>4</v>
          </cell>
          <cell r="D99" t="str">
            <v>2d</v>
          </cell>
        </row>
        <row r="100">
          <cell r="C100">
            <v>5</v>
          </cell>
          <cell r="D100" t="str">
            <v>3a</v>
          </cell>
        </row>
        <row r="101">
          <cell r="C101">
            <v>6</v>
          </cell>
          <cell r="D101" t="str">
            <v>3b</v>
          </cell>
        </row>
        <row r="102">
          <cell r="C102">
            <v>7</v>
          </cell>
          <cell r="D102" t="str">
            <v>3c</v>
          </cell>
          <cell r="E102" t="str">
            <v>Muda</v>
          </cell>
          <cell r="F102" t="str">
            <v>Mengevaluasi hasil pembimbingan dan pelatihan professional guru dan/ atau kepala madrasah</v>
          </cell>
          <cell r="G102">
            <v>0.6</v>
          </cell>
          <cell r="H102" t="str">
            <v>Setiap Laporan</v>
          </cell>
        </row>
        <row r="103">
          <cell r="C103">
            <v>8</v>
          </cell>
          <cell r="D103" t="str">
            <v>3d</v>
          </cell>
          <cell r="E103" t="str">
            <v>Muda</v>
          </cell>
          <cell r="F103" t="str">
            <v>Mengevaluasi hasil pembimbingan dan pelatihan professional guru dan/ atau kepala madrasah</v>
          </cell>
          <cell r="G103">
            <v>0.6</v>
          </cell>
          <cell r="H103" t="str">
            <v>Setiap Laporan</v>
          </cell>
        </row>
        <row r="104">
          <cell r="C104">
            <v>9</v>
          </cell>
          <cell r="D104" t="str">
            <v>4a</v>
          </cell>
          <cell r="E104" t="str">
            <v>Madya</v>
          </cell>
          <cell r="F104" t="str">
            <v>Mengevaluasi hasil pembimbingan dan pelatihan professional guru dan/ atau kepala madrasah</v>
          </cell>
          <cell r="G104">
            <v>0.9</v>
          </cell>
          <cell r="H104" t="str">
            <v>Setiap Laporan</v>
          </cell>
        </row>
        <row r="105">
          <cell r="C105">
            <v>10</v>
          </cell>
          <cell r="D105" t="str">
            <v>4b</v>
          </cell>
          <cell r="E105" t="str">
            <v>Madya</v>
          </cell>
          <cell r="F105" t="str">
            <v>Mengevaluasi hasil pembimbingan dan pelatihan professional guru dan/ atau kepala madrasah</v>
          </cell>
          <cell r="G105">
            <v>0.9</v>
          </cell>
          <cell r="H105" t="str">
            <v>Setiap Laporan</v>
          </cell>
        </row>
        <row r="106">
          <cell r="C106">
            <v>11</v>
          </cell>
          <cell r="D106" t="str">
            <v>4c</v>
          </cell>
          <cell r="E106" t="str">
            <v>Madya</v>
          </cell>
          <cell r="F106" t="str">
            <v>Mengevaluasi hasil pembimbingan dan pelatihan professional guru dan/ atau kepala madrasah</v>
          </cell>
          <cell r="G106">
            <v>0.9</v>
          </cell>
          <cell r="H106" t="str">
            <v>Setiap Laporan</v>
          </cell>
        </row>
        <row r="107">
          <cell r="C107">
            <v>12</v>
          </cell>
          <cell r="D107" t="str">
            <v>4d</v>
          </cell>
          <cell r="E107" t="str">
            <v>Utama</v>
          </cell>
          <cell r="F107" t="str">
            <v>Mengevaluasi hasil pembimbingan dan pelatihan professional guru dan/ atau kepala madrasah</v>
          </cell>
          <cell r="G107">
            <v>1.2</v>
          </cell>
          <cell r="H107" t="str">
            <v>Setiap Laporan</v>
          </cell>
        </row>
        <row r="108">
          <cell r="C108">
            <v>13</v>
          </cell>
          <cell r="D108" t="str">
            <v>4e</v>
          </cell>
          <cell r="E108" t="str">
            <v>Utama</v>
          </cell>
          <cell r="F108" t="str">
            <v>Mengevaluasi hasil pembimbingan dan pelatihan professional guru dan/ atau kepala madrasah</v>
          </cell>
          <cell r="G108">
            <v>1.2</v>
          </cell>
          <cell r="H108" t="str">
            <v>Setiap Laporan</v>
          </cell>
        </row>
        <row r="113">
          <cell r="E113">
            <v>1</v>
          </cell>
          <cell r="F113" t="str">
            <v xml:space="preserve">Keanggotaan dalam organisasi profesi sebagai ketua aktif Pokjawas Kota </v>
          </cell>
          <cell r="G113">
            <v>1</v>
          </cell>
          <cell r="H113" t="str">
            <v>Laporan</v>
          </cell>
        </row>
        <row r="114">
          <cell r="E114">
            <v>2</v>
          </cell>
          <cell r="F114" t="str">
            <v xml:space="preserve">Keanggotaan dalam organisasi profesi sebagai anggota aktif Pokjawas Kota </v>
          </cell>
          <cell r="G114">
            <v>0.75</v>
          </cell>
          <cell r="H114" t="str">
            <v>Laporan</v>
          </cell>
        </row>
        <row r="115">
          <cell r="E115">
            <v>3</v>
          </cell>
          <cell r="F115" t="str">
            <v>c</v>
          </cell>
          <cell r="G115">
            <v>3</v>
          </cell>
          <cell r="H115" t="str">
            <v>c</v>
          </cell>
        </row>
        <row r="116">
          <cell r="E116">
            <v>4</v>
          </cell>
          <cell r="F116" t="str">
            <v>d</v>
          </cell>
          <cell r="G116">
            <v>4</v>
          </cell>
          <cell r="H116" t="str">
            <v>d</v>
          </cell>
        </row>
        <row r="117">
          <cell r="E117">
            <v>5</v>
          </cell>
          <cell r="F117" t="str">
            <v>e</v>
          </cell>
          <cell r="G117">
            <v>5</v>
          </cell>
          <cell r="H117" t="str">
            <v>e</v>
          </cell>
        </row>
        <row r="118">
          <cell r="E118">
            <v>6</v>
          </cell>
          <cell r="F118" t="str">
            <v>f</v>
          </cell>
          <cell r="G118">
            <v>6</v>
          </cell>
          <cell r="H118" t="str">
            <v>f</v>
          </cell>
        </row>
        <row r="119">
          <cell r="E119">
            <v>7</v>
          </cell>
          <cell r="F119" t="str">
            <v>g</v>
          </cell>
          <cell r="G119">
            <v>7</v>
          </cell>
          <cell r="H119" t="str">
            <v>g</v>
          </cell>
        </row>
        <row r="120">
          <cell r="E120">
            <v>8</v>
          </cell>
          <cell r="F120" t="str">
            <v>h</v>
          </cell>
          <cell r="G120">
            <v>8</v>
          </cell>
          <cell r="H120" t="str">
            <v>h</v>
          </cell>
        </row>
        <row r="121">
          <cell r="E121">
            <v>9</v>
          </cell>
          <cell r="F121" t="str">
            <v>i</v>
          </cell>
          <cell r="G121">
            <v>9</v>
          </cell>
          <cell r="H121" t="str">
            <v>i</v>
          </cell>
        </row>
        <row r="122">
          <cell r="E122">
            <v>10</v>
          </cell>
          <cell r="F122" t="str">
            <v>j</v>
          </cell>
          <cell r="G122">
            <v>10</v>
          </cell>
          <cell r="H122" t="str">
            <v>j</v>
          </cell>
        </row>
        <row r="123">
          <cell r="E123">
            <v>11</v>
          </cell>
          <cell r="F123" t="str">
            <v>k</v>
          </cell>
          <cell r="G123">
            <v>11</v>
          </cell>
          <cell r="H123" t="str">
            <v>k</v>
          </cell>
        </row>
        <row r="124">
          <cell r="E124">
            <v>12</v>
          </cell>
          <cell r="F124" t="str">
            <v>l</v>
          </cell>
          <cell r="G124">
            <v>12</v>
          </cell>
          <cell r="H124" t="str">
            <v>l</v>
          </cell>
        </row>
        <row r="125">
          <cell r="E125">
            <v>13</v>
          </cell>
          <cell r="F125" t="str">
            <v>m</v>
          </cell>
          <cell r="G125">
            <v>13</v>
          </cell>
          <cell r="H125" t="str">
            <v>m</v>
          </cell>
        </row>
        <row r="126">
          <cell r="E126">
            <v>14</v>
          </cell>
          <cell r="F126" t="str">
            <v>n</v>
          </cell>
          <cell r="G126">
            <v>14</v>
          </cell>
          <cell r="H126" t="str">
            <v>n</v>
          </cell>
        </row>
        <row r="127">
          <cell r="E127">
            <v>15</v>
          </cell>
          <cell r="F127" t="str">
            <v>o</v>
          </cell>
          <cell r="G127">
            <v>15</v>
          </cell>
          <cell r="H127" t="str">
            <v>o</v>
          </cell>
        </row>
      </sheetData>
      <sheetData sheetId="6" refreshError="1">
        <row r="7">
          <cell r="B7">
            <v>1</v>
          </cell>
          <cell r="C7" t="str">
            <v>Dr. H. IDRUS ALWI, M.Pd</v>
          </cell>
          <cell r="D7">
            <v>0.9</v>
          </cell>
          <cell r="E7">
            <v>1</v>
          </cell>
          <cell r="F7">
            <v>100</v>
          </cell>
          <cell r="G7">
            <v>1</v>
          </cell>
          <cell r="I7">
            <v>6</v>
          </cell>
          <cell r="J7">
            <v>1</v>
          </cell>
          <cell r="K7">
            <v>100</v>
          </cell>
          <cell r="L7">
            <v>12</v>
          </cell>
          <cell r="N7">
            <v>9</v>
          </cell>
          <cell r="O7">
            <v>1</v>
          </cell>
          <cell r="P7">
            <v>100</v>
          </cell>
          <cell r="Q7">
            <v>12</v>
          </cell>
          <cell r="S7">
            <v>6</v>
          </cell>
          <cell r="T7">
            <v>1</v>
          </cell>
          <cell r="U7">
            <v>100</v>
          </cell>
          <cell r="V7">
            <v>12</v>
          </cell>
          <cell r="X7">
            <v>4.5</v>
          </cell>
          <cell r="Y7">
            <v>1</v>
          </cell>
          <cell r="Z7">
            <v>100</v>
          </cell>
          <cell r="AA7">
            <v>12</v>
          </cell>
          <cell r="AC7">
            <v>0.45</v>
          </cell>
          <cell r="AD7">
            <v>1</v>
          </cell>
          <cell r="AE7">
            <v>100</v>
          </cell>
          <cell r="AF7">
            <v>1</v>
          </cell>
          <cell r="AH7">
            <v>9</v>
          </cell>
          <cell r="AI7">
            <v>1</v>
          </cell>
          <cell r="AJ7">
            <v>100</v>
          </cell>
          <cell r="AK7">
            <v>12</v>
          </cell>
          <cell r="AM7">
            <v>0.9</v>
          </cell>
          <cell r="AN7">
            <v>1</v>
          </cell>
          <cell r="AO7">
            <v>100</v>
          </cell>
          <cell r="AP7">
            <v>1</v>
          </cell>
          <cell r="AR7">
            <v>1</v>
          </cell>
          <cell r="AS7">
            <v>1</v>
          </cell>
          <cell r="AT7">
            <v>100</v>
          </cell>
          <cell r="AU7">
            <v>12</v>
          </cell>
          <cell r="AX7">
            <v>1</v>
          </cell>
          <cell r="AY7">
            <v>0.9</v>
          </cell>
          <cell r="AZ7">
            <v>6</v>
          </cell>
          <cell r="BA7">
            <v>9</v>
          </cell>
          <cell r="BB7">
            <v>6</v>
          </cell>
          <cell r="BC7">
            <v>4.5</v>
          </cell>
          <cell r="BD7">
            <v>0.45</v>
          </cell>
          <cell r="BE7">
            <v>9</v>
          </cell>
          <cell r="BF7">
            <v>0.9</v>
          </cell>
        </row>
        <row r="8">
          <cell r="B8">
            <v>2</v>
          </cell>
          <cell r="C8" t="str">
            <v>Drs. H. SUJANGI</v>
          </cell>
          <cell r="D8">
            <v>0.9</v>
          </cell>
          <cell r="E8">
            <v>1</v>
          </cell>
          <cell r="F8">
            <v>100</v>
          </cell>
          <cell r="G8">
            <v>1</v>
          </cell>
          <cell r="I8">
            <v>6</v>
          </cell>
          <cell r="J8">
            <v>1</v>
          </cell>
          <cell r="K8">
            <v>100</v>
          </cell>
          <cell r="L8">
            <v>12</v>
          </cell>
          <cell r="N8">
            <v>9</v>
          </cell>
          <cell r="O8">
            <v>1</v>
          </cell>
          <cell r="P8">
            <v>100</v>
          </cell>
          <cell r="Q8">
            <v>12</v>
          </cell>
          <cell r="S8">
            <v>6</v>
          </cell>
          <cell r="T8">
            <v>1</v>
          </cell>
          <cell r="U8">
            <v>100</v>
          </cell>
          <cell r="V8">
            <v>12</v>
          </cell>
          <cell r="X8">
            <v>4.5</v>
          </cell>
          <cell r="Y8">
            <v>1</v>
          </cell>
          <cell r="Z8">
            <v>100</v>
          </cell>
          <cell r="AA8">
            <v>12</v>
          </cell>
          <cell r="AC8">
            <v>0.45</v>
          </cell>
          <cell r="AD8">
            <v>1</v>
          </cell>
          <cell r="AE8">
            <v>100</v>
          </cell>
          <cell r="AF8">
            <v>1</v>
          </cell>
          <cell r="AH8">
            <v>9</v>
          </cell>
          <cell r="AI8">
            <v>1</v>
          </cell>
          <cell r="AJ8">
            <v>100</v>
          </cell>
          <cell r="AK8">
            <v>12</v>
          </cell>
          <cell r="AM8">
            <v>0.9</v>
          </cell>
          <cell r="AN8">
            <v>1</v>
          </cell>
          <cell r="AO8">
            <v>100</v>
          </cell>
          <cell r="AP8">
            <v>1</v>
          </cell>
          <cell r="AR8">
            <v>0.75</v>
          </cell>
          <cell r="AS8">
            <v>1</v>
          </cell>
          <cell r="AT8">
            <v>100</v>
          </cell>
          <cell r="AU8">
            <v>12</v>
          </cell>
          <cell r="AX8">
            <v>2</v>
          </cell>
          <cell r="AY8">
            <v>0.9</v>
          </cell>
          <cell r="AZ8">
            <v>6</v>
          </cell>
          <cell r="BA8">
            <v>9</v>
          </cell>
          <cell r="BB8">
            <v>6</v>
          </cell>
          <cell r="BC8">
            <v>4.5</v>
          </cell>
          <cell r="BD8">
            <v>0.45</v>
          </cell>
          <cell r="BE8">
            <v>9</v>
          </cell>
          <cell r="BF8">
            <v>0.9</v>
          </cell>
        </row>
        <row r="9">
          <cell r="B9">
            <v>3</v>
          </cell>
          <cell r="C9" t="str">
            <v>Drs. M. SALEH</v>
          </cell>
          <cell r="D9">
            <v>0.9</v>
          </cell>
          <cell r="E9">
            <v>1</v>
          </cell>
          <cell r="F9">
            <v>100</v>
          </cell>
          <cell r="G9">
            <v>1</v>
          </cell>
          <cell r="I9">
            <v>6</v>
          </cell>
          <cell r="J9">
            <v>1</v>
          </cell>
          <cell r="K9">
            <v>100</v>
          </cell>
          <cell r="L9">
            <v>12</v>
          </cell>
          <cell r="N9">
            <v>9</v>
          </cell>
          <cell r="O9">
            <v>1</v>
          </cell>
          <cell r="P9">
            <v>100</v>
          </cell>
          <cell r="Q9">
            <v>12</v>
          </cell>
          <cell r="S9">
            <v>6</v>
          </cell>
          <cell r="T9">
            <v>1</v>
          </cell>
          <cell r="U9">
            <v>100</v>
          </cell>
          <cell r="V9">
            <v>12</v>
          </cell>
          <cell r="X9">
            <v>4.5</v>
          </cell>
          <cell r="Y9">
            <v>1</v>
          </cell>
          <cell r="Z9">
            <v>100</v>
          </cell>
          <cell r="AA9">
            <v>12</v>
          </cell>
          <cell r="AC9">
            <v>0.45</v>
          </cell>
          <cell r="AD9">
            <v>1</v>
          </cell>
          <cell r="AE9">
            <v>100</v>
          </cell>
          <cell r="AF9">
            <v>1</v>
          </cell>
          <cell r="AH9">
            <v>9</v>
          </cell>
          <cell r="AI9">
            <v>1</v>
          </cell>
          <cell r="AJ9">
            <v>100</v>
          </cell>
          <cell r="AK9">
            <v>12</v>
          </cell>
          <cell r="AM9">
            <v>0.9</v>
          </cell>
          <cell r="AN9">
            <v>1</v>
          </cell>
          <cell r="AO9">
            <v>100</v>
          </cell>
          <cell r="AP9">
            <v>1</v>
          </cell>
          <cell r="AR9">
            <v>0.75</v>
          </cell>
          <cell r="AS9">
            <v>1</v>
          </cell>
          <cell r="AT9">
            <v>100</v>
          </cell>
          <cell r="AU9">
            <v>12</v>
          </cell>
          <cell r="AX9">
            <v>3</v>
          </cell>
          <cell r="AY9">
            <v>0.9</v>
          </cell>
          <cell r="AZ9">
            <v>6</v>
          </cell>
          <cell r="BA9">
            <v>9</v>
          </cell>
          <cell r="BB9">
            <v>6</v>
          </cell>
          <cell r="BC9">
            <v>4.5</v>
          </cell>
          <cell r="BD9">
            <v>0.45</v>
          </cell>
          <cell r="BE9">
            <v>9</v>
          </cell>
          <cell r="BF9">
            <v>0.9</v>
          </cell>
        </row>
        <row r="10">
          <cell r="B10">
            <v>4</v>
          </cell>
          <cell r="C10" t="str">
            <v>SITI NURBAITI, S.Ag, M.Pd.I</v>
          </cell>
          <cell r="D10">
            <v>0.9</v>
          </cell>
          <cell r="E10">
            <v>1</v>
          </cell>
          <cell r="F10">
            <v>100</v>
          </cell>
          <cell r="G10">
            <v>1</v>
          </cell>
          <cell r="I10">
            <v>6</v>
          </cell>
          <cell r="J10">
            <v>1</v>
          </cell>
          <cell r="K10">
            <v>100</v>
          </cell>
          <cell r="L10">
            <v>12</v>
          </cell>
          <cell r="N10">
            <v>9</v>
          </cell>
          <cell r="O10">
            <v>1</v>
          </cell>
          <cell r="P10">
            <v>100</v>
          </cell>
          <cell r="Q10">
            <v>12</v>
          </cell>
          <cell r="S10">
            <v>6</v>
          </cell>
          <cell r="T10">
            <v>1</v>
          </cell>
          <cell r="U10">
            <v>100</v>
          </cell>
          <cell r="V10">
            <v>12</v>
          </cell>
          <cell r="X10">
            <v>4.5</v>
          </cell>
          <cell r="Y10">
            <v>1</v>
          </cell>
          <cell r="Z10">
            <v>100</v>
          </cell>
          <cell r="AA10">
            <v>12</v>
          </cell>
          <cell r="AC10">
            <v>0.45</v>
          </cell>
          <cell r="AD10">
            <v>1</v>
          </cell>
          <cell r="AE10">
            <v>100</v>
          </cell>
          <cell r="AF10">
            <v>1</v>
          </cell>
          <cell r="AH10">
            <v>9</v>
          </cell>
          <cell r="AI10">
            <v>1</v>
          </cell>
          <cell r="AJ10">
            <v>100</v>
          </cell>
          <cell r="AK10">
            <v>12</v>
          </cell>
          <cell r="AM10">
            <v>0.9</v>
          </cell>
          <cell r="AN10">
            <v>1</v>
          </cell>
          <cell r="AO10">
            <v>100</v>
          </cell>
          <cell r="AP10">
            <v>1</v>
          </cell>
          <cell r="AR10">
            <v>0.75</v>
          </cell>
          <cell r="AS10">
            <v>1</v>
          </cell>
          <cell r="AT10">
            <v>100</v>
          </cell>
          <cell r="AU10">
            <v>12</v>
          </cell>
          <cell r="AX10">
            <v>4</v>
          </cell>
          <cell r="AY10">
            <v>0.9</v>
          </cell>
          <cell r="AZ10">
            <v>6</v>
          </cell>
          <cell r="BA10">
            <v>9</v>
          </cell>
          <cell r="BB10">
            <v>6</v>
          </cell>
          <cell r="BC10">
            <v>4.5</v>
          </cell>
          <cell r="BD10">
            <v>0.45</v>
          </cell>
          <cell r="BE10">
            <v>9</v>
          </cell>
          <cell r="BF10">
            <v>0.9</v>
          </cell>
        </row>
        <row r="11">
          <cell r="B11">
            <v>5</v>
          </cell>
          <cell r="C11" t="str">
            <v>Drs. A. AMIN MUSTOFA, M.Pd</v>
          </cell>
          <cell r="D11">
            <v>0.9</v>
          </cell>
          <cell r="E11">
            <v>1</v>
          </cell>
          <cell r="F11">
            <v>100</v>
          </cell>
          <cell r="G11">
            <v>1</v>
          </cell>
          <cell r="I11">
            <v>6</v>
          </cell>
          <cell r="J11">
            <v>1</v>
          </cell>
          <cell r="K11">
            <v>100</v>
          </cell>
          <cell r="L11">
            <v>12</v>
          </cell>
          <cell r="N11">
            <v>9</v>
          </cell>
          <cell r="O11">
            <v>1</v>
          </cell>
          <cell r="P11">
            <v>100</v>
          </cell>
          <cell r="Q11">
            <v>12</v>
          </cell>
          <cell r="S11">
            <v>6</v>
          </cell>
          <cell r="T11">
            <v>1</v>
          </cell>
          <cell r="U11">
            <v>100</v>
          </cell>
          <cell r="V11">
            <v>12</v>
          </cell>
          <cell r="X11">
            <v>4.5</v>
          </cell>
          <cell r="Y11">
            <v>1</v>
          </cell>
          <cell r="Z11">
            <v>100</v>
          </cell>
          <cell r="AA11">
            <v>12</v>
          </cell>
          <cell r="AC11">
            <v>0.45</v>
          </cell>
          <cell r="AD11">
            <v>1</v>
          </cell>
          <cell r="AE11">
            <v>100</v>
          </cell>
          <cell r="AF11">
            <v>1</v>
          </cell>
          <cell r="AH11">
            <v>9</v>
          </cell>
          <cell r="AI11">
            <v>1</v>
          </cell>
          <cell r="AJ11">
            <v>100</v>
          </cell>
          <cell r="AK11">
            <v>12</v>
          </cell>
          <cell r="AM11">
            <v>0.9</v>
          </cell>
          <cell r="AN11">
            <v>1</v>
          </cell>
          <cell r="AO11">
            <v>100</v>
          </cell>
          <cell r="AP11">
            <v>1</v>
          </cell>
          <cell r="AR11">
            <v>0.75</v>
          </cell>
          <cell r="AS11">
            <v>1</v>
          </cell>
          <cell r="AT11">
            <v>100</v>
          </cell>
          <cell r="AU11">
            <v>12</v>
          </cell>
          <cell r="AX11">
            <v>5</v>
          </cell>
          <cell r="AY11">
            <v>0.9</v>
          </cell>
          <cell r="AZ11">
            <v>6</v>
          </cell>
          <cell r="BA11">
            <v>9</v>
          </cell>
          <cell r="BB11">
            <v>6</v>
          </cell>
          <cell r="BC11">
            <v>4.5</v>
          </cell>
          <cell r="BD11">
            <v>0.45</v>
          </cell>
          <cell r="BE11">
            <v>9</v>
          </cell>
          <cell r="BF11">
            <v>0.9</v>
          </cell>
        </row>
        <row r="12">
          <cell r="B12">
            <v>6</v>
          </cell>
          <cell r="C12" t="str">
            <v>Drs. AKHMAD SUGANDA, M.Pd</v>
          </cell>
          <cell r="D12">
            <v>0.9</v>
          </cell>
          <cell r="E12">
            <v>1</v>
          </cell>
          <cell r="F12">
            <v>100</v>
          </cell>
          <cell r="G12">
            <v>1</v>
          </cell>
          <cell r="I12">
            <v>6</v>
          </cell>
          <cell r="J12">
            <v>1</v>
          </cell>
          <cell r="K12">
            <v>100</v>
          </cell>
          <cell r="L12">
            <v>12</v>
          </cell>
          <cell r="N12">
            <v>9</v>
          </cell>
          <cell r="O12">
            <v>1</v>
          </cell>
          <cell r="P12">
            <v>100</v>
          </cell>
          <cell r="Q12">
            <v>12</v>
          </cell>
          <cell r="S12">
            <v>6</v>
          </cell>
          <cell r="T12">
            <v>1</v>
          </cell>
          <cell r="U12">
            <v>100</v>
          </cell>
          <cell r="V12">
            <v>12</v>
          </cell>
          <cell r="X12">
            <v>4.5</v>
          </cell>
          <cell r="Y12">
            <v>1</v>
          </cell>
          <cell r="Z12">
            <v>100</v>
          </cell>
          <cell r="AA12">
            <v>12</v>
          </cell>
          <cell r="AC12">
            <v>0.45</v>
          </cell>
          <cell r="AD12">
            <v>1</v>
          </cell>
          <cell r="AE12">
            <v>100</v>
          </cell>
          <cell r="AF12">
            <v>1</v>
          </cell>
          <cell r="AH12">
            <v>9</v>
          </cell>
          <cell r="AI12">
            <v>1</v>
          </cell>
          <cell r="AJ12">
            <v>100</v>
          </cell>
          <cell r="AK12">
            <v>12</v>
          </cell>
          <cell r="AM12">
            <v>0.9</v>
          </cell>
          <cell r="AN12">
            <v>1</v>
          </cell>
          <cell r="AO12">
            <v>100</v>
          </cell>
          <cell r="AP12">
            <v>1</v>
          </cell>
          <cell r="AR12">
            <v>0.75</v>
          </cell>
          <cell r="AS12">
            <v>1</v>
          </cell>
          <cell r="AT12">
            <v>100</v>
          </cell>
          <cell r="AU12">
            <v>12</v>
          </cell>
          <cell r="AX12">
            <v>6</v>
          </cell>
          <cell r="AY12">
            <v>0.9</v>
          </cell>
          <cell r="AZ12">
            <v>6</v>
          </cell>
          <cell r="BA12">
            <v>9</v>
          </cell>
          <cell r="BB12">
            <v>6</v>
          </cell>
          <cell r="BC12">
            <v>4.5</v>
          </cell>
          <cell r="BD12">
            <v>0.45</v>
          </cell>
          <cell r="BE12">
            <v>9</v>
          </cell>
          <cell r="BF12">
            <v>0.9</v>
          </cell>
        </row>
        <row r="13">
          <cell r="B13">
            <v>7</v>
          </cell>
          <cell r="C13" t="str">
            <v>Dr. Hj. KUN SRI WARDHANI, M.Pd</v>
          </cell>
          <cell r="D13">
            <v>0.6</v>
          </cell>
          <cell r="E13">
            <v>1</v>
          </cell>
          <cell r="F13">
            <v>100</v>
          </cell>
          <cell r="G13">
            <v>1</v>
          </cell>
          <cell r="I13">
            <v>5.6</v>
          </cell>
          <cell r="J13">
            <v>1</v>
          </cell>
          <cell r="K13">
            <v>100</v>
          </cell>
          <cell r="L13">
            <v>12</v>
          </cell>
          <cell r="N13">
            <v>6</v>
          </cell>
          <cell r="O13">
            <v>1</v>
          </cell>
          <cell r="P13">
            <v>100</v>
          </cell>
          <cell r="Q13">
            <v>12</v>
          </cell>
          <cell r="S13">
            <v>4</v>
          </cell>
          <cell r="T13">
            <v>1</v>
          </cell>
          <cell r="U13">
            <v>100</v>
          </cell>
          <cell r="V13">
            <v>12</v>
          </cell>
          <cell r="X13">
            <v>3</v>
          </cell>
          <cell r="Y13">
            <v>1</v>
          </cell>
          <cell r="Z13">
            <v>100</v>
          </cell>
          <cell r="AA13">
            <v>12</v>
          </cell>
          <cell r="AC13">
            <v>0.3</v>
          </cell>
          <cell r="AD13">
            <v>1</v>
          </cell>
          <cell r="AE13">
            <v>100</v>
          </cell>
          <cell r="AF13">
            <v>1</v>
          </cell>
          <cell r="AH13">
            <v>6</v>
          </cell>
          <cell r="AI13">
            <v>1</v>
          </cell>
          <cell r="AJ13">
            <v>100</v>
          </cell>
          <cell r="AK13">
            <v>12</v>
          </cell>
          <cell r="AM13">
            <v>0.6</v>
          </cell>
          <cell r="AN13">
            <v>1</v>
          </cell>
          <cell r="AO13">
            <v>100</v>
          </cell>
          <cell r="AP13">
            <v>1</v>
          </cell>
          <cell r="AR13">
            <v>0.75</v>
          </cell>
          <cell r="AS13">
            <v>1</v>
          </cell>
          <cell r="AT13">
            <v>100</v>
          </cell>
          <cell r="AU13">
            <v>12</v>
          </cell>
          <cell r="AX13">
            <v>7</v>
          </cell>
          <cell r="AY13">
            <v>0.6</v>
          </cell>
          <cell r="AZ13">
            <v>5.6</v>
          </cell>
          <cell r="BA13">
            <v>6</v>
          </cell>
          <cell r="BB13">
            <v>4</v>
          </cell>
          <cell r="BC13">
            <v>3</v>
          </cell>
          <cell r="BD13">
            <v>0.3</v>
          </cell>
          <cell r="BE13">
            <v>6</v>
          </cell>
          <cell r="BF13">
            <v>0.6</v>
          </cell>
        </row>
        <row r="14">
          <cell r="B14">
            <v>8</v>
          </cell>
          <cell r="C14" t="str">
            <v>ABDUL MANAP, M.Pd</v>
          </cell>
          <cell r="D14">
            <v>0.9</v>
          </cell>
          <cell r="E14">
            <v>1</v>
          </cell>
          <cell r="F14">
            <v>100</v>
          </cell>
          <cell r="G14">
            <v>1</v>
          </cell>
          <cell r="I14">
            <v>6</v>
          </cell>
          <cell r="J14">
            <v>1</v>
          </cell>
          <cell r="K14">
            <v>100</v>
          </cell>
          <cell r="L14">
            <v>12</v>
          </cell>
          <cell r="N14">
            <v>9</v>
          </cell>
          <cell r="O14">
            <v>1</v>
          </cell>
          <cell r="P14">
            <v>100</v>
          </cell>
          <cell r="Q14">
            <v>12</v>
          </cell>
          <cell r="S14">
            <v>6</v>
          </cell>
          <cell r="T14">
            <v>1</v>
          </cell>
          <cell r="U14">
            <v>100</v>
          </cell>
          <cell r="V14">
            <v>12</v>
          </cell>
          <cell r="X14">
            <v>4.5</v>
          </cell>
          <cell r="Y14">
            <v>1</v>
          </cell>
          <cell r="Z14">
            <v>100</v>
          </cell>
          <cell r="AA14">
            <v>12</v>
          </cell>
          <cell r="AC14">
            <v>0.45</v>
          </cell>
          <cell r="AD14">
            <v>1</v>
          </cell>
          <cell r="AE14">
            <v>100</v>
          </cell>
          <cell r="AF14">
            <v>1</v>
          </cell>
          <cell r="AH14">
            <v>9</v>
          </cell>
          <cell r="AI14">
            <v>1</v>
          </cell>
          <cell r="AJ14">
            <v>100</v>
          </cell>
          <cell r="AK14">
            <v>12</v>
          </cell>
          <cell r="AM14">
            <v>0.9</v>
          </cell>
          <cell r="AN14">
            <v>1</v>
          </cell>
          <cell r="AO14">
            <v>100</v>
          </cell>
          <cell r="AP14">
            <v>1</v>
          </cell>
          <cell r="AR14">
            <v>0.75</v>
          </cell>
          <cell r="AS14">
            <v>1</v>
          </cell>
          <cell r="AT14">
            <v>100</v>
          </cell>
          <cell r="AU14">
            <v>12</v>
          </cell>
          <cell r="AX14">
            <v>8</v>
          </cell>
          <cell r="AY14">
            <v>0.9</v>
          </cell>
          <cell r="AZ14">
            <v>6</v>
          </cell>
          <cell r="BA14">
            <v>9</v>
          </cell>
          <cell r="BB14">
            <v>6</v>
          </cell>
          <cell r="BC14">
            <v>4.5</v>
          </cell>
          <cell r="BD14">
            <v>0.45</v>
          </cell>
          <cell r="BE14">
            <v>9</v>
          </cell>
          <cell r="BF14">
            <v>0.9</v>
          </cell>
        </row>
        <row r="15">
          <cell r="B15">
            <v>9</v>
          </cell>
          <cell r="C15" t="str">
            <v>ABDUL WAHAB, S.Pd</v>
          </cell>
          <cell r="D15">
            <v>0.6</v>
          </cell>
          <cell r="E15">
            <v>1</v>
          </cell>
          <cell r="F15">
            <v>100</v>
          </cell>
          <cell r="G15">
            <v>1</v>
          </cell>
          <cell r="I15">
            <v>5.6</v>
          </cell>
          <cell r="J15">
            <v>1</v>
          </cell>
          <cell r="K15">
            <v>100</v>
          </cell>
          <cell r="L15">
            <v>12</v>
          </cell>
          <cell r="N15">
            <v>6</v>
          </cell>
          <cell r="O15">
            <v>1</v>
          </cell>
          <cell r="P15">
            <v>100</v>
          </cell>
          <cell r="Q15">
            <v>12</v>
          </cell>
          <cell r="S15">
            <v>4</v>
          </cell>
          <cell r="T15">
            <v>1</v>
          </cell>
          <cell r="U15">
            <v>100</v>
          </cell>
          <cell r="V15">
            <v>12</v>
          </cell>
          <cell r="X15">
            <v>3</v>
          </cell>
          <cell r="Y15">
            <v>1</v>
          </cell>
          <cell r="Z15">
            <v>100</v>
          </cell>
          <cell r="AA15">
            <v>12</v>
          </cell>
          <cell r="AC15">
            <v>0.3</v>
          </cell>
          <cell r="AD15">
            <v>1</v>
          </cell>
          <cell r="AE15">
            <v>100</v>
          </cell>
          <cell r="AF15">
            <v>1</v>
          </cell>
          <cell r="AH15">
            <v>6</v>
          </cell>
          <cell r="AI15">
            <v>1</v>
          </cell>
          <cell r="AJ15">
            <v>100</v>
          </cell>
          <cell r="AK15">
            <v>12</v>
          </cell>
          <cell r="AM15">
            <v>0.6</v>
          </cell>
          <cell r="AN15">
            <v>1</v>
          </cell>
          <cell r="AO15">
            <v>100</v>
          </cell>
          <cell r="AP15">
            <v>1</v>
          </cell>
          <cell r="AR15">
            <v>0.75</v>
          </cell>
          <cell r="AS15">
            <v>1</v>
          </cell>
          <cell r="AT15">
            <v>100</v>
          </cell>
          <cell r="AU15">
            <v>12</v>
          </cell>
          <cell r="AX15">
            <v>9</v>
          </cell>
          <cell r="AY15">
            <v>0.6</v>
          </cell>
          <cell r="AZ15">
            <v>5.6</v>
          </cell>
          <cell r="BA15">
            <v>6</v>
          </cell>
          <cell r="BB15">
            <v>4</v>
          </cell>
          <cell r="BC15">
            <v>3</v>
          </cell>
          <cell r="BD15">
            <v>0.3</v>
          </cell>
          <cell r="BE15">
            <v>6</v>
          </cell>
          <cell r="BF15">
            <v>0.6</v>
          </cell>
        </row>
        <row r="16">
          <cell r="B16">
            <v>10</v>
          </cell>
          <cell r="C16" t="str">
            <v>A. TAUFIK, S.Ag, MM</v>
          </cell>
          <cell r="D16">
            <v>0.9</v>
          </cell>
          <cell r="E16">
            <v>1</v>
          </cell>
          <cell r="F16">
            <v>100</v>
          </cell>
          <cell r="G16">
            <v>1</v>
          </cell>
          <cell r="I16">
            <v>6</v>
          </cell>
          <cell r="J16">
            <v>1</v>
          </cell>
          <cell r="K16">
            <v>100</v>
          </cell>
          <cell r="L16">
            <v>12</v>
          </cell>
          <cell r="N16">
            <v>9</v>
          </cell>
          <cell r="O16">
            <v>1</v>
          </cell>
          <cell r="P16">
            <v>100</v>
          </cell>
          <cell r="Q16">
            <v>12</v>
          </cell>
          <cell r="S16">
            <v>6</v>
          </cell>
          <cell r="T16">
            <v>1</v>
          </cell>
          <cell r="U16">
            <v>100</v>
          </cell>
          <cell r="V16">
            <v>12</v>
          </cell>
          <cell r="X16">
            <v>4.5</v>
          </cell>
          <cell r="Y16">
            <v>1</v>
          </cell>
          <cell r="Z16">
            <v>100</v>
          </cell>
          <cell r="AA16">
            <v>12</v>
          </cell>
          <cell r="AC16">
            <v>0.45</v>
          </cell>
          <cell r="AD16">
            <v>1</v>
          </cell>
          <cell r="AE16">
            <v>100</v>
          </cell>
          <cell r="AF16">
            <v>1</v>
          </cell>
          <cell r="AH16">
            <v>9</v>
          </cell>
          <cell r="AI16">
            <v>1</v>
          </cell>
          <cell r="AJ16">
            <v>100</v>
          </cell>
          <cell r="AK16">
            <v>12</v>
          </cell>
          <cell r="AM16">
            <v>0.9</v>
          </cell>
          <cell r="AN16">
            <v>1</v>
          </cell>
          <cell r="AO16">
            <v>100</v>
          </cell>
          <cell r="AP16">
            <v>1</v>
          </cell>
          <cell r="AR16">
            <v>0.75</v>
          </cell>
          <cell r="AS16">
            <v>1</v>
          </cell>
          <cell r="AT16">
            <v>100</v>
          </cell>
          <cell r="AU16">
            <v>12</v>
          </cell>
          <cell r="AX16">
            <v>10</v>
          </cell>
          <cell r="AY16">
            <v>0.9</v>
          </cell>
          <cell r="AZ16">
            <v>6</v>
          </cell>
          <cell r="BA16">
            <v>9</v>
          </cell>
          <cell r="BB16">
            <v>6</v>
          </cell>
          <cell r="BC16">
            <v>4.5</v>
          </cell>
          <cell r="BD16">
            <v>0.45</v>
          </cell>
          <cell r="BE16">
            <v>9</v>
          </cell>
          <cell r="BF16">
            <v>0.9</v>
          </cell>
        </row>
        <row r="17">
          <cell r="B17">
            <v>11</v>
          </cell>
          <cell r="C17" t="str">
            <v>Drs. HADI WIJAYA</v>
          </cell>
          <cell r="D17">
            <v>0.9</v>
          </cell>
          <cell r="E17">
            <v>1</v>
          </cell>
          <cell r="F17">
            <v>100</v>
          </cell>
          <cell r="G17">
            <v>1</v>
          </cell>
          <cell r="I17">
            <v>6</v>
          </cell>
          <cell r="J17">
            <v>1</v>
          </cell>
          <cell r="K17">
            <v>100</v>
          </cell>
          <cell r="L17">
            <v>12</v>
          </cell>
          <cell r="N17">
            <v>9</v>
          </cell>
          <cell r="O17">
            <v>1</v>
          </cell>
          <cell r="P17">
            <v>100</v>
          </cell>
          <cell r="Q17">
            <v>12</v>
          </cell>
          <cell r="S17">
            <v>6</v>
          </cell>
          <cell r="T17">
            <v>1</v>
          </cell>
          <cell r="U17">
            <v>100</v>
          </cell>
          <cell r="V17">
            <v>12</v>
          </cell>
          <cell r="X17">
            <v>4.5</v>
          </cell>
          <cell r="Y17">
            <v>1</v>
          </cell>
          <cell r="Z17">
            <v>100</v>
          </cell>
          <cell r="AA17">
            <v>12</v>
          </cell>
          <cell r="AC17">
            <v>0.45</v>
          </cell>
          <cell r="AD17">
            <v>1</v>
          </cell>
          <cell r="AE17">
            <v>100</v>
          </cell>
          <cell r="AF17">
            <v>1</v>
          </cell>
          <cell r="AH17">
            <v>9</v>
          </cell>
          <cell r="AI17">
            <v>1</v>
          </cell>
          <cell r="AJ17">
            <v>100</v>
          </cell>
          <cell r="AK17">
            <v>12</v>
          </cell>
          <cell r="AM17">
            <v>0.9</v>
          </cell>
          <cell r="AN17">
            <v>1</v>
          </cell>
          <cell r="AO17">
            <v>100</v>
          </cell>
          <cell r="AP17">
            <v>1</v>
          </cell>
          <cell r="AR17">
            <v>1</v>
          </cell>
          <cell r="AS17">
            <v>1</v>
          </cell>
          <cell r="AT17">
            <v>100</v>
          </cell>
          <cell r="AU17">
            <v>12</v>
          </cell>
          <cell r="AX17">
            <v>11</v>
          </cell>
          <cell r="AY17">
            <v>0.9</v>
          </cell>
          <cell r="AZ17">
            <v>6</v>
          </cell>
          <cell r="BA17">
            <v>9</v>
          </cell>
          <cell r="BB17">
            <v>6</v>
          </cell>
          <cell r="BC17">
            <v>4.5</v>
          </cell>
          <cell r="BD17">
            <v>0.45</v>
          </cell>
          <cell r="BE17">
            <v>9</v>
          </cell>
          <cell r="BF17">
            <v>0.9</v>
          </cell>
        </row>
        <row r="18">
          <cell r="B18">
            <v>12</v>
          </cell>
          <cell r="C18" t="str">
            <v>ARTATI ISMAILIA, SE, M.Ak</v>
          </cell>
          <cell r="D18">
            <v>0.9</v>
          </cell>
          <cell r="E18">
            <v>1</v>
          </cell>
          <cell r="F18">
            <v>100</v>
          </cell>
          <cell r="G18">
            <v>1</v>
          </cell>
          <cell r="I18">
            <v>6</v>
          </cell>
          <cell r="J18">
            <v>1</v>
          </cell>
          <cell r="K18">
            <v>100</v>
          </cell>
          <cell r="L18">
            <v>12</v>
          </cell>
          <cell r="N18">
            <v>9</v>
          </cell>
          <cell r="O18">
            <v>1</v>
          </cell>
          <cell r="P18">
            <v>100</v>
          </cell>
          <cell r="Q18">
            <v>12</v>
          </cell>
          <cell r="S18">
            <v>6</v>
          </cell>
          <cell r="T18">
            <v>1</v>
          </cell>
          <cell r="U18">
            <v>100</v>
          </cell>
          <cell r="V18">
            <v>12</v>
          </cell>
          <cell r="X18">
            <v>4.5</v>
          </cell>
          <cell r="Y18">
            <v>1</v>
          </cell>
          <cell r="Z18">
            <v>100</v>
          </cell>
          <cell r="AA18">
            <v>12</v>
          </cell>
          <cell r="AC18">
            <v>0.45</v>
          </cell>
          <cell r="AD18">
            <v>1</v>
          </cell>
          <cell r="AE18">
            <v>100</v>
          </cell>
          <cell r="AF18">
            <v>1</v>
          </cell>
          <cell r="AH18">
            <v>9</v>
          </cell>
          <cell r="AI18">
            <v>1</v>
          </cell>
          <cell r="AJ18">
            <v>100</v>
          </cell>
          <cell r="AK18">
            <v>12</v>
          </cell>
          <cell r="AM18">
            <v>0.9</v>
          </cell>
          <cell r="AN18">
            <v>1</v>
          </cell>
          <cell r="AO18">
            <v>100</v>
          </cell>
          <cell r="AP18">
            <v>1</v>
          </cell>
          <cell r="AR18">
            <v>0.75</v>
          </cell>
          <cell r="AS18">
            <v>1</v>
          </cell>
          <cell r="AT18">
            <v>100</v>
          </cell>
          <cell r="AU18">
            <v>12</v>
          </cell>
          <cell r="AX18">
            <v>12</v>
          </cell>
          <cell r="AY18">
            <v>0.9</v>
          </cell>
          <cell r="AZ18">
            <v>6</v>
          </cell>
          <cell r="BA18">
            <v>9</v>
          </cell>
          <cell r="BB18">
            <v>6</v>
          </cell>
          <cell r="BC18">
            <v>4.5</v>
          </cell>
          <cell r="BD18">
            <v>0.45</v>
          </cell>
          <cell r="BE18">
            <v>9</v>
          </cell>
          <cell r="BF18">
            <v>0.9</v>
          </cell>
        </row>
        <row r="19">
          <cell r="B19">
            <v>13</v>
          </cell>
          <cell r="C19" t="str">
            <v>Drs. AHMAD KHOTIB, M.Pd</v>
          </cell>
          <cell r="D19">
            <v>0.9</v>
          </cell>
          <cell r="E19">
            <v>1</v>
          </cell>
          <cell r="F19">
            <v>100</v>
          </cell>
          <cell r="G19">
            <v>1</v>
          </cell>
          <cell r="I19">
            <v>6</v>
          </cell>
          <cell r="J19">
            <v>1</v>
          </cell>
          <cell r="K19">
            <v>100</v>
          </cell>
          <cell r="L19">
            <v>12</v>
          </cell>
          <cell r="N19">
            <v>9</v>
          </cell>
          <cell r="O19">
            <v>1</v>
          </cell>
          <cell r="P19">
            <v>100</v>
          </cell>
          <cell r="Q19">
            <v>12</v>
          </cell>
          <cell r="S19">
            <v>6</v>
          </cell>
          <cell r="T19">
            <v>1</v>
          </cell>
          <cell r="U19">
            <v>100</v>
          </cell>
          <cell r="V19">
            <v>12</v>
          </cell>
          <cell r="X19">
            <v>4.5</v>
          </cell>
          <cell r="Y19">
            <v>1</v>
          </cell>
          <cell r="Z19">
            <v>100</v>
          </cell>
          <cell r="AA19">
            <v>12</v>
          </cell>
          <cell r="AC19">
            <v>0.45</v>
          </cell>
          <cell r="AD19">
            <v>1</v>
          </cell>
          <cell r="AE19">
            <v>100</v>
          </cell>
          <cell r="AF19">
            <v>1</v>
          </cell>
          <cell r="AH19">
            <v>9</v>
          </cell>
          <cell r="AI19">
            <v>1</v>
          </cell>
          <cell r="AJ19">
            <v>100</v>
          </cell>
          <cell r="AK19">
            <v>12</v>
          </cell>
          <cell r="AM19">
            <v>0.9</v>
          </cell>
          <cell r="AN19">
            <v>1</v>
          </cell>
          <cell r="AO19">
            <v>100</v>
          </cell>
          <cell r="AP19">
            <v>1</v>
          </cell>
          <cell r="AR19">
            <v>0.75</v>
          </cell>
          <cell r="AS19">
            <v>1</v>
          </cell>
          <cell r="AT19">
            <v>100</v>
          </cell>
          <cell r="AU19">
            <v>12</v>
          </cell>
          <cell r="AX19">
            <v>13</v>
          </cell>
          <cell r="AY19">
            <v>0.9</v>
          </cell>
          <cell r="AZ19">
            <v>6</v>
          </cell>
          <cell r="BA19">
            <v>9</v>
          </cell>
          <cell r="BB19">
            <v>6</v>
          </cell>
          <cell r="BC19">
            <v>4.5</v>
          </cell>
          <cell r="BD19">
            <v>0.45</v>
          </cell>
          <cell r="BE19">
            <v>9</v>
          </cell>
          <cell r="BF19">
            <v>0.9</v>
          </cell>
        </row>
        <row r="20">
          <cell r="B20">
            <v>14</v>
          </cell>
          <cell r="C20" t="str">
            <v>SUTAN ASWIN, S.Pd</v>
          </cell>
          <cell r="D20">
            <v>0.9</v>
          </cell>
          <cell r="E20">
            <v>1</v>
          </cell>
          <cell r="F20">
            <v>100</v>
          </cell>
          <cell r="G20">
            <v>1</v>
          </cell>
          <cell r="I20">
            <v>6</v>
          </cell>
          <cell r="J20">
            <v>1</v>
          </cell>
          <cell r="K20">
            <v>100</v>
          </cell>
          <cell r="L20">
            <v>12</v>
          </cell>
          <cell r="N20">
            <v>9</v>
          </cell>
          <cell r="O20">
            <v>1</v>
          </cell>
          <cell r="P20">
            <v>100</v>
          </cell>
          <cell r="Q20">
            <v>12</v>
          </cell>
          <cell r="S20">
            <v>6</v>
          </cell>
          <cell r="T20">
            <v>1</v>
          </cell>
          <cell r="U20">
            <v>100</v>
          </cell>
          <cell r="V20">
            <v>12</v>
          </cell>
          <cell r="X20">
            <v>4.5</v>
          </cell>
          <cell r="Y20">
            <v>1</v>
          </cell>
          <cell r="Z20">
            <v>100</v>
          </cell>
          <cell r="AA20">
            <v>12</v>
          </cell>
          <cell r="AC20">
            <v>0.45</v>
          </cell>
          <cell r="AD20">
            <v>1</v>
          </cell>
          <cell r="AE20">
            <v>100</v>
          </cell>
          <cell r="AF20">
            <v>1</v>
          </cell>
          <cell r="AH20">
            <v>9</v>
          </cell>
          <cell r="AI20">
            <v>1</v>
          </cell>
          <cell r="AJ20">
            <v>100</v>
          </cell>
          <cell r="AK20">
            <v>12</v>
          </cell>
          <cell r="AM20">
            <v>0.9</v>
          </cell>
          <cell r="AN20">
            <v>1</v>
          </cell>
          <cell r="AO20">
            <v>100</v>
          </cell>
          <cell r="AP20">
            <v>1</v>
          </cell>
          <cell r="AR20">
            <v>0.75</v>
          </cell>
          <cell r="AS20">
            <v>1</v>
          </cell>
          <cell r="AT20">
            <v>100</v>
          </cell>
          <cell r="AU20">
            <v>12</v>
          </cell>
          <cell r="AX20">
            <v>14</v>
          </cell>
          <cell r="AY20">
            <v>0.9</v>
          </cell>
          <cell r="AZ20">
            <v>6</v>
          </cell>
          <cell r="BA20">
            <v>9</v>
          </cell>
          <cell r="BB20">
            <v>6</v>
          </cell>
          <cell r="BC20">
            <v>4.5</v>
          </cell>
          <cell r="BD20">
            <v>0.45</v>
          </cell>
          <cell r="BE20">
            <v>9</v>
          </cell>
          <cell r="BF20">
            <v>0.9</v>
          </cell>
        </row>
        <row r="21">
          <cell r="B21">
            <v>15</v>
          </cell>
          <cell r="C21" t="str">
            <v>Dra. IDA SAIDAH, M.MPd</v>
          </cell>
          <cell r="D21">
            <v>0.9</v>
          </cell>
          <cell r="E21">
            <v>1</v>
          </cell>
          <cell r="F21">
            <v>100</v>
          </cell>
          <cell r="G21">
            <v>1</v>
          </cell>
          <cell r="I21">
            <v>6</v>
          </cell>
          <cell r="J21">
            <v>1</v>
          </cell>
          <cell r="K21">
            <v>100</v>
          </cell>
          <cell r="L21">
            <v>12</v>
          </cell>
          <cell r="N21">
            <v>9</v>
          </cell>
          <cell r="O21">
            <v>1</v>
          </cell>
          <cell r="P21">
            <v>100</v>
          </cell>
          <cell r="Q21">
            <v>12</v>
          </cell>
          <cell r="S21">
            <v>6</v>
          </cell>
          <cell r="T21">
            <v>1</v>
          </cell>
          <cell r="U21">
            <v>100</v>
          </cell>
          <cell r="V21">
            <v>12</v>
          </cell>
          <cell r="X21">
            <v>4.5</v>
          </cell>
          <cell r="Y21">
            <v>1</v>
          </cell>
          <cell r="Z21">
            <v>100</v>
          </cell>
          <cell r="AA21">
            <v>12</v>
          </cell>
          <cell r="AC21">
            <v>0.45</v>
          </cell>
          <cell r="AD21">
            <v>1</v>
          </cell>
          <cell r="AE21">
            <v>100</v>
          </cell>
          <cell r="AF21">
            <v>1</v>
          </cell>
          <cell r="AH21">
            <v>9</v>
          </cell>
          <cell r="AI21">
            <v>1</v>
          </cell>
          <cell r="AJ21">
            <v>100</v>
          </cell>
          <cell r="AK21">
            <v>12</v>
          </cell>
          <cell r="AM21">
            <v>0.9</v>
          </cell>
          <cell r="AN21">
            <v>1</v>
          </cell>
          <cell r="AO21">
            <v>100</v>
          </cell>
          <cell r="AP21">
            <v>1</v>
          </cell>
          <cell r="AR21">
            <v>0.75</v>
          </cell>
          <cell r="AS21">
            <v>1</v>
          </cell>
          <cell r="AT21">
            <v>100</v>
          </cell>
          <cell r="AU21">
            <v>12</v>
          </cell>
          <cell r="AX21">
            <v>15</v>
          </cell>
          <cell r="AY21">
            <v>0.9</v>
          </cell>
          <cell r="AZ21">
            <v>6</v>
          </cell>
          <cell r="BA21">
            <v>9</v>
          </cell>
          <cell r="BB21">
            <v>6</v>
          </cell>
          <cell r="BC21">
            <v>4.5</v>
          </cell>
          <cell r="BD21">
            <v>0.45</v>
          </cell>
          <cell r="BE21">
            <v>9</v>
          </cell>
          <cell r="BF21">
            <v>0.9</v>
          </cell>
        </row>
        <row r="22">
          <cell r="B22">
            <v>16</v>
          </cell>
          <cell r="C22" t="str">
            <v>Dra. Hj. JAMILAH, M.Pd</v>
          </cell>
          <cell r="D22">
            <v>0.9</v>
          </cell>
          <cell r="E22">
            <v>1</v>
          </cell>
          <cell r="F22">
            <v>100</v>
          </cell>
          <cell r="G22">
            <v>1</v>
          </cell>
          <cell r="I22">
            <v>6</v>
          </cell>
          <cell r="J22">
            <v>1</v>
          </cell>
          <cell r="K22">
            <v>100</v>
          </cell>
          <cell r="L22">
            <v>12</v>
          </cell>
          <cell r="N22">
            <v>9</v>
          </cell>
          <cell r="O22">
            <v>1</v>
          </cell>
          <cell r="P22">
            <v>100</v>
          </cell>
          <cell r="Q22">
            <v>12</v>
          </cell>
          <cell r="S22">
            <v>6</v>
          </cell>
          <cell r="T22">
            <v>1</v>
          </cell>
          <cell r="U22">
            <v>100</v>
          </cell>
          <cell r="V22">
            <v>12</v>
          </cell>
          <cell r="X22">
            <v>4.5</v>
          </cell>
          <cell r="Y22">
            <v>1</v>
          </cell>
          <cell r="Z22">
            <v>100</v>
          </cell>
          <cell r="AA22">
            <v>12</v>
          </cell>
          <cell r="AC22">
            <v>0.45</v>
          </cell>
          <cell r="AD22">
            <v>1</v>
          </cell>
          <cell r="AE22">
            <v>100</v>
          </cell>
          <cell r="AF22">
            <v>1</v>
          </cell>
          <cell r="AH22">
            <v>9</v>
          </cell>
          <cell r="AI22">
            <v>1</v>
          </cell>
          <cell r="AJ22">
            <v>100</v>
          </cell>
          <cell r="AK22">
            <v>12</v>
          </cell>
          <cell r="AM22">
            <v>0.9</v>
          </cell>
          <cell r="AN22">
            <v>1</v>
          </cell>
          <cell r="AO22">
            <v>100</v>
          </cell>
          <cell r="AP22">
            <v>1</v>
          </cell>
          <cell r="AR22">
            <v>0.75</v>
          </cell>
          <cell r="AS22">
            <v>1</v>
          </cell>
          <cell r="AT22">
            <v>100</v>
          </cell>
          <cell r="AU22">
            <v>12</v>
          </cell>
          <cell r="AX22">
            <v>16</v>
          </cell>
          <cell r="AY22">
            <v>0.9</v>
          </cell>
          <cell r="AZ22">
            <v>6</v>
          </cell>
          <cell r="BA22">
            <v>9</v>
          </cell>
          <cell r="BB22">
            <v>6</v>
          </cell>
          <cell r="BC22">
            <v>4.5</v>
          </cell>
          <cell r="BD22">
            <v>0.45</v>
          </cell>
          <cell r="BE22">
            <v>9</v>
          </cell>
          <cell r="BF22">
            <v>0.9</v>
          </cell>
        </row>
        <row r="23">
          <cell r="B23">
            <v>17</v>
          </cell>
          <cell r="C23" t="str">
            <v>Dra. Hj. ZURNI ASNIDA</v>
          </cell>
          <cell r="D23">
            <v>0.9</v>
          </cell>
          <cell r="E23">
            <v>1</v>
          </cell>
          <cell r="F23">
            <v>100</v>
          </cell>
          <cell r="G23">
            <v>1</v>
          </cell>
          <cell r="I23">
            <v>6</v>
          </cell>
          <cell r="J23">
            <v>1</v>
          </cell>
          <cell r="K23">
            <v>100</v>
          </cell>
          <cell r="L23">
            <v>12</v>
          </cell>
          <cell r="N23">
            <v>9</v>
          </cell>
          <cell r="O23">
            <v>1</v>
          </cell>
          <cell r="P23">
            <v>100</v>
          </cell>
          <cell r="Q23">
            <v>12</v>
          </cell>
          <cell r="S23">
            <v>6</v>
          </cell>
          <cell r="T23">
            <v>1</v>
          </cell>
          <cell r="U23">
            <v>100</v>
          </cell>
          <cell r="V23">
            <v>12</v>
          </cell>
          <cell r="X23">
            <v>4.5</v>
          </cell>
          <cell r="Y23">
            <v>1</v>
          </cell>
          <cell r="Z23">
            <v>100</v>
          </cell>
          <cell r="AA23">
            <v>12</v>
          </cell>
          <cell r="AC23">
            <v>0.45</v>
          </cell>
          <cell r="AD23">
            <v>1</v>
          </cell>
          <cell r="AE23">
            <v>100</v>
          </cell>
          <cell r="AF23">
            <v>1</v>
          </cell>
          <cell r="AH23">
            <v>9</v>
          </cell>
          <cell r="AI23">
            <v>1</v>
          </cell>
          <cell r="AJ23">
            <v>100</v>
          </cell>
          <cell r="AK23">
            <v>12</v>
          </cell>
          <cell r="AM23">
            <v>0.9</v>
          </cell>
          <cell r="AN23">
            <v>1</v>
          </cell>
          <cell r="AO23">
            <v>100</v>
          </cell>
          <cell r="AP23">
            <v>1</v>
          </cell>
          <cell r="AR23">
            <v>0.75</v>
          </cell>
          <cell r="AS23">
            <v>1</v>
          </cell>
          <cell r="AT23">
            <v>100</v>
          </cell>
          <cell r="AU23">
            <v>12</v>
          </cell>
          <cell r="AX23">
            <v>17</v>
          </cell>
          <cell r="AY23">
            <v>0.9</v>
          </cell>
          <cell r="AZ23">
            <v>6</v>
          </cell>
          <cell r="BA23">
            <v>9</v>
          </cell>
          <cell r="BB23">
            <v>6</v>
          </cell>
          <cell r="BC23">
            <v>4.5</v>
          </cell>
          <cell r="BD23">
            <v>0.45</v>
          </cell>
          <cell r="BE23">
            <v>9</v>
          </cell>
          <cell r="BF23">
            <v>0.9</v>
          </cell>
        </row>
        <row r="24">
          <cell r="B24">
            <v>18</v>
          </cell>
          <cell r="C24" t="str">
            <v>TANTI ASTRIATIE Z, S.Pd, M.Pd</v>
          </cell>
          <cell r="D24">
            <v>0.6</v>
          </cell>
          <cell r="E24">
            <v>1</v>
          </cell>
          <cell r="F24">
            <v>100</v>
          </cell>
          <cell r="G24">
            <v>1</v>
          </cell>
          <cell r="I24">
            <v>5.6</v>
          </cell>
          <cell r="J24">
            <v>1</v>
          </cell>
          <cell r="K24">
            <v>100</v>
          </cell>
          <cell r="L24">
            <v>12</v>
          </cell>
          <cell r="N24">
            <v>6</v>
          </cell>
          <cell r="O24">
            <v>1</v>
          </cell>
          <cell r="P24">
            <v>100</v>
          </cell>
          <cell r="Q24">
            <v>12</v>
          </cell>
          <cell r="S24">
            <v>4</v>
          </cell>
          <cell r="T24">
            <v>1</v>
          </cell>
          <cell r="U24">
            <v>100</v>
          </cell>
          <cell r="V24">
            <v>12</v>
          </cell>
          <cell r="X24">
            <v>3</v>
          </cell>
          <cell r="Y24">
            <v>1</v>
          </cell>
          <cell r="Z24">
            <v>100</v>
          </cell>
          <cell r="AA24">
            <v>12</v>
          </cell>
          <cell r="AC24">
            <v>0.3</v>
          </cell>
          <cell r="AD24">
            <v>1</v>
          </cell>
          <cell r="AE24">
            <v>100</v>
          </cell>
          <cell r="AF24">
            <v>1</v>
          </cell>
          <cell r="AH24">
            <v>6</v>
          </cell>
          <cell r="AI24">
            <v>1</v>
          </cell>
          <cell r="AJ24">
            <v>100</v>
          </cell>
          <cell r="AK24">
            <v>12</v>
          </cell>
          <cell r="AM24">
            <v>0.6</v>
          </cell>
          <cell r="AN24">
            <v>1</v>
          </cell>
          <cell r="AO24">
            <v>100</v>
          </cell>
          <cell r="AP24">
            <v>1</v>
          </cell>
          <cell r="AR24">
            <v>0.75</v>
          </cell>
          <cell r="AS24">
            <v>1</v>
          </cell>
          <cell r="AT24">
            <v>100</v>
          </cell>
          <cell r="AU24">
            <v>12</v>
          </cell>
          <cell r="AX24">
            <v>18</v>
          </cell>
          <cell r="AY24">
            <v>0.6</v>
          </cell>
          <cell r="AZ24">
            <v>5.6</v>
          </cell>
          <cell r="BA24">
            <v>6</v>
          </cell>
          <cell r="BB24">
            <v>4</v>
          </cell>
          <cell r="BC24">
            <v>3</v>
          </cell>
          <cell r="BD24">
            <v>0.3</v>
          </cell>
          <cell r="BE24">
            <v>6</v>
          </cell>
          <cell r="BF24">
            <v>0.6</v>
          </cell>
        </row>
        <row r="25">
          <cell r="B25">
            <v>19</v>
          </cell>
          <cell r="C25" t="str">
            <v>KUSWIYATI, S.Pd, M.Pd</v>
          </cell>
          <cell r="D25">
            <v>0.6</v>
          </cell>
          <cell r="E25">
            <v>1</v>
          </cell>
          <cell r="F25">
            <v>100</v>
          </cell>
          <cell r="G25">
            <v>1</v>
          </cell>
          <cell r="I25">
            <v>5.6</v>
          </cell>
          <cell r="J25">
            <v>1</v>
          </cell>
          <cell r="K25">
            <v>100</v>
          </cell>
          <cell r="L25">
            <v>12</v>
          </cell>
          <cell r="N25">
            <v>6</v>
          </cell>
          <cell r="O25">
            <v>1</v>
          </cell>
          <cell r="P25">
            <v>100</v>
          </cell>
          <cell r="Q25">
            <v>12</v>
          </cell>
          <cell r="S25">
            <v>4</v>
          </cell>
          <cell r="T25">
            <v>1</v>
          </cell>
          <cell r="U25">
            <v>100</v>
          </cell>
          <cell r="V25">
            <v>12</v>
          </cell>
          <cell r="X25">
            <v>3</v>
          </cell>
          <cell r="Y25">
            <v>1</v>
          </cell>
          <cell r="Z25">
            <v>100</v>
          </cell>
          <cell r="AA25">
            <v>12</v>
          </cell>
          <cell r="AC25">
            <v>0.3</v>
          </cell>
          <cell r="AD25">
            <v>1</v>
          </cell>
          <cell r="AE25">
            <v>100</v>
          </cell>
          <cell r="AF25">
            <v>1</v>
          </cell>
          <cell r="AH25">
            <v>6</v>
          </cell>
          <cell r="AI25">
            <v>1</v>
          </cell>
          <cell r="AJ25">
            <v>100</v>
          </cell>
          <cell r="AK25">
            <v>12</v>
          </cell>
          <cell r="AM25">
            <v>0.6</v>
          </cell>
          <cell r="AN25">
            <v>1</v>
          </cell>
          <cell r="AO25">
            <v>100</v>
          </cell>
          <cell r="AP25">
            <v>1</v>
          </cell>
          <cell r="AR25">
            <v>0.75</v>
          </cell>
          <cell r="AS25">
            <v>1</v>
          </cell>
          <cell r="AT25">
            <v>100</v>
          </cell>
          <cell r="AU25">
            <v>12</v>
          </cell>
          <cell r="AX25">
            <v>19</v>
          </cell>
          <cell r="AY25">
            <v>0.6</v>
          </cell>
          <cell r="AZ25">
            <v>5.6</v>
          </cell>
          <cell r="BA25">
            <v>6</v>
          </cell>
          <cell r="BB25">
            <v>4</v>
          </cell>
          <cell r="BC25">
            <v>3</v>
          </cell>
          <cell r="BD25">
            <v>0.3</v>
          </cell>
          <cell r="BE25">
            <v>6</v>
          </cell>
          <cell r="BF25">
            <v>0.6</v>
          </cell>
        </row>
        <row r="26">
          <cell r="B26">
            <v>20</v>
          </cell>
          <cell r="C26" t="str">
            <v>RUSDAH, S.Ag</v>
          </cell>
          <cell r="D26">
            <v>0.6</v>
          </cell>
          <cell r="E26">
            <v>1</v>
          </cell>
          <cell r="F26">
            <v>100</v>
          </cell>
          <cell r="G26">
            <v>1</v>
          </cell>
          <cell r="I26">
            <v>5.6</v>
          </cell>
          <cell r="J26">
            <v>1</v>
          </cell>
          <cell r="K26">
            <v>100</v>
          </cell>
          <cell r="L26">
            <v>12</v>
          </cell>
          <cell r="N26">
            <v>6</v>
          </cell>
          <cell r="O26">
            <v>1</v>
          </cell>
          <cell r="P26">
            <v>100</v>
          </cell>
          <cell r="Q26">
            <v>12</v>
          </cell>
          <cell r="S26">
            <v>4</v>
          </cell>
          <cell r="T26">
            <v>1</v>
          </cell>
          <cell r="U26">
            <v>100</v>
          </cell>
          <cell r="V26">
            <v>12</v>
          </cell>
          <cell r="X26">
            <v>3</v>
          </cell>
          <cell r="Y26">
            <v>1</v>
          </cell>
          <cell r="Z26">
            <v>100</v>
          </cell>
          <cell r="AA26">
            <v>12</v>
          </cell>
          <cell r="AC26">
            <v>0.3</v>
          </cell>
          <cell r="AD26">
            <v>1</v>
          </cell>
          <cell r="AE26">
            <v>100</v>
          </cell>
          <cell r="AF26">
            <v>1</v>
          </cell>
          <cell r="AH26">
            <v>6</v>
          </cell>
          <cell r="AI26">
            <v>1</v>
          </cell>
          <cell r="AJ26">
            <v>100</v>
          </cell>
          <cell r="AK26">
            <v>12</v>
          </cell>
          <cell r="AM26">
            <v>0.6</v>
          </cell>
          <cell r="AN26">
            <v>1</v>
          </cell>
          <cell r="AO26">
            <v>100</v>
          </cell>
          <cell r="AP26">
            <v>1</v>
          </cell>
          <cell r="AR26">
            <v>0.75</v>
          </cell>
          <cell r="AS26">
            <v>1</v>
          </cell>
          <cell r="AT26">
            <v>100</v>
          </cell>
          <cell r="AU26">
            <v>12</v>
          </cell>
          <cell r="AX26">
            <v>20</v>
          </cell>
          <cell r="AY26">
            <v>0.6</v>
          </cell>
          <cell r="AZ26">
            <v>5.6</v>
          </cell>
          <cell r="BA26">
            <v>6</v>
          </cell>
          <cell r="BB26">
            <v>4</v>
          </cell>
          <cell r="BC26">
            <v>3</v>
          </cell>
          <cell r="BD26">
            <v>0.3</v>
          </cell>
          <cell r="BE26">
            <v>6</v>
          </cell>
          <cell r="BF26">
            <v>0.6</v>
          </cell>
        </row>
        <row r="27">
          <cell r="B27">
            <v>21</v>
          </cell>
          <cell r="C27" t="str">
            <v>WAWAN KURNIAWAN, S.Pd, M.Si</v>
          </cell>
          <cell r="D27">
            <v>0.6</v>
          </cell>
          <cell r="E27">
            <v>1</v>
          </cell>
          <cell r="F27">
            <v>100</v>
          </cell>
          <cell r="G27">
            <v>1</v>
          </cell>
          <cell r="I27">
            <v>5.6</v>
          </cell>
          <cell r="J27">
            <v>1</v>
          </cell>
          <cell r="K27">
            <v>100</v>
          </cell>
          <cell r="L27">
            <v>12</v>
          </cell>
          <cell r="N27">
            <v>6</v>
          </cell>
          <cell r="O27">
            <v>1</v>
          </cell>
          <cell r="P27">
            <v>100</v>
          </cell>
          <cell r="Q27">
            <v>12</v>
          </cell>
          <cell r="S27">
            <v>4</v>
          </cell>
          <cell r="T27">
            <v>1</v>
          </cell>
          <cell r="U27">
            <v>100</v>
          </cell>
          <cell r="V27">
            <v>12</v>
          </cell>
          <cell r="X27">
            <v>3</v>
          </cell>
          <cell r="Y27">
            <v>1</v>
          </cell>
          <cell r="Z27">
            <v>100</v>
          </cell>
          <cell r="AA27">
            <v>12</v>
          </cell>
          <cell r="AC27">
            <v>0.3</v>
          </cell>
          <cell r="AD27">
            <v>1</v>
          </cell>
          <cell r="AE27">
            <v>100</v>
          </cell>
          <cell r="AF27">
            <v>1</v>
          </cell>
          <cell r="AH27">
            <v>6</v>
          </cell>
          <cell r="AI27">
            <v>1</v>
          </cell>
          <cell r="AJ27">
            <v>100</v>
          </cell>
          <cell r="AK27">
            <v>12</v>
          </cell>
          <cell r="AM27">
            <v>0.6</v>
          </cell>
          <cell r="AN27">
            <v>1</v>
          </cell>
          <cell r="AO27">
            <v>100</v>
          </cell>
          <cell r="AP27">
            <v>1</v>
          </cell>
          <cell r="AR27">
            <v>0.75</v>
          </cell>
          <cell r="AS27">
            <v>1</v>
          </cell>
          <cell r="AT27">
            <v>100</v>
          </cell>
          <cell r="AU27">
            <v>12</v>
          </cell>
          <cell r="AX27">
            <v>21</v>
          </cell>
          <cell r="AY27">
            <v>0.6</v>
          </cell>
          <cell r="AZ27">
            <v>5.6</v>
          </cell>
          <cell r="BA27">
            <v>6</v>
          </cell>
          <cell r="BB27">
            <v>4</v>
          </cell>
          <cell r="BC27">
            <v>3</v>
          </cell>
          <cell r="BD27">
            <v>0.3</v>
          </cell>
          <cell r="BE27">
            <v>6</v>
          </cell>
          <cell r="BF27">
            <v>0.6</v>
          </cell>
        </row>
        <row r="28">
          <cell r="B28">
            <v>22</v>
          </cell>
          <cell r="C28" t="str">
            <v>MUHAMMAD YUNUS, S.Ag, M.Pd</v>
          </cell>
          <cell r="D28">
            <v>0.6</v>
          </cell>
          <cell r="E28">
            <v>1</v>
          </cell>
          <cell r="F28">
            <v>100</v>
          </cell>
          <cell r="G28">
            <v>1</v>
          </cell>
          <cell r="I28">
            <v>5.6</v>
          </cell>
          <cell r="J28">
            <v>1</v>
          </cell>
          <cell r="K28">
            <v>100</v>
          </cell>
          <cell r="L28">
            <v>12</v>
          </cell>
          <cell r="N28">
            <v>6</v>
          </cell>
          <cell r="O28">
            <v>1</v>
          </cell>
          <cell r="P28">
            <v>100</v>
          </cell>
          <cell r="Q28">
            <v>12</v>
          </cell>
          <cell r="S28">
            <v>4</v>
          </cell>
          <cell r="T28">
            <v>1</v>
          </cell>
          <cell r="U28">
            <v>100</v>
          </cell>
          <cell r="V28">
            <v>12</v>
          </cell>
          <cell r="X28">
            <v>3</v>
          </cell>
          <cell r="Y28">
            <v>1</v>
          </cell>
          <cell r="Z28">
            <v>100</v>
          </cell>
          <cell r="AA28">
            <v>12</v>
          </cell>
          <cell r="AC28">
            <v>0.3</v>
          </cell>
          <cell r="AD28">
            <v>1</v>
          </cell>
          <cell r="AE28">
            <v>100</v>
          </cell>
          <cell r="AF28">
            <v>1</v>
          </cell>
          <cell r="AH28">
            <v>6</v>
          </cell>
          <cell r="AI28">
            <v>1</v>
          </cell>
          <cell r="AJ28">
            <v>100</v>
          </cell>
          <cell r="AK28">
            <v>12</v>
          </cell>
          <cell r="AM28">
            <v>0.6</v>
          </cell>
          <cell r="AN28">
            <v>1</v>
          </cell>
          <cell r="AO28">
            <v>100</v>
          </cell>
          <cell r="AP28">
            <v>1</v>
          </cell>
          <cell r="AR28">
            <v>0.75</v>
          </cell>
          <cell r="AS28">
            <v>1</v>
          </cell>
          <cell r="AT28">
            <v>100</v>
          </cell>
          <cell r="AU28">
            <v>12</v>
          </cell>
          <cell r="AX28">
            <v>22</v>
          </cell>
          <cell r="AY28">
            <v>0.6</v>
          </cell>
          <cell r="AZ28">
            <v>5.6</v>
          </cell>
          <cell r="BA28">
            <v>6</v>
          </cell>
          <cell r="BB28">
            <v>4</v>
          </cell>
          <cell r="BC28">
            <v>3</v>
          </cell>
          <cell r="BD28">
            <v>0.3</v>
          </cell>
          <cell r="BE28">
            <v>6</v>
          </cell>
          <cell r="BF28">
            <v>0.6</v>
          </cell>
        </row>
        <row r="29">
          <cell r="B29">
            <v>23</v>
          </cell>
          <cell r="C29" t="str">
            <v>Drs. SASTRO JAGO HARTONO</v>
          </cell>
          <cell r="D29">
            <v>0.9</v>
          </cell>
          <cell r="E29">
            <v>1</v>
          </cell>
          <cell r="F29">
            <v>100</v>
          </cell>
          <cell r="G29">
            <v>1</v>
          </cell>
          <cell r="I29">
            <v>6</v>
          </cell>
          <cell r="J29">
            <v>1</v>
          </cell>
          <cell r="K29">
            <v>100</v>
          </cell>
          <cell r="L29">
            <v>12</v>
          </cell>
          <cell r="N29">
            <v>9</v>
          </cell>
          <cell r="O29">
            <v>1</v>
          </cell>
          <cell r="P29">
            <v>100</v>
          </cell>
          <cell r="Q29">
            <v>12</v>
          </cell>
          <cell r="S29">
            <v>6</v>
          </cell>
          <cell r="T29">
            <v>1</v>
          </cell>
          <cell r="U29">
            <v>100</v>
          </cell>
          <cell r="V29">
            <v>12</v>
          </cell>
          <cell r="X29">
            <v>4.5</v>
          </cell>
          <cell r="Y29">
            <v>1</v>
          </cell>
          <cell r="Z29">
            <v>100</v>
          </cell>
          <cell r="AA29">
            <v>12</v>
          </cell>
          <cell r="AC29">
            <v>0.45</v>
          </cell>
          <cell r="AD29">
            <v>1</v>
          </cell>
          <cell r="AE29">
            <v>100</v>
          </cell>
          <cell r="AF29">
            <v>1</v>
          </cell>
          <cell r="AH29">
            <v>9</v>
          </cell>
          <cell r="AI29">
            <v>1</v>
          </cell>
          <cell r="AJ29">
            <v>100</v>
          </cell>
          <cell r="AK29">
            <v>12</v>
          </cell>
          <cell r="AM29">
            <v>0.9</v>
          </cell>
          <cell r="AN29">
            <v>1</v>
          </cell>
          <cell r="AO29">
            <v>100</v>
          </cell>
          <cell r="AP29">
            <v>1</v>
          </cell>
          <cell r="AR29">
            <v>0.75</v>
          </cell>
          <cell r="AS29">
            <v>1</v>
          </cell>
          <cell r="AT29">
            <v>100</v>
          </cell>
          <cell r="AU29">
            <v>12</v>
          </cell>
          <cell r="AX29">
            <v>23</v>
          </cell>
          <cell r="AY29">
            <v>0.9</v>
          </cell>
          <cell r="AZ29">
            <v>6</v>
          </cell>
          <cell r="BA29">
            <v>9</v>
          </cell>
          <cell r="BB29">
            <v>6</v>
          </cell>
          <cell r="BC29">
            <v>4.5</v>
          </cell>
          <cell r="BD29">
            <v>0.45</v>
          </cell>
          <cell r="BE29">
            <v>9</v>
          </cell>
          <cell r="BF29">
            <v>0.9</v>
          </cell>
        </row>
        <row r="30">
          <cell r="B30">
            <v>24</v>
          </cell>
          <cell r="C30" t="str">
            <v>RUSTIATI, S.Pd, M.Pd</v>
          </cell>
          <cell r="D30">
            <v>0.6</v>
          </cell>
          <cell r="E30">
            <v>1</v>
          </cell>
          <cell r="F30">
            <v>100</v>
          </cell>
          <cell r="G30">
            <v>1</v>
          </cell>
          <cell r="I30">
            <v>5.6</v>
          </cell>
          <cell r="J30">
            <v>1</v>
          </cell>
          <cell r="K30">
            <v>100</v>
          </cell>
          <cell r="L30">
            <v>12</v>
          </cell>
          <cell r="N30">
            <v>6</v>
          </cell>
          <cell r="O30">
            <v>1</v>
          </cell>
          <cell r="P30">
            <v>100</v>
          </cell>
          <cell r="Q30">
            <v>12</v>
          </cell>
          <cell r="S30">
            <v>4</v>
          </cell>
          <cell r="T30">
            <v>1</v>
          </cell>
          <cell r="U30">
            <v>100</v>
          </cell>
          <cell r="V30">
            <v>12</v>
          </cell>
          <cell r="X30">
            <v>3</v>
          </cell>
          <cell r="Y30">
            <v>1</v>
          </cell>
          <cell r="Z30">
            <v>100</v>
          </cell>
          <cell r="AA30">
            <v>12</v>
          </cell>
          <cell r="AC30">
            <v>0.3</v>
          </cell>
          <cell r="AD30">
            <v>1</v>
          </cell>
          <cell r="AE30">
            <v>100</v>
          </cell>
          <cell r="AF30">
            <v>1</v>
          </cell>
          <cell r="AH30">
            <v>6</v>
          </cell>
          <cell r="AI30">
            <v>1</v>
          </cell>
          <cell r="AJ30">
            <v>100</v>
          </cell>
          <cell r="AK30">
            <v>12</v>
          </cell>
          <cell r="AM30">
            <v>0.6</v>
          </cell>
          <cell r="AN30">
            <v>1</v>
          </cell>
          <cell r="AO30">
            <v>100</v>
          </cell>
          <cell r="AP30">
            <v>1</v>
          </cell>
          <cell r="AR30">
            <v>0.75</v>
          </cell>
          <cell r="AS30">
            <v>1</v>
          </cell>
          <cell r="AT30">
            <v>100</v>
          </cell>
          <cell r="AU30">
            <v>12</v>
          </cell>
          <cell r="AX30">
            <v>24</v>
          </cell>
          <cell r="AY30">
            <v>0.6</v>
          </cell>
          <cell r="AZ30">
            <v>5.6</v>
          </cell>
          <cell r="BA30">
            <v>6</v>
          </cell>
          <cell r="BB30">
            <v>4</v>
          </cell>
          <cell r="BC30">
            <v>3</v>
          </cell>
          <cell r="BD30">
            <v>0.3</v>
          </cell>
          <cell r="BE30">
            <v>6</v>
          </cell>
          <cell r="BF30">
            <v>0.6</v>
          </cell>
        </row>
        <row r="31">
          <cell r="B31">
            <v>25</v>
          </cell>
          <cell r="C31" t="str">
            <v>SARJONO S.Pd</v>
          </cell>
          <cell r="D31">
            <v>0.6</v>
          </cell>
          <cell r="E31">
            <v>1</v>
          </cell>
          <cell r="F31">
            <v>100</v>
          </cell>
          <cell r="G31">
            <v>1</v>
          </cell>
          <cell r="I31">
            <v>5.6</v>
          </cell>
          <cell r="J31">
            <v>1</v>
          </cell>
          <cell r="K31">
            <v>100</v>
          </cell>
          <cell r="L31">
            <v>12</v>
          </cell>
          <cell r="N31">
            <v>6</v>
          </cell>
          <cell r="O31">
            <v>1</v>
          </cell>
          <cell r="P31">
            <v>100</v>
          </cell>
          <cell r="Q31">
            <v>12</v>
          </cell>
          <cell r="S31">
            <v>4</v>
          </cell>
          <cell r="T31">
            <v>1</v>
          </cell>
          <cell r="U31">
            <v>100</v>
          </cell>
          <cell r="V31">
            <v>12</v>
          </cell>
          <cell r="X31">
            <v>3</v>
          </cell>
          <cell r="Y31">
            <v>1</v>
          </cell>
          <cell r="Z31">
            <v>100</v>
          </cell>
          <cell r="AA31">
            <v>12</v>
          </cell>
          <cell r="AC31">
            <v>0.3</v>
          </cell>
          <cell r="AD31">
            <v>1</v>
          </cell>
          <cell r="AE31">
            <v>100</v>
          </cell>
          <cell r="AF31">
            <v>1</v>
          </cell>
          <cell r="AH31">
            <v>6</v>
          </cell>
          <cell r="AI31">
            <v>1</v>
          </cell>
          <cell r="AJ31">
            <v>100</v>
          </cell>
          <cell r="AK31">
            <v>12</v>
          </cell>
          <cell r="AM31">
            <v>0.6</v>
          </cell>
          <cell r="AN31">
            <v>1</v>
          </cell>
          <cell r="AO31">
            <v>100</v>
          </cell>
          <cell r="AP31">
            <v>1</v>
          </cell>
          <cell r="AR31">
            <v>0.75</v>
          </cell>
          <cell r="AS31">
            <v>1</v>
          </cell>
          <cell r="AT31">
            <v>100</v>
          </cell>
          <cell r="AU31">
            <v>12</v>
          </cell>
          <cell r="AX31">
            <v>25</v>
          </cell>
          <cell r="AY31">
            <v>0.6</v>
          </cell>
          <cell r="AZ31">
            <v>5.6</v>
          </cell>
          <cell r="BA31">
            <v>6</v>
          </cell>
          <cell r="BB31">
            <v>4</v>
          </cell>
          <cell r="BC31">
            <v>3</v>
          </cell>
          <cell r="BD31">
            <v>0.3</v>
          </cell>
          <cell r="BE31">
            <v>6</v>
          </cell>
          <cell r="BF31">
            <v>0.6</v>
          </cell>
        </row>
        <row r="32">
          <cell r="B32">
            <v>26</v>
          </cell>
          <cell r="C32" t="str">
            <v>Drs. AGUS UTOYO, MM</v>
          </cell>
          <cell r="D32">
            <v>0.9</v>
          </cell>
          <cell r="E32">
            <v>1</v>
          </cell>
          <cell r="F32">
            <v>100</v>
          </cell>
          <cell r="G32">
            <v>1</v>
          </cell>
          <cell r="I32">
            <v>6</v>
          </cell>
          <cell r="J32">
            <v>1</v>
          </cell>
          <cell r="K32">
            <v>100</v>
          </cell>
          <cell r="L32">
            <v>12</v>
          </cell>
          <cell r="N32">
            <v>9</v>
          </cell>
          <cell r="O32">
            <v>1</v>
          </cell>
          <cell r="P32">
            <v>100</v>
          </cell>
          <cell r="Q32">
            <v>12</v>
          </cell>
          <cell r="S32">
            <v>6</v>
          </cell>
          <cell r="T32">
            <v>1</v>
          </cell>
          <cell r="U32">
            <v>100</v>
          </cell>
          <cell r="V32">
            <v>12</v>
          </cell>
          <cell r="X32">
            <v>4.5</v>
          </cell>
          <cell r="Y32">
            <v>1</v>
          </cell>
          <cell r="Z32">
            <v>100</v>
          </cell>
          <cell r="AA32">
            <v>12</v>
          </cell>
          <cell r="AC32">
            <v>0.45</v>
          </cell>
          <cell r="AD32">
            <v>1</v>
          </cell>
          <cell r="AE32">
            <v>100</v>
          </cell>
          <cell r="AF32">
            <v>1</v>
          </cell>
          <cell r="AH32">
            <v>9</v>
          </cell>
          <cell r="AI32">
            <v>1</v>
          </cell>
          <cell r="AJ32">
            <v>100</v>
          </cell>
          <cell r="AK32">
            <v>12</v>
          </cell>
          <cell r="AM32">
            <v>0.9</v>
          </cell>
          <cell r="AN32">
            <v>1</v>
          </cell>
          <cell r="AO32">
            <v>100</v>
          </cell>
          <cell r="AP32">
            <v>1</v>
          </cell>
          <cell r="AR32">
            <v>0.75</v>
          </cell>
          <cell r="AS32">
            <v>1</v>
          </cell>
          <cell r="AT32">
            <v>100</v>
          </cell>
          <cell r="AU32">
            <v>12</v>
          </cell>
          <cell r="AX32">
            <v>26</v>
          </cell>
          <cell r="AY32">
            <v>0.9</v>
          </cell>
          <cell r="AZ32">
            <v>6</v>
          </cell>
          <cell r="BA32">
            <v>9</v>
          </cell>
          <cell r="BB32">
            <v>6</v>
          </cell>
          <cell r="BC32">
            <v>4.5</v>
          </cell>
          <cell r="BD32">
            <v>0.45</v>
          </cell>
          <cell r="BE32">
            <v>9</v>
          </cell>
          <cell r="BF32">
            <v>0.9</v>
          </cell>
        </row>
        <row r="33">
          <cell r="B33">
            <v>27</v>
          </cell>
          <cell r="C33" t="str">
            <v>MARWI, S.Pd.I</v>
          </cell>
          <cell r="D33">
            <v>0.9</v>
          </cell>
          <cell r="E33">
            <v>1</v>
          </cell>
          <cell r="F33">
            <v>100</v>
          </cell>
          <cell r="G33">
            <v>1</v>
          </cell>
          <cell r="I33">
            <v>6</v>
          </cell>
          <cell r="J33">
            <v>1</v>
          </cell>
          <cell r="K33">
            <v>100</v>
          </cell>
          <cell r="L33">
            <v>12</v>
          </cell>
          <cell r="N33">
            <v>9</v>
          </cell>
          <cell r="O33">
            <v>1</v>
          </cell>
          <cell r="P33">
            <v>100</v>
          </cell>
          <cell r="Q33">
            <v>12</v>
          </cell>
          <cell r="S33">
            <v>6</v>
          </cell>
          <cell r="T33">
            <v>1</v>
          </cell>
          <cell r="U33">
            <v>100</v>
          </cell>
          <cell r="V33">
            <v>12</v>
          </cell>
          <cell r="X33">
            <v>4.5</v>
          </cell>
          <cell r="Y33">
            <v>1</v>
          </cell>
          <cell r="Z33">
            <v>100</v>
          </cell>
          <cell r="AA33">
            <v>12</v>
          </cell>
          <cell r="AC33">
            <v>0.45</v>
          </cell>
          <cell r="AD33">
            <v>1</v>
          </cell>
          <cell r="AE33">
            <v>100</v>
          </cell>
          <cell r="AF33">
            <v>1</v>
          </cell>
          <cell r="AH33">
            <v>9</v>
          </cell>
          <cell r="AI33">
            <v>1</v>
          </cell>
          <cell r="AJ33">
            <v>100</v>
          </cell>
          <cell r="AK33">
            <v>12</v>
          </cell>
          <cell r="AM33">
            <v>0.9</v>
          </cell>
          <cell r="AN33">
            <v>1</v>
          </cell>
          <cell r="AO33">
            <v>100</v>
          </cell>
          <cell r="AP33">
            <v>1</v>
          </cell>
          <cell r="AR33">
            <v>0.75</v>
          </cell>
          <cell r="AS33">
            <v>1</v>
          </cell>
          <cell r="AT33">
            <v>100</v>
          </cell>
          <cell r="AU33">
            <v>12</v>
          </cell>
          <cell r="AX33">
            <v>27</v>
          </cell>
          <cell r="AY33">
            <v>0.9</v>
          </cell>
          <cell r="AZ33">
            <v>6</v>
          </cell>
          <cell r="BA33">
            <v>9</v>
          </cell>
          <cell r="BB33">
            <v>6</v>
          </cell>
          <cell r="BC33">
            <v>4.5</v>
          </cell>
          <cell r="BD33">
            <v>0.45</v>
          </cell>
          <cell r="BE33">
            <v>9</v>
          </cell>
          <cell r="BF33">
            <v>0.9</v>
          </cell>
        </row>
        <row r="34">
          <cell r="B34">
            <v>28</v>
          </cell>
          <cell r="C34" t="str">
            <v>SUHARTONO, S.Pd</v>
          </cell>
          <cell r="D34">
            <v>0.9</v>
          </cell>
          <cell r="E34">
            <v>1</v>
          </cell>
          <cell r="F34">
            <v>100</v>
          </cell>
          <cell r="G34">
            <v>1</v>
          </cell>
          <cell r="I34">
            <v>6</v>
          </cell>
          <cell r="J34">
            <v>1</v>
          </cell>
          <cell r="K34">
            <v>100</v>
          </cell>
          <cell r="L34">
            <v>12</v>
          </cell>
          <cell r="N34">
            <v>9</v>
          </cell>
          <cell r="O34">
            <v>1</v>
          </cell>
          <cell r="P34">
            <v>100</v>
          </cell>
          <cell r="Q34">
            <v>12</v>
          </cell>
          <cell r="S34">
            <v>6</v>
          </cell>
          <cell r="T34">
            <v>1</v>
          </cell>
          <cell r="U34">
            <v>100</v>
          </cell>
          <cell r="V34">
            <v>12</v>
          </cell>
          <cell r="X34">
            <v>4.5</v>
          </cell>
          <cell r="Y34">
            <v>1</v>
          </cell>
          <cell r="Z34">
            <v>100</v>
          </cell>
          <cell r="AA34">
            <v>12</v>
          </cell>
          <cell r="AC34">
            <v>0.45</v>
          </cell>
          <cell r="AD34">
            <v>1</v>
          </cell>
          <cell r="AE34">
            <v>100</v>
          </cell>
          <cell r="AF34">
            <v>1</v>
          </cell>
          <cell r="AH34">
            <v>9</v>
          </cell>
          <cell r="AI34">
            <v>1</v>
          </cell>
          <cell r="AJ34">
            <v>100</v>
          </cell>
          <cell r="AK34">
            <v>12</v>
          </cell>
          <cell r="AM34">
            <v>0.9</v>
          </cell>
          <cell r="AN34">
            <v>1</v>
          </cell>
          <cell r="AO34">
            <v>100</v>
          </cell>
          <cell r="AP34">
            <v>1</v>
          </cell>
          <cell r="AR34">
            <v>0.75</v>
          </cell>
          <cell r="AS34">
            <v>1</v>
          </cell>
          <cell r="AT34">
            <v>100</v>
          </cell>
          <cell r="AU34">
            <v>12</v>
          </cell>
          <cell r="AX34">
            <v>28</v>
          </cell>
          <cell r="AY34">
            <v>0.9</v>
          </cell>
          <cell r="AZ34">
            <v>6</v>
          </cell>
          <cell r="BA34">
            <v>9</v>
          </cell>
          <cell r="BB34">
            <v>6</v>
          </cell>
          <cell r="BC34">
            <v>4.5</v>
          </cell>
          <cell r="BD34">
            <v>0.45</v>
          </cell>
          <cell r="BE34">
            <v>9</v>
          </cell>
          <cell r="BF34">
            <v>0.9</v>
          </cell>
        </row>
        <row r="35">
          <cell r="B35">
            <v>29</v>
          </cell>
          <cell r="C35" t="str">
            <v>EUIS KURAISIN, M.Pd</v>
          </cell>
          <cell r="D35">
            <v>0.9</v>
          </cell>
          <cell r="E35">
            <v>1</v>
          </cell>
          <cell r="F35">
            <v>100</v>
          </cell>
          <cell r="G35">
            <v>1</v>
          </cell>
          <cell r="I35">
            <v>6</v>
          </cell>
          <cell r="J35">
            <v>1</v>
          </cell>
          <cell r="K35">
            <v>100</v>
          </cell>
          <cell r="L35">
            <v>12</v>
          </cell>
          <cell r="N35">
            <v>9</v>
          </cell>
          <cell r="O35">
            <v>1</v>
          </cell>
          <cell r="P35">
            <v>100</v>
          </cell>
          <cell r="Q35">
            <v>12</v>
          </cell>
          <cell r="S35">
            <v>6</v>
          </cell>
          <cell r="T35">
            <v>1</v>
          </cell>
          <cell r="U35">
            <v>100</v>
          </cell>
          <cell r="V35">
            <v>12</v>
          </cell>
          <cell r="X35">
            <v>4.5</v>
          </cell>
          <cell r="Y35">
            <v>1</v>
          </cell>
          <cell r="Z35">
            <v>100</v>
          </cell>
          <cell r="AA35">
            <v>12</v>
          </cell>
          <cell r="AC35">
            <v>0.45</v>
          </cell>
          <cell r="AD35">
            <v>1</v>
          </cell>
          <cell r="AE35">
            <v>100</v>
          </cell>
          <cell r="AF35">
            <v>1</v>
          </cell>
          <cell r="AH35">
            <v>9</v>
          </cell>
          <cell r="AI35">
            <v>1</v>
          </cell>
          <cell r="AJ35">
            <v>100</v>
          </cell>
          <cell r="AK35">
            <v>12</v>
          </cell>
          <cell r="AM35">
            <v>0.9</v>
          </cell>
          <cell r="AN35">
            <v>1</v>
          </cell>
          <cell r="AO35">
            <v>100</v>
          </cell>
          <cell r="AP35">
            <v>1</v>
          </cell>
          <cell r="AR35">
            <v>0.75</v>
          </cell>
          <cell r="AS35">
            <v>1</v>
          </cell>
          <cell r="AT35">
            <v>100</v>
          </cell>
          <cell r="AU35">
            <v>12</v>
          </cell>
          <cell r="AX35">
            <v>29</v>
          </cell>
          <cell r="AY35">
            <v>0.9</v>
          </cell>
          <cell r="AZ35">
            <v>6</v>
          </cell>
          <cell r="BA35">
            <v>9</v>
          </cell>
          <cell r="BB35">
            <v>6</v>
          </cell>
          <cell r="BC35">
            <v>4.5</v>
          </cell>
          <cell r="BD35">
            <v>0.45</v>
          </cell>
          <cell r="BE35">
            <v>9</v>
          </cell>
          <cell r="BF35">
            <v>0.9</v>
          </cell>
        </row>
        <row r="36">
          <cell r="B36">
            <v>30</v>
          </cell>
          <cell r="C36" t="str">
            <v>Dra. Hj. NUROZIAH</v>
          </cell>
          <cell r="D36">
            <v>0.9</v>
          </cell>
          <cell r="E36">
            <v>1</v>
          </cell>
          <cell r="F36">
            <v>100</v>
          </cell>
          <cell r="G36">
            <v>1</v>
          </cell>
          <cell r="I36">
            <v>6</v>
          </cell>
          <cell r="J36">
            <v>1</v>
          </cell>
          <cell r="K36">
            <v>100</v>
          </cell>
          <cell r="L36">
            <v>12</v>
          </cell>
          <cell r="N36">
            <v>9</v>
          </cell>
          <cell r="O36">
            <v>1</v>
          </cell>
          <cell r="P36">
            <v>100</v>
          </cell>
          <cell r="Q36">
            <v>12</v>
          </cell>
          <cell r="S36">
            <v>6</v>
          </cell>
          <cell r="T36">
            <v>1</v>
          </cell>
          <cell r="U36">
            <v>100</v>
          </cell>
          <cell r="V36">
            <v>12</v>
          </cell>
          <cell r="X36">
            <v>4.5</v>
          </cell>
          <cell r="Y36">
            <v>1</v>
          </cell>
          <cell r="Z36">
            <v>100</v>
          </cell>
          <cell r="AA36">
            <v>12</v>
          </cell>
          <cell r="AC36">
            <v>0.45</v>
          </cell>
          <cell r="AD36">
            <v>1</v>
          </cell>
          <cell r="AE36">
            <v>100</v>
          </cell>
          <cell r="AF36">
            <v>1</v>
          </cell>
          <cell r="AH36">
            <v>9</v>
          </cell>
          <cell r="AI36">
            <v>1</v>
          </cell>
          <cell r="AJ36">
            <v>100</v>
          </cell>
          <cell r="AK36">
            <v>12</v>
          </cell>
          <cell r="AM36">
            <v>0.9</v>
          </cell>
          <cell r="AN36">
            <v>1</v>
          </cell>
          <cell r="AO36">
            <v>100</v>
          </cell>
          <cell r="AP36">
            <v>1</v>
          </cell>
          <cell r="AR36">
            <v>0.75</v>
          </cell>
          <cell r="AS36">
            <v>1</v>
          </cell>
          <cell r="AT36">
            <v>100</v>
          </cell>
          <cell r="AU36">
            <v>12</v>
          </cell>
          <cell r="AX36">
            <v>30</v>
          </cell>
          <cell r="AY36">
            <v>0.9</v>
          </cell>
          <cell r="AZ36">
            <v>6</v>
          </cell>
          <cell r="BA36">
            <v>9</v>
          </cell>
          <cell r="BB36">
            <v>6</v>
          </cell>
          <cell r="BC36">
            <v>4.5</v>
          </cell>
          <cell r="BD36">
            <v>0.45</v>
          </cell>
          <cell r="BE36">
            <v>9</v>
          </cell>
          <cell r="BF36">
            <v>0.9</v>
          </cell>
        </row>
        <row r="37">
          <cell r="B37" t="str">
            <v/>
          </cell>
          <cell r="C37" t="str">
            <v/>
          </cell>
          <cell r="D37" t="str">
            <v/>
          </cell>
          <cell r="I37" t="str">
            <v/>
          </cell>
          <cell r="N37" t="str">
            <v/>
          </cell>
          <cell r="S37" t="str">
            <v/>
          </cell>
          <cell r="X37" t="str">
            <v/>
          </cell>
          <cell r="AC37" t="str">
            <v/>
          </cell>
          <cell r="AH37" t="str">
            <v/>
          </cell>
          <cell r="AM37" t="str">
            <v/>
          </cell>
          <cell r="AR37" t="str">
            <v/>
          </cell>
          <cell r="AX37">
            <v>31</v>
          </cell>
          <cell r="AY37" t="str">
            <v/>
          </cell>
          <cell r="AZ37" t="str">
            <v/>
          </cell>
          <cell r="BA37" t="str">
            <v/>
          </cell>
          <cell r="BB37" t="str">
            <v/>
          </cell>
          <cell r="BC37" t="str">
            <v/>
          </cell>
          <cell r="BD37" t="str">
            <v/>
          </cell>
          <cell r="BE37" t="str">
            <v/>
          </cell>
          <cell r="BF37" t="str">
            <v/>
          </cell>
        </row>
        <row r="38">
          <cell r="B38" t="str">
            <v/>
          </cell>
          <cell r="C38" t="str">
            <v/>
          </cell>
          <cell r="D38" t="str">
            <v/>
          </cell>
          <cell r="I38" t="str">
            <v/>
          </cell>
          <cell r="N38" t="str">
            <v/>
          </cell>
          <cell r="S38" t="str">
            <v/>
          </cell>
          <cell r="X38" t="str">
            <v/>
          </cell>
          <cell r="AC38" t="str">
            <v/>
          </cell>
          <cell r="AH38" t="str">
            <v/>
          </cell>
          <cell r="AM38" t="str">
            <v/>
          </cell>
          <cell r="AR38" t="str">
            <v/>
          </cell>
          <cell r="AX38" t="str">
            <v/>
          </cell>
          <cell r="AY38" t="str">
            <v/>
          </cell>
          <cell r="AZ38" t="str">
            <v/>
          </cell>
          <cell r="BA38" t="str">
            <v/>
          </cell>
          <cell r="BB38" t="str">
            <v/>
          </cell>
          <cell r="BC38" t="str">
            <v/>
          </cell>
          <cell r="BD38" t="str">
            <v/>
          </cell>
          <cell r="BE38" t="str">
            <v/>
          </cell>
          <cell r="BF38" t="str">
            <v/>
          </cell>
        </row>
        <row r="39">
          <cell r="B39" t="str">
            <v/>
          </cell>
          <cell r="C39" t="str">
            <v/>
          </cell>
          <cell r="D39" t="str">
            <v/>
          </cell>
          <cell r="I39" t="str">
            <v/>
          </cell>
          <cell r="N39" t="str">
            <v/>
          </cell>
          <cell r="S39" t="str">
            <v/>
          </cell>
          <cell r="X39" t="str">
            <v/>
          </cell>
          <cell r="AC39" t="str">
            <v/>
          </cell>
          <cell r="AH39" t="str">
            <v/>
          </cell>
          <cell r="AM39" t="str">
            <v/>
          </cell>
          <cell r="AR39" t="str">
            <v/>
          </cell>
          <cell r="AX39" t="str">
            <v/>
          </cell>
          <cell r="AY39" t="str">
            <v/>
          </cell>
          <cell r="AZ39" t="str">
            <v/>
          </cell>
          <cell r="BA39" t="str">
            <v/>
          </cell>
          <cell r="BB39" t="str">
            <v/>
          </cell>
          <cell r="BC39" t="str">
            <v/>
          </cell>
          <cell r="BD39" t="str">
            <v/>
          </cell>
          <cell r="BE39" t="str">
            <v/>
          </cell>
          <cell r="BF39" t="str">
            <v/>
          </cell>
        </row>
        <row r="40">
          <cell r="B40" t="str">
            <v/>
          </cell>
          <cell r="C40" t="str">
            <v/>
          </cell>
          <cell r="D40" t="str">
            <v/>
          </cell>
          <cell r="I40" t="str">
            <v/>
          </cell>
          <cell r="N40" t="str">
            <v/>
          </cell>
          <cell r="S40" t="str">
            <v/>
          </cell>
          <cell r="X40" t="str">
            <v/>
          </cell>
          <cell r="AC40" t="str">
            <v/>
          </cell>
          <cell r="AH40" t="str">
            <v/>
          </cell>
          <cell r="AM40" t="str">
            <v/>
          </cell>
          <cell r="AR40" t="str">
            <v/>
          </cell>
          <cell r="AX40" t="str">
            <v/>
          </cell>
          <cell r="AY40" t="str">
            <v/>
          </cell>
          <cell r="AZ40" t="str">
            <v/>
          </cell>
          <cell r="BA40" t="str">
            <v/>
          </cell>
          <cell r="BB40" t="str">
            <v/>
          </cell>
          <cell r="BC40" t="str">
            <v/>
          </cell>
          <cell r="BD40" t="str">
            <v/>
          </cell>
          <cell r="BE40" t="str">
            <v/>
          </cell>
          <cell r="BF40" t="str">
            <v/>
          </cell>
        </row>
        <row r="41">
          <cell r="B41" t="str">
            <v/>
          </cell>
          <cell r="C41" t="str">
            <v/>
          </cell>
          <cell r="D41" t="str">
            <v/>
          </cell>
          <cell r="I41" t="str">
            <v/>
          </cell>
          <cell r="N41" t="str">
            <v/>
          </cell>
          <cell r="S41" t="str">
            <v/>
          </cell>
          <cell r="X41" t="str">
            <v/>
          </cell>
          <cell r="AC41" t="str">
            <v/>
          </cell>
          <cell r="AH41" t="str">
            <v/>
          </cell>
          <cell r="AM41" t="str">
            <v/>
          </cell>
          <cell r="AR41" t="str">
            <v/>
          </cell>
          <cell r="AX41" t="str">
            <v/>
          </cell>
          <cell r="AY41" t="str">
            <v/>
          </cell>
          <cell r="AZ41" t="str">
            <v/>
          </cell>
          <cell r="BA41" t="str">
            <v/>
          </cell>
          <cell r="BB41" t="str">
            <v/>
          </cell>
          <cell r="BC41" t="str">
            <v/>
          </cell>
          <cell r="BD41" t="str">
            <v/>
          </cell>
          <cell r="BE41" t="str">
            <v/>
          </cell>
          <cell r="BF41" t="str">
            <v/>
          </cell>
        </row>
        <row r="42">
          <cell r="B42" t="str">
            <v/>
          </cell>
          <cell r="C42" t="str">
            <v/>
          </cell>
          <cell r="D42" t="str">
            <v/>
          </cell>
          <cell r="I42" t="str">
            <v/>
          </cell>
          <cell r="N42" t="str">
            <v/>
          </cell>
          <cell r="S42" t="str">
            <v/>
          </cell>
          <cell r="X42" t="str">
            <v/>
          </cell>
          <cell r="AC42" t="str">
            <v/>
          </cell>
          <cell r="AH42" t="str">
            <v/>
          </cell>
          <cell r="AM42" t="str">
            <v/>
          </cell>
          <cell r="AR42" t="str">
            <v/>
          </cell>
          <cell r="AX42" t="str">
            <v/>
          </cell>
          <cell r="AY42" t="str">
            <v/>
          </cell>
          <cell r="AZ42" t="str">
            <v/>
          </cell>
          <cell r="BA42" t="str">
            <v/>
          </cell>
          <cell r="BB42" t="str">
            <v/>
          </cell>
          <cell r="BC42" t="str">
            <v/>
          </cell>
          <cell r="BD42" t="str">
            <v/>
          </cell>
          <cell r="BE42" t="str">
            <v/>
          </cell>
          <cell r="BF42" t="str">
            <v/>
          </cell>
        </row>
        <row r="43">
          <cell r="B43" t="str">
            <v/>
          </cell>
          <cell r="C43" t="str">
            <v/>
          </cell>
          <cell r="D43" t="str">
            <v/>
          </cell>
          <cell r="I43" t="str">
            <v/>
          </cell>
          <cell r="N43" t="str">
            <v/>
          </cell>
          <cell r="S43" t="str">
            <v/>
          </cell>
          <cell r="X43" t="str">
            <v/>
          </cell>
          <cell r="AC43" t="str">
            <v/>
          </cell>
          <cell r="AH43" t="str">
            <v/>
          </cell>
          <cell r="AM43" t="str">
            <v/>
          </cell>
          <cell r="AR43" t="str">
            <v/>
          </cell>
          <cell r="AX43" t="str">
            <v/>
          </cell>
          <cell r="AY43" t="str">
            <v/>
          </cell>
          <cell r="AZ43" t="str">
            <v/>
          </cell>
          <cell r="BA43" t="str">
            <v/>
          </cell>
          <cell r="BB43" t="str">
            <v/>
          </cell>
          <cell r="BC43" t="str">
            <v/>
          </cell>
          <cell r="BD43" t="str">
            <v/>
          </cell>
          <cell r="BE43" t="str">
            <v/>
          </cell>
          <cell r="BF43" t="str">
            <v/>
          </cell>
        </row>
        <row r="44">
          <cell r="B44" t="str">
            <v/>
          </cell>
          <cell r="C44" t="str">
            <v/>
          </cell>
          <cell r="D44" t="str">
            <v/>
          </cell>
          <cell r="I44" t="str">
            <v/>
          </cell>
          <cell r="N44" t="str">
            <v/>
          </cell>
          <cell r="S44" t="str">
            <v/>
          </cell>
          <cell r="X44" t="str">
            <v/>
          </cell>
          <cell r="AC44" t="str">
            <v/>
          </cell>
          <cell r="AH44" t="str">
            <v/>
          </cell>
          <cell r="AM44" t="str">
            <v/>
          </cell>
          <cell r="AR44" t="str">
            <v/>
          </cell>
          <cell r="AX44" t="str">
            <v/>
          </cell>
          <cell r="AY44" t="str">
            <v/>
          </cell>
          <cell r="AZ44" t="str">
            <v/>
          </cell>
          <cell r="BA44" t="str">
            <v/>
          </cell>
          <cell r="BB44" t="str">
            <v/>
          </cell>
          <cell r="BC44" t="str">
            <v/>
          </cell>
          <cell r="BD44" t="str">
            <v/>
          </cell>
          <cell r="BE44" t="str">
            <v/>
          </cell>
          <cell r="BF44" t="str">
            <v/>
          </cell>
        </row>
        <row r="45">
          <cell r="B45" t="str">
            <v/>
          </cell>
          <cell r="C45" t="str">
            <v/>
          </cell>
          <cell r="D45" t="str">
            <v/>
          </cell>
          <cell r="I45" t="str">
            <v/>
          </cell>
          <cell r="N45" t="str">
            <v/>
          </cell>
          <cell r="S45" t="str">
            <v/>
          </cell>
          <cell r="X45" t="str">
            <v/>
          </cell>
          <cell r="AC45" t="str">
            <v/>
          </cell>
          <cell r="AH45" t="str">
            <v/>
          </cell>
          <cell r="AM45" t="str">
            <v/>
          </cell>
          <cell r="AR45" t="str">
            <v/>
          </cell>
          <cell r="AX45" t="str">
            <v/>
          </cell>
          <cell r="AY45" t="str">
            <v/>
          </cell>
          <cell r="AZ45" t="str">
            <v/>
          </cell>
          <cell r="BA45" t="str">
            <v/>
          </cell>
          <cell r="BB45" t="str">
            <v/>
          </cell>
          <cell r="BC45" t="str">
            <v/>
          </cell>
          <cell r="BD45" t="str">
            <v/>
          </cell>
          <cell r="BE45" t="str">
            <v/>
          </cell>
          <cell r="BF45" t="str">
            <v/>
          </cell>
        </row>
        <row r="46">
          <cell r="B46" t="str">
            <v/>
          </cell>
          <cell r="C46" t="str">
            <v/>
          </cell>
          <cell r="D46" t="str">
            <v/>
          </cell>
          <cell r="I46" t="str">
            <v/>
          </cell>
          <cell r="N46" t="str">
            <v/>
          </cell>
          <cell r="S46" t="str">
            <v/>
          </cell>
          <cell r="X46" t="str">
            <v/>
          </cell>
          <cell r="AC46" t="str">
            <v/>
          </cell>
          <cell r="AH46" t="str">
            <v/>
          </cell>
          <cell r="AM46" t="str">
            <v/>
          </cell>
          <cell r="AR46" t="str">
            <v/>
          </cell>
          <cell r="AX46" t="str">
            <v/>
          </cell>
          <cell r="AY46" t="str">
            <v/>
          </cell>
          <cell r="AZ46" t="str">
            <v/>
          </cell>
          <cell r="BA46" t="str">
            <v/>
          </cell>
          <cell r="BB46" t="str">
            <v/>
          </cell>
          <cell r="BC46" t="str">
            <v/>
          </cell>
          <cell r="BD46" t="str">
            <v/>
          </cell>
          <cell r="BE46" t="str">
            <v/>
          </cell>
          <cell r="BF46" t="str">
            <v/>
          </cell>
        </row>
        <row r="47">
          <cell r="B47" t="str">
            <v/>
          </cell>
          <cell r="C47" t="str">
            <v/>
          </cell>
          <cell r="D47" t="str">
            <v/>
          </cell>
          <cell r="I47" t="str">
            <v/>
          </cell>
          <cell r="N47" t="str">
            <v/>
          </cell>
          <cell r="S47" t="str">
            <v/>
          </cell>
          <cell r="X47" t="str">
            <v/>
          </cell>
          <cell r="AC47" t="str">
            <v/>
          </cell>
          <cell r="AH47" t="str">
            <v/>
          </cell>
          <cell r="AM47" t="str">
            <v/>
          </cell>
          <cell r="AR47" t="str">
            <v/>
          </cell>
          <cell r="AX47" t="str">
            <v/>
          </cell>
          <cell r="AY47" t="str">
            <v/>
          </cell>
          <cell r="AZ47" t="str">
            <v/>
          </cell>
          <cell r="BA47" t="str">
            <v/>
          </cell>
          <cell r="BB47" t="str">
            <v/>
          </cell>
          <cell r="BC47" t="str">
            <v/>
          </cell>
          <cell r="BD47" t="str">
            <v/>
          </cell>
          <cell r="BE47" t="str">
            <v/>
          </cell>
          <cell r="BF47" t="str">
            <v/>
          </cell>
        </row>
        <row r="48">
          <cell r="B48" t="str">
            <v/>
          </cell>
          <cell r="C48" t="str">
            <v/>
          </cell>
          <cell r="D48" t="str">
            <v/>
          </cell>
          <cell r="I48" t="str">
            <v/>
          </cell>
          <cell r="N48" t="str">
            <v/>
          </cell>
          <cell r="S48" t="str">
            <v/>
          </cell>
          <cell r="X48" t="str">
            <v/>
          </cell>
          <cell r="AC48" t="str">
            <v/>
          </cell>
          <cell r="AH48" t="str">
            <v/>
          </cell>
          <cell r="AM48" t="str">
            <v/>
          </cell>
          <cell r="AR48" t="str">
            <v/>
          </cell>
          <cell r="AX48" t="str">
            <v/>
          </cell>
          <cell r="AY48" t="str">
            <v/>
          </cell>
          <cell r="AZ48" t="str">
            <v/>
          </cell>
          <cell r="BA48" t="str">
            <v/>
          </cell>
          <cell r="BB48" t="str">
            <v/>
          </cell>
          <cell r="BC48" t="str">
            <v/>
          </cell>
          <cell r="BD48" t="str">
            <v/>
          </cell>
          <cell r="BE48" t="str">
            <v/>
          </cell>
          <cell r="BF48" t="str">
            <v/>
          </cell>
        </row>
        <row r="49">
          <cell r="B49" t="str">
            <v/>
          </cell>
          <cell r="C49" t="str">
            <v/>
          </cell>
          <cell r="D49" t="str">
            <v/>
          </cell>
          <cell r="I49" t="str">
            <v/>
          </cell>
          <cell r="N49" t="str">
            <v/>
          </cell>
          <cell r="S49" t="str">
            <v/>
          </cell>
          <cell r="X49" t="str">
            <v/>
          </cell>
          <cell r="AC49" t="str">
            <v/>
          </cell>
          <cell r="AH49" t="str">
            <v/>
          </cell>
          <cell r="AM49" t="str">
            <v/>
          </cell>
          <cell r="AR49" t="str">
            <v/>
          </cell>
          <cell r="AX49" t="str">
            <v/>
          </cell>
          <cell r="AY49" t="str">
            <v/>
          </cell>
          <cell r="AZ49" t="str">
            <v/>
          </cell>
          <cell r="BA49" t="str">
            <v/>
          </cell>
          <cell r="BB49" t="str">
            <v/>
          </cell>
          <cell r="BC49" t="str">
            <v/>
          </cell>
          <cell r="BD49" t="str">
            <v/>
          </cell>
          <cell r="BE49" t="str">
            <v/>
          </cell>
          <cell r="BF49" t="str">
            <v/>
          </cell>
        </row>
        <row r="50">
          <cell r="B50" t="str">
            <v/>
          </cell>
          <cell r="C50" t="str">
            <v/>
          </cell>
          <cell r="D50" t="str">
            <v/>
          </cell>
          <cell r="I50" t="str">
            <v/>
          </cell>
          <cell r="N50" t="str">
            <v/>
          </cell>
          <cell r="S50" t="str">
            <v/>
          </cell>
          <cell r="X50" t="str">
            <v/>
          </cell>
          <cell r="AC50" t="str">
            <v/>
          </cell>
          <cell r="AH50" t="str">
            <v/>
          </cell>
          <cell r="AM50" t="str">
            <v/>
          </cell>
          <cell r="AR50" t="str">
            <v/>
          </cell>
          <cell r="AX50" t="str">
            <v/>
          </cell>
          <cell r="AY50" t="str">
            <v/>
          </cell>
          <cell r="AZ50" t="str">
            <v/>
          </cell>
          <cell r="BA50" t="str">
            <v/>
          </cell>
          <cell r="BB50" t="str">
            <v/>
          </cell>
          <cell r="BC50" t="str">
            <v/>
          </cell>
          <cell r="BD50" t="str">
            <v/>
          </cell>
          <cell r="BE50" t="str">
            <v/>
          </cell>
          <cell r="BF50" t="str">
            <v/>
          </cell>
        </row>
        <row r="51">
          <cell r="B51" t="str">
            <v/>
          </cell>
          <cell r="C51" t="str">
            <v/>
          </cell>
          <cell r="D51" t="str">
            <v/>
          </cell>
          <cell r="I51" t="str">
            <v/>
          </cell>
          <cell r="N51" t="str">
            <v/>
          </cell>
          <cell r="S51" t="str">
            <v/>
          </cell>
          <cell r="X51" t="str">
            <v/>
          </cell>
          <cell r="AC51" t="str">
            <v/>
          </cell>
          <cell r="AH51" t="str">
            <v/>
          </cell>
          <cell r="AM51" t="str">
            <v/>
          </cell>
          <cell r="AR51" t="str">
            <v/>
          </cell>
          <cell r="AX51" t="str">
            <v/>
          </cell>
          <cell r="AY51" t="str">
            <v/>
          </cell>
          <cell r="AZ51" t="str">
            <v/>
          </cell>
          <cell r="BA51" t="str">
            <v/>
          </cell>
          <cell r="BB51" t="str">
            <v/>
          </cell>
          <cell r="BC51" t="str">
            <v/>
          </cell>
          <cell r="BD51" t="str">
            <v/>
          </cell>
          <cell r="BE51" t="str">
            <v/>
          </cell>
          <cell r="BF51" t="str">
            <v/>
          </cell>
        </row>
        <row r="52">
          <cell r="B52" t="str">
            <v/>
          </cell>
          <cell r="C52" t="str">
            <v/>
          </cell>
          <cell r="D52" t="str">
            <v/>
          </cell>
          <cell r="I52" t="str">
            <v/>
          </cell>
          <cell r="N52" t="str">
            <v/>
          </cell>
          <cell r="S52" t="str">
            <v/>
          </cell>
          <cell r="X52" t="str">
            <v/>
          </cell>
          <cell r="AC52" t="str">
            <v/>
          </cell>
          <cell r="AH52" t="str">
            <v/>
          </cell>
          <cell r="AM52" t="str">
            <v/>
          </cell>
          <cell r="AR52" t="str">
            <v/>
          </cell>
          <cell r="AX52" t="str">
            <v/>
          </cell>
          <cell r="AY52" t="str">
            <v/>
          </cell>
          <cell r="AZ52" t="str">
            <v/>
          </cell>
          <cell r="BA52" t="str">
            <v/>
          </cell>
          <cell r="BB52" t="str">
            <v/>
          </cell>
          <cell r="BC52" t="str">
            <v/>
          </cell>
          <cell r="BD52" t="str">
            <v/>
          </cell>
          <cell r="BE52" t="str">
            <v/>
          </cell>
          <cell r="BF52" t="str">
            <v/>
          </cell>
        </row>
        <row r="53">
          <cell r="B53" t="str">
            <v/>
          </cell>
          <cell r="C53" t="str">
            <v/>
          </cell>
          <cell r="D53" t="str">
            <v/>
          </cell>
          <cell r="I53" t="str">
            <v/>
          </cell>
          <cell r="N53" t="str">
            <v/>
          </cell>
          <cell r="S53" t="str">
            <v/>
          </cell>
          <cell r="X53" t="str">
            <v/>
          </cell>
          <cell r="AC53" t="str">
            <v/>
          </cell>
          <cell r="AH53" t="str">
            <v/>
          </cell>
          <cell r="AM53" t="str">
            <v/>
          </cell>
          <cell r="AR53" t="str">
            <v/>
          </cell>
          <cell r="AX53" t="str">
            <v/>
          </cell>
          <cell r="AY53" t="str">
            <v/>
          </cell>
          <cell r="AZ53" t="str">
            <v/>
          </cell>
          <cell r="BA53" t="str">
            <v/>
          </cell>
          <cell r="BB53" t="str">
            <v/>
          </cell>
          <cell r="BC53" t="str">
            <v/>
          </cell>
          <cell r="BD53" t="str">
            <v/>
          </cell>
          <cell r="BE53" t="str">
            <v/>
          </cell>
          <cell r="BF53" t="str">
            <v/>
          </cell>
        </row>
        <row r="54">
          <cell r="B54" t="str">
            <v/>
          </cell>
          <cell r="C54" t="str">
            <v/>
          </cell>
          <cell r="D54" t="str">
            <v/>
          </cell>
          <cell r="I54" t="str">
            <v/>
          </cell>
          <cell r="N54" t="str">
            <v/>
          </cell>
          <cell r="S54" t="str">
            <v/>
          </cell>
          <cell r="X54" t="str">
            <v/>
          </cell>
          <cell r="AC54" t="str">
            <v/>
          </cell>
          <cell r="AH54" t="str">
            <v/>
          </cell>
          <cell r="AM54" t="str">
            <v/>
          </cell>
          <cell r="AR54" t="str">
            <v/>
          </cell>
          <cell r="AX54" t="str">
            <v/>
          </cell>
          <cell r="AY54" t="str">
            <v/>
          </cell>
          <cell r="AZ54" t="str">
            <v/>
          </cell>
          <cell r="BA54" t="str">
            <v/>
          </cell>
          <cell r="BB54" t="str">
            <v/>
          </cell>
          <cell r="BC54" t="str">
            <v/>
          </cell>
          <cell r="BD54" t="str">
            <v/>
          </cell>
          <cell r="BE54" t="str">
            <v/>
          </cell>
          <cell r="BF54" t="str">
            <v/>
          </cell>
        </row>
        <row r="55">
          <cell r="B55" t="str">
            <v/>
          </cell>
          <cell r="C55" t="str">
            <v/>
          </cell>
          <cell r="D55" t="str">
            <v/>
          </cell>
          <cell r="I55" t="str">
            <v/>
          </cell>
          <cell r="N55" t="str">
            <v/>
          </cell>
          <cell r="S55" t="str">
            <v/>
          </cell>
          <cell r="X55" t="str">
            <v/>
          </cell>
          <cell r="AC55" t="str">
            <v/>
          </cell>
          <cell r="AH55" t="str">
            <v/>
          </cell>
          <cell r="AM55" t="str">
            <v/>
          </cell>
          <cell r="AR55" t="str">
            <v/>
          </cell>
          <cell r="AX55" t="str">
            <v/>
          </cell>
          <cell r="AY55" t="str">
            <v/>
          </cell>
          <cell r="AZ55" t="str">
            <v/>
          </cell>
          <cell r="BA55" t="str">
            <v/>
          </cell>
          <cell r="BB55" t="str">
            <v/>
          </cell>
          <cell r="BC55" t="str">
            <v/>
          </cell>
          <cell r="BD55" t="str">
            <v/>
          </cell>
          <cell r="BE55" t="str">
            <v/>
          </cell>
          <cell r="BF55" t="str">
            <v/>
          </cell>
        </row>
        <row r="56">
          <cell r="B56" t="str">
            <v/>
          </cell>
          <cell r="C56" t="str">
            <v/>
          </cell>
          <cell r="D56" t="str">
            <v/>
          </cell>
          <cell r="I56" t="str">
            <v/>
          </cell>
          <cell r="N56" t="str">
            <v/>
          </cell>
          <cell r="S56" t="str">
            <v/>
          </cell>
          <cell r="X56" t="str">
            <v/>
          </cell>
          <cell r="AC56" t="str">
            <v/>
          </cell>
          <cell r="AH56" t="str">
            <v/>
          </cell>
          <cell r="AM56" t="str">
            <v/>
          </cell>
          <cell r="AR56" t="str">
            <v/>
          </cell>
          <cell r="AX56" t="str">
            <v/>
          </cell>
          <cell r="AY56" t="str">
            <v/>
          </cell>
          <cell r="AZ56" t="str">
            <v/>
          </cell>
          <cell r="BA56" t="str">
            <v/>
          </cell>
          <cell r="BB56" t="str">
            <v/>
          </cell>
          <cell r="BC56" t="str">
            <v/>
          </cell>
          <cell r="BD56" t="str">
            <v/>
          </cell>
          <cell r="BE56" t="str">
            <v/>
          </cell>
          <cell r="BF56" t="str">
            <v/>
          </cell>
        </row>
        <row r="57">
          <cell r="B57" t="str">
            <v/>
          </cell>
          <cell r="C57" t="str">
            <v/>
          </cell>
          <cell r="D57" t="str">
            <v/>
          </cell>
          <cell r="I57" t="str">
            <v/>
          </cell>
          <cell r="N57" t="str">
            <v/>
          </cell>
          <cell r="S57" t="str">
            <v/>
          </cell>
          <cell r="X57" t="str">
            <v/>
          </cell>
          <cell r="AC57" t="str">
            <v/>
          </cell>
          <cell r="AH57" t="str">
            <v/>
          </cell>
          <cell r="AM57" t="str">
            <v/>
          </cell>
          <cell r="AR57" t="str">
            <v/>
          </cell>
          <cell r="AX57" t="str">
            <v/>
          </cell>
          <cell r="AY57" t="str">
            <v/>
          </cell>
          <cell r="AZ57" t="str">
            <v/>
          </cell>
          <cell r="BA57" t="str">
            <v/>
          </cell>
          <cell r="BB57" t="str">
            <v/>
          </cell>
          <cell r="BC57" t="str">
            <v/>
          </cell>
          <cell r="BD57" t="str">
            <v/>
          </cell>
          <cell r="BE57" t="str">
            <v/>
          </cell>
          <cell r="BF57" t="str">
            <v/>
          </cell>
        </row>
        <row r="58">
          <cell r="B58" t="str">
            <v/>
          </cell>
          <cell r="C58" t="str">
            <v/>
          </cell>
          <cell r="D58" t="str">
            <v/>
          </cell>
          <cell r="I58" t="str">
            <v/>
          </cell>
          <cell r="N58" t="str">
            <v/>
          </cell>
          <cell r="S58" t="str">
            <v/>
          </cell>
          <cell r="X58" t="str">
            <v/>
          </cell>
          <cell r="AC58" t="str">
            <v/>
          </cell>
          <cell r="AH58" t="str">
            <v/>
          </cell>
          <cell r="AM58" t="str">
            <v/>
          </cell>
          <cell r="AR58" t="str">
            <v/>
          </cell>
          <cell r="AX58" t="str">
            <v/>
          </cell>
          <cell r="AY58" t="str">
            <v/>
          </cell>
          <cell r="AZ58" t="str">
            <v/>
          </cell>
          <cell r="BA58" t="str">
            <v/>
          </cell>
          <cell r="BB58" t="str">
            <v/>
          </cell>
          <cell r="BC58" t="str">
            <v/>
          </cell>
          <cell r="BD58" t="str">
            <v/>
          </cell>
          <cell r="BE58" t="str">
            <v/>
          </cell>
          <cell r="BF58" t="str">
            <v/>
          </cell>
        </row>
        <row r="59">
          <cell r="B59" t="str">
            <v/>
          </cell>
          <cell r="C59" t="str">
            <v/>
          </cell>
          <cell r="D59" t="str">
            <v/>
          </cell>
          <cell r="I59" t="str">
            <v/>
          </cell>
          <cell r="N59" t="str">
            <v/>
          </cell>
          <cell r="S59" t="str">
            <v/>
          </cell>
          <cell r="X59" t="str">
            <v/>
          </cell>
          <cell r="AC59" t="str">
            <v/>
          </cell>
          <cell r="AH59" t="str">
            <v/>
          </cell>
          <cell r="AM59" t="str">
            <v/>
          </cell>
          <cell r="AR59" t="str">
            <v/>
          </cell>
          <cell r="AX59" t="str">
            <v/>
          </cell>
          <cell r="AY59" t="str">
            <v/>
          </cell>
          <cell r="AZ59" t="str">
            <v/>
          </cell>
          <cell r="BA59" t="str">
            <v/>
          </cell>
          <cell r="BB59" t="str">
            <v/>
          </cell>
          <cell r="BC59" t="str">
            <v/>
          </cell>
          <cell r="BD59" t="str">
            <v/>
          </cell>
          <cell r="BE59" t="str">
            <v/>
          </cell>
          <cell r="BF59" t="str">
            <v/>
          </cell>
        </row>
        <row r="60">
          <cell r="B60" t="str">
            <v/>
          </cell>
          <cell r="C60" t="str">
            <v/>
          </cell>
          <cell r="D60" t="str">
            <v/>
          </cell>
          <cell r="I60" t="str">
            <v/>
          </cell>
          <cell r="N60" t="str">
            <v/>
          </cell>
          <cell r="S60" t="str">
            <v/>
          </cell>
          <cell r="X60" t="str">
            <v/>
          </cell>
          <cell r="AC60" t="str">
            <v/>
          </cell>
          <cell r="AH60" t="str">
            <v/>
          </cell>
          <cell r="AM60" t="str">
            <v/>
          </cell>
          <cell r="AR60" t="str">
            <v/>
          </cell>
          <cell r="AX60" t="str">
            <v/>
          </cell>
          <cell r="AY60" t="str">
            <v/>
          </cell>
          <cell r="AZ60" t="str">
            <v/>
          </cell>
          <cell r="BA60" t="str">
            <v/>
          </cell>
          <cell r="BB60" t="str">
            <v/>
          </cell>
          <cell r="BC60" t="str">
            <v/>
          </cell>
          <cell r="BD60" t="str">
            <v/>
          </cell>
          <cell r="BE60" t="str">
            <v/>
          </cell>
          <cell r="BF60" t="str">
            <v/>
          </cell>
        </row>
        <row r="61">
          <cell r="B61" t="str">
            <v/>
          </cell>
          <cell r="C61" t="str">
            <v/>
          </cell>
          <cell r="D61" t="str">
            <v/>
          </cell>
          <cell r="I61" t="str">
            <v/>
          </cell>
          <cell r="N61" t="str">
            <v/>
          </cell>
          <cell r="S61" t="str">
            <v/>
          </cell>
          <cell r="X61" t="str">
            <v/>
          </cell>
          <cell r="AC61" t="str">
            <v/>
          </cell>
          <cell r="AH61" t="str">
            <v/>
          </cell>
          <cell r="AM61" t="str">
            <v/>
          </cell>
          <cell r="AR61" t="str">
            <v/>
          </cell>
          <cell r="AX61" t="str">
            <v/>
          </cell>
          <cell r="AY61" t="str">
            <v/>
          </cell>
          <cell r="AZ61" t="str">
            <v/>
          </cell>
          <cell r="BA61" t="str">
            <v/>
          </cell>
          <cell r="BB61" t="str">
            <v/>
          </cell>
          <cell r="BC61" t="str">
            <v/>
          </cell>
          <cell r="BD61" t="str">
            <v/>
          </cell>
          <cell r="BE61" t="str">
            <v/>
          </cell>
          <cell r="BF61" t="str">
            <v/>
          </cell>
        </row>
        <row r="62">
          <cell r="B62" t="str">
            <v/>
          </cell>
          <cell r="C62" t="str">
            <v/>
          </cell>
          <cell r="D62" t="str">
            <v/>
          </cell>
          <cell r="I62" t="str">
            <v/>
          </cell>
          <cell r="N62" t="str">
            <v/>
          </cell>
          <cell r="S62" t="str">
            <v/>
          </cell>
          <cell r="X62" t="str">
            <v/>
          </cell>
          <cell r="AC62" t="str">
            <v/>
          </cell>
          <cell r="AH62" t="str">
            <v/>
          </cell>
          <cell r="AM62" t="str">
            <v/>
          </cell>
          <cell r="AR62" t="str">
            <v/>
          </cell>
          <cell r="AX62" t="str">
            <v/>
          </cell>
          <cell r="AY62" t="str">
            <v/>
          </cell>
          <cell r="AZ62" t="str">
            <v/>
          </cell>
          <cell r="BA62" t="str">
            <v/>
          </cell>
          <cell r="BB62" t="str">
            <v/>
          </cell>
          <cell r="BC62" t="str">
            <v/>
          </cell>
          <cell r="BD62" t="str">
            <v/>
          </cell>
          <cell r="BE62" t="str">
            <v/>
          </cell>
          <cell r="BF62" t="str">
            <v/>
          </cell>
        </row>
        <row r="63">
          <cell r="B63" t="str">
            <v/>
          </cell>
          <cell r="C63" t="str">
            <v/>
          </cell>
          <cell r="D63" t="str">
            <v/>
          </cell>
          <cell r="I63" t="str">
            <v/>
          </cell>
          <cell r="N63" t="str">
            <v/>
          </cell>
          <cell r="S63" t="str">
            <v/>
          </cell>
          <cell r="X63" t="str">
            <v/>
          </cell>
          <cell r="AC63" t="str">
            <v/>
          </cell>
          <cell r="AH63" t="str">
            <v/>
          </cell>
          <cell r="AM63" t="str">
            <v/>
          </cell>
          <cell r="AR63" t="str">
            <v/>
          </cell>
          <cell r="AX63" t="str">
            <v/>
          </cell>
          <cell r="AY63" t="str">
            <v/>
          </cell>
          <cell r="AZ63" t="str">
            <v/>
          </cell>
          <cell r="BA63" t="str">
            <v/>
          </cell>
          <cell r="BB63" t="str">
            <v/>
          </cell>
          <cell r="BC63" t="str">
            <v/>
          </cell>
          <cell r="BD63" t="str">
            <v/>
          </cell>
          <cell r="BE63" t="str">
            <v/>
          </cell>
          <cell r="BF63" t="str">
            <v/>
          </cell>
        </row>
        <row r="64">
          <cell r="B64" t="str">
            <v/>
          </cell>
          <cell r="C64" t="str">
            <v/>
          </cell>
          <cell r="D64" t="str">
            <v/>
          </cell>
          <cell r="I64" t="str">
            <v/>
          </cell>
          <cell r="N64" t="str">
            <v/>
          </cell>
          <cell r="S64" t="str">
            <v/>
          </cell>
          <cell r="X64" t="str">
            <v/>
          </cell>
          <cell r="AC64" t="str">
            <v/>
          </cell>
          <cell r="AH64" t="str">
            <v/>
          </cell>
          <cell r="AM64" t="str">
            <v/>
          </cell>
          <cell r="AR64" t="str">
            <v/>
          </cell>
          <cell r="AX64" t="str">
            <v/>
          </cell>
          <cell r="AY64" t="str">
            <v/>
          </cell>
          <cell r="AZ64" t="str">
            <v/>
          </cell>
          <cell r="BA64" t="str">
            <v/>
          </cell>
          <cell r="BB64" t="str">
            <v/>
          </cell>
          <cell r="BC64" t="str">
            <v/>
          </cell>
          <cell r="BD64" t="str">
            <v/>
          </cell>
          <cell r="BE64" t="str">
            <v/>
          </cell>
          <cell r="BF64" t="str">
            <v/>
          </cell>
        </row>
        <row r="65">
          <cell r="B65" t="str">
            <v/>
          </cell>
          <cell r="C65" t="str">
            <v/>
          </cell>
          <cell r="D65" t="str">
            <v/>
          </cell>
          <cell r="I65" t="str">
            <v/>
          </cell>
          <cell r="N65" t="str">
            <v/>
          </cell>
          <cell r="S65" t="str">
            <v/>
          </cell>
          <cell r="X65" t="str">
            <v/>
          </cell>
          <cell r="AC65" t="str">
            <v/>
          </cell>
          <cell r="AH65" t="str">
            <v/>
          </cell>
          <cell r="AM65" t="str">
            <v/>
          </cell>
          <cell r="AR65" t="str">
            <v/>
          </cell>
          <cell r="AX65" t="str">
            <v/>
          </cell>
          <cell r="AY65" t="str">
            <v/>
          </cell>
          <cell r="AZ65" t="str">
            <v/>
          </cell>
          <cell r="BA65" t="str">
            <v/>
          </cell>
          <cell r="BB65" t="str">
            <v/>
          </cell>
          <cell r="BC65" t="str">
            <v/>
          </cell>
          <cell r="BD65" t="str">
            <v/>
          </cell>
          <cell r="BE65" t="str">
            <v/>
          </cell>
          <cell r="BF65" t="str">
            <v/>
          </cell>
        </row>
        <row r="66">
          <cell r="B66" t="str">
            <v/>
          </cell>
          <cell r="C66" t="str">
            <v/>
          </cell>
          <cell r="D66" t="str">
            <v/>
          </cell>
          <cell r="I66" t="str">
            <v/>
          </cell>
          <cell r="N66" t="str">
            <v/>
          </cell>
          <cell r="S66" t="str">
            <v/>
          </cell>
          <cell r="X66" t="str">
            <v/>
          </cell>
          <cell r="AC66" t="str">
            <v/>
          </cell>
          <cell r="AH66" t="str">
            <v/>
          </cell>
          <cell r="AM66" t="str">
            <v/>
          </cell>
          <cell r="AR66" t="str">
            <v/>
          </cell>
          <cell r="AX66" t="str">
            <v/>
          </cell>
          <cell r="AY66" t="str">
            <v/>
          </cell>
          <cell r="AZ66" t="str">
            <v/>
          </cell>
          <cell r="BA66" t="str">
            <v/>
          </cell>
          <cell r="BB66" t="str">
            <v/>
          </cell>
          <cell r="BC66" t="str">
            <v/>
          </cell>
          <cell r="BD66" t="str">
            <v/>
          </cell>
          <cell r="BE66" t="str">
            <v/>
          </cell>
          <cell r="BF66" t="str">
            <v/>
          </cell>
        </row>
        <row r="67">
          <cell r="B67" t="str">
            <v/>
          </cell>
          <cell r="C67" t="str">
            <v/>
          </cell>
          <cell r="D67" t="str">
            <v/>
          </cell>
          <cell r="I67" t="str">
            <v/>
          </cell>
          <cell r="N67" t="str">
            <v/>
          </cell>
          <cell r="S67" t="str">
            <v/>
          </cell>
          <cell r="X67" t="str">
            <v/>
          </cell>
          <cell r="AC67" t="str">
            <v/>
          </cell>
          <cell r="AH67" t="str">
            <v/>
          </cell>
          <cell r="AM67" t="str">
            <v/>
          </cell>
          <cell r="AR67" t="str">
            <v/>
          </cell>
          <cell r="AX67" t="str">
            <v/>
          </cell>
          <cell r="AY67" t="str">
            <v/>
          </cell>
          <cell r="AZ67" t="str">
            <v/>
          </cell>
          <cell r="BA67" t="str">
            <v/>
          </cell>
          <cell r="BB67" t="str">
            <v/>
          </cell>
          <cell r="BC67" t="str">
            <v/>
          </cell>
          <cell r="BD67" t="str">
            <v/>
          </cell>
          <cell r="BE67" t="str">
            <v/>
          </cell>
          <cell r="BF67" t="str">
            <v/>
          </cell>
        </row>
        <row r="68">
          <cell r="B68" t="str">
            <v/>
          </cell>
          <cell r="C68" t="str">
            <v/>
          </cell>
          <cell r="D68" t="str">
            <v/>
          </cell>
          <cell r="I68" t="str">
            <v/>
          </cell>
          <cell r="N68" t="str">
            <v/>
          </cell>
          <cell r="S68" t="str">
            <v/>
          </cell>
          <cell r="X68" t="str">
            <v/>
          </cell>
          <cell r="AC68" t="str">
            <v/>
          </cell>
          <cell r="AH68" t="str">
            <v/>
          </cell>
          <cell r="AM68" t="str">
            <v/>
          </cell>
          <cell r="AR68" t="str">
            <v/>
          </cell>
          <cell r="AX68" t="str">
            <v/>
          </cell>
          <cell r="AY68" t="str">
            <v/>
          </cell>
          <cell r="AZ68" t="str">
            <v/>
          </cell>
          <cell r="BA68" t="str">
            <v/>
          </cell>
          <cell r="BB68" t="str">
            <v/>
          </cell>
          <cell r="BC68" t="str">
            <v/>
          </cell>
          <cell r="BD68" t="str">
            <v/>
          </cell>
          <cell r="BE68" t="str">
            <v/>
          </cell>
          <cell r="BF68" t="str">
            <v/>
          </cell>
        </row>
        <row r="69">
          <cell r="B69" t="str">
            <v/>
          </cell>
          <cell r="C69" t="str">
            <v/>
          </cell>
          <cell r="D69" t="str">
            <v/>
          </cell>
          <cell r="I69" t="str">
            <v/>
          </cell>
          <cell r="N69" t="str">
            <v/>
          </cell>
          <cell r="S69" t="str">
            <v/>
          </cell>
          <cell r="X69" t="str">
            <v/>
          </cell>
          <cell r="AC69" t="str">
            <v/>
          </cell>
          <cell r="AH69" t="str">
            <v/>
          </cell>
          <cell r="AM69" t="str">
            <v/>
          </cell>
          <cell r="AR69" t="str">
            <v/>
          </cell>
          <cell r="AX69" t="str">
            <v/>
          </cell>
          <cell r="AY69" t="str">
            <v/>
          </cell>
          <cell r="AZ69" t="str">
            <v/>
          </cell>
          <cell r="BA69" t="str">
            <v/>
          </cell>
          <cell r="BB69" t="str">
            <v/>
          </cell>
          <cell r="BC69" t="str">
            <v/>
          </cell>
          <cell r="BD69" t="str">
            <v/>
          </cell>
          <cell r="BE69" t="str">
            <v/>
          </cell>
          <cell r="BF69" t="str">
            <v/>
          </cell>
        </row>
        <row r="70">
          <cell r="B70" t="str">
            <v/>
          </cell>
          <cell r="C70" t="str">
            <v/>
          </cell>
          <cell r="D70" t="str">
            <v/>
          </cell>
          <cell r="I70" t="str">
            <v/>
          </cell>
          <cell r="N70" t="str">
            <v/>
          </cell>
          <cell r="S70" t="str">
            <v/>
          </cell>
          <cell r="X70" t="str">
            <v/>
          </cell>
          <cell r="AC70" t="str">
            <v/>
          </cell>
          <cell r="AH70" t="str">
            <v/>
          </cell>
          <cell r="AM70" t="str">
            <v/>
          </cell>
          <cell r="AR70" t="str">
            <v/>
          </cell>
          <cell r="AX70" t="str">
            <v/>
          </cell>
          <cell r="AY70" t="str">
            <v/>
          </cell>
          <cell r="AZ70" t="str">
            <v/>
          </cell>
          <cell r="BA70" t="str">
            <v/>
          </cell>
          <cell r="BB70" t="str">
            <v/>
          </cell>
          <cell r="BC70" t="str">
            <v/>
          </cell>
          <cell r="BD70" t="str">
            <v/>
          </cell>
          <cell r="BE70" t="str">
            <v/>
          </cell>
          <cell r="BF70" t="str">
            <v/>
          </cell>
        </row>
        <row r="71">
          <cell r="B71" t="str">
            <v/>
          </cell>
          <cell r="C71" t="str">
            <v/>
          </cell>
          <cell r="D71" t="str">
            <v/>
          </cell>
          <cell r="I71" t="str">
            <v/>
          </cell>
          <cell r="N71" t="str">
            <v/>
          </cell>
          <cell r="S71" t="str">
            <v/>
          </cell>
          <cell r="X71" t="str">
            <v/>
          </cell>
          <cell r="AC71" t="str">
            <v/>
          </cell>
          <cell r="AH71" t="str">
            <v/>
          </cell>
          <cell r="AM71" t="str">
            <v/>
          </cell>
          <cell r="AR71" t="str">
            <v/>
          </cell>
          <cell r="AX71" t="str">
            <v/>
          </cell>
          <cell r="AY71" t="str">
            <v/>
          </cell>
          <cell r="AZ71" t="str">
            <v/>
          </cell>
          <cell r="BA71" t="str">
            <v/>
          </cell>
          <cell r="BB71" t="str">
            <v/>
          </cell>
          <cell r="BC71" t="str">
            <v/>
          </cell>
          <cell r="BD71" t="str">
            <v/>
          </cell>
          <cell r="BE71" t="str">
            <v/>
          </cell>
          <cell r="BF71" t="str">
            <v/>
          </cell>
        </row>
        <row r="72">
          <cell r="B72" t="str">
            <v/>
          </cell>
          <cell r="C72" t="str">
            <v/>
          </cell>
          <cell r="D72" t="str">
            <v/>
          </cell>
          <cell r="I72" t="str">
            <v/>
          </cell>
          <cell r="N72" t="str">
            <v/>
          </cell>
          <cell r="S72" t="str">
            <v/>
          </cell>
          <cell r="X72" t="str">
            <v/>
          </cell>
          <cell r="AC72" t="str">
            <v/>
          </cell>
          <cell r="AH72" t="str">
            <v/>
          </cell>
          <cell r="AM72" t="str">
            <v/>
          </cell>
          <cell r="AR72" t="str">
            <v/>
          </cell>
          <cell r="AX72" t="str">
            <v/>
          </cell>
          <cell r="AY72" t="str">
            <v/>
          </cell>
          <cell r="AZ72" t="str">
            <v/>
          </cell>
          <cell r="BA72" t="str">
            <v/>
          </cell>
          <cell r="BB72" t="str">
            <v/>
          </cell>
          <cell r="BC72" t="str">
            <v/>
          </cell>
          <cell r="BD72" t="str">
            <v/>
          </cell>
          <cell r="BE72" t="str">
            <v/>
          </cell>
          <cell r="BF72" t="str">
            <v/>
          </cell>
        </row>
        <row r="73">
          <cell r="B73" t="str">
            <v/>
          </cell>
          <cell r="C73" t="str">
            <v/>
          </cell>
          <cell r="D73" t="str">
            <v/>
          </cell>
          <cell r="I73" t="str">
            <v/>
          </cell>
          <cell r="N73" t="str">
            <v/>
          </cell>
          <cell r="S73" t="str">
            <v/>
          </cell>
          <cell r="X73" t="str">
            <v/>
          </cell>
          <cell r="AC73" t="str">
            <v/>
          </cell>
          <cell r="AH73" t="str">
            <v/>
          </cell>
          <cell r="AM73" t="str">
            <v/>
          </cell>
          <cell r="AR73" t="str">
            <v/>
          </cell>
          <cell r="AX73" t="str">
            <v/>
          </cell>
          <cell r="AY73" t="str">
            <v/>
          </cell>
          <cell r="AZ73" t="str">
            <v/>
          </cell>
          <cell r="BA73" t="str">
            <v/>
          </cell>
          <cell r="BB73" t="str">
            <v/>
          </cell>
          <cell r="BC73" t="str">
            <v/>
          </cell>
          <cell r="BD73" t="str">
            <v/>
          </cell>
          <cell r="BE73" t="str">
            <v/>
          </cell>
          <cell r="BF73" t="str">
            <v/>
          </cell>
        </row>
        <row r="74">
          <cell r="B74" t="str">
            <v/>
          </cell>
          <cell r="C74" t="str">
            <v/>
          </cell>
          <cell r="D74" t="str">
            <v/>
          </cell>
          <cell r="I74" t="str">
            <v/>
          </cell>
          <cell r="N74" t="str">
            <v/>
          </cell>
          <cell r="S74" t="str">
            <v/>
          </cell>
          <cell r="X74" t="str">
            <v/>
          </cell>
          <cell r="AC74" t="str">
            <v/>
          </cell>
          <cell r="AH74" t="str">
            <v/>
          </cell>
          <cell r="AM74" t="str">
            <v/>
          </cell>
          <cell r="AR74" t="str">
            <v/>
          </cell>
          <cell r="AX74" t="str">
            <v/>
          </cell>
          <cell r="AY74" t="str">
            <v/>
          </cell>
          <cell r="AZ74" t="str">
            <v/>
          </cell>
          <cell r="BA74" t="str">
            <v/>
          </cell>
          <cell r="BB74" t="str">
            <v/>
          </cell>
          <cell r="BC74" t="str">
            <v/>
          </cell>
          <cell r="BD74" t="str">
            <v/>
          </cell>
          <cell r="BE74" t="str">
            <v/>
          </cell>
          <cell r="BF74" t="str">
            <v/>
          </cell>
        </row>
        <row r="75">
          <cell r="B75" t="str">
            <v/>
          </cell>
          <cell r="C75" t="str">
            <v/>
          </cell>
          <cell r="D75" t="str">
            <v/>
          </cell>
          <cell r="I75" t="str">
            <v/>
          </cell>
          <cell r="N75" t="str">
            <v/>
          </cell>
          <cell r="S75" t="str">
            <v/>
          </cell>
          <cell r="X75" t="str">
            <v/>
          </cell>
          <cell r="AC75" t="str">
            <v/>
          </cell>
          <cell r="AH75" t="str">
            <v/>
          </cell>
          <cell r="AM75" t="str">
            <v/>
          </cell>
          <cell r="AR75" t="str">
            <v/>
          </cell>
          <cell r="AX75" t="str">
            <v/>
          </cell>
          <cell r="AY75" t="str">
            <v/>
          </cell>
          <cell r="AZ75" t="str">
            <v/>
          </cell>
          <cell r="BA75" t="str">
            <v/>
          </cell>
          <cell r="BB75" t="str">
            <v/>
          </cell>
          <cell r="BC75" t="str">
            <v/>
          </cell>
          <cell r="BD75" t="str">
            <v/>
          </cell>
          <cell r="BE75" t="str">
            <v/>
          </cell>
          <cell r="BF75" t="str">
            <v/>
          </cell>
        </row>
        <row r="76">
          <cell r="B76" t="str">
            <v/>
          </cell>
          <cell r="C76" t="str">
            <v/>
          </cell>
          <cell r="D76" t="str">
            <v/>
          </cell>
          <cell r="I76" t="str">
            <v/>
          </cell>
          <cell r="N76" t="str">
            <v/>
          </cell>
          <cell r="S76" t="str">
            <v/>
          </cell>
          <cell r="X76" t="str">
            <v/>
          </cell>
          <cell r="AC76" t="str">
            <v/>
          </cell>
          <cell r="AH76" t="str">
            <v/>
          </cell>
          <cell r="AM76" t="str">
            <v/>
          </cell>
          <cell r="AR76" t="str">
            <v/>
          </cell>
          <cell r="AX76" t="str">
            <v/>
          </cell>
          <cell r="AY76" t="str">
            <v/>
          </cell>
          <cell r="AZ76" t="str">
            <v/>
          </cell>
          <cell r="BA76" t="str">
            <v/>
          </cell>
          <cell r="BB76" t="str">
            <v/>
          </cell>
          <cell r="BC76" t="str">
            <v/>
          </cell>
          <cell r="BD76" t="str">
            <v/>
          </cell>
          <cell r="BE76" t="str">
            <v/>
          </cell>
          <cell r="BF76" t="str">
            <v/>
          </cell>
        </row>
        <row r="77">
          <cell r="B77" t="str">
            <v/>
          </cell>
          <cell r="C77" t="str">
            <v/>
          </cell>
          <cell r="D77" t="str">
            <v/>
          </cell>
          <cell r="I77" t="str">
            <v/>
          </cell>
          <cell r="N77" t="str">
            <v/>
          </cell>
          <cell r="S77" t="str">
            <v/>
          </cell>
          <cell r="X77" t="str">
            <v/>
          </cell>
          <cell r="AC77" t="str">
            <v/>
          </cell>
          <cell r="AH77" t="str">
            <v/>
          </cell>
          <cell r="AM77" t="str">
            <v/>
          </cell>
          <cell r="AR77" t="str">
            <v/>
          </cell>
          <cell r="AX77" t="str">
            <v/>
          </cell>
          <cell r="AY77" t="str">
            <v/>
          </cell>
          <cell r="AZ77" t="str">
            <v/>
          </cell>
          <cell r="BA77" t="str">
            <v/>
          </cell>
          <cell r="BB77" t="str">
            <v/>
          </cell>
          <cell r="BC77" t="str">
            <v/>
          </cell>
          <cell r="BD77" t="str">
            <v/>
          </cell>
          <cell r="BE77" t="str">
            <v/>
          </cell>
          <cell r="BF77" t="str">
            <v/>
          </cell>
        </row>
        <row r="78">
          <cell r="B78" t="str">
            <v/>
          </cell>
          <cell r="C78" t="str">
            <v/>
          </cell>
          <cell r="D78" t="str">
            <v/>
          </cell>
          <cell r="I78" t="str">
            <v/>
          </cell>
          <cell r="N78" t="str">
            <v/>
          </cell>
          <cell r="S78" t="str">
            <v/>
          </cell>
          <cell r="X78" t="str">
            <v/>
          </cell>
          <cell r="AC78" t="str">
            <v/>
          </cell>
          <cell r="AH78" t="str">
            <v/>
          </cell>
          <cell r="AM78" t="str">
            <v/>
          </cell>
          <cell r="AR78" t="str">
            <v/>
          </cell>
          <cell r="AX78" t="str">
            <v/>
          </cell>
          <cell r="AY78" t="str">
            <v/>
          </cell>
          <cell r="AZ78" t="str">
            <v/>
          </cell>
          <cell r="BA78" t="str">
            <v/>
          </cell>
          <cell r="BB78" t="str">
            <v/>
          </cell>
          <cell r="BC78" t="str">
            <v/>
          </cell>
          <cell r="BD78" t="str">
            <v/>
          </cell>
          <cell r="BE78" t="str">
            <v/>
          </cell>
          <cell r="BF78" t="str">
            <v/>
          </cell>
        </row>
        <row r="79">
          <cell r="B79" t="str">
            <v/>
          </cell>
          <cell r="C79" t="str">
            <v/>
          </cell>
          <cell r="D79" t="str">
            <v/>
          </cell>
          <cell r="I79" t="str">
            <v/>
          </cell>
          <cell r="N79" t="str">
            <v/>
          </cell>
          <cell r="S79" t="str">
            <v/>
          </cell>
          <cell r="X79" t="str">
            <v/>
          </cell>
          <cell r="AC79" t="str">
            <v/>
          </cell>
          <cell r="AH79" t="str">
            <v/>
          </cell>
          <cell r="AM79" t="str">
            <v/>
          </cell>
          <cell r="AR79" t="str">
            <v/>
          </cell>
          <cell r="AX79" t="str">
            <v/>
          </cell>
          <cell r="AY79" t="str">
            <v/>
          </cell>
          <cell r="AZ79" t="str">
            <v/>
          </cell>
          <cell r="BA79" t="str">
            <v/>
          </cell>
          <cell r="BB79" t="str">
            <v/>
          </cell>
          <cell r="BC79" t="str">
            <v/>
          </cell>
          <cell r="BD79" t="str">
            <v/>
          </cell>
          <cell r="BE79" t="str">
            <v/>
          </cell>
          <cell r="BF79" t="str">
            <v/>
          </cell>
        </row>
        <row r="80">
          <cell r="B80" t="str">
            <v/>
          </cell>
          <cell r="C80" t="str">
            <v/>
          </cell>
          <cell r="D80" t="str">
            <v/>
          </cell>
          <cell r="I80" t="str">
            <v/>
          </cell>
          <cell r="N80" t="str">
            <v/>
          </cell>
          <cell r="S80" t="str">
            <v/>
          </cell>
          <cell r="X80" t="str">
            <v/>
          </cell>
          <cell r="AC80" t="str">
            <v/>
          </cell>
          <cell r="AH80" t="str">
            <v/>
          </cell>
          <cell r="AM80" t="str">
            <v/>
          </cell>
          <cell r="AR80" t="str">
            <v/>
          </cell>
          <cell r="AX80" t="str">
            <v/>
          </cell>
          <cell r="AY80" t="str">
            <v/>
          </cell>
          <cell r="AZ80" t="str">
            <v/>
          </cell>
          <cell r="BA80" t="str">
            <v/>
          </cell>
          <cell r="BB80" t="str">
            <v/>
          </cell>
          <cell r="BC80" t="str">
            <v/>
          </cell>
          <cell r="BD80" t="str">
            <v/>
          </cell>
          <cell r="BE80" t="str">
            <v/>
          </cell>
          <cell r="BF80" t="str">
            <v/>
          </cell>
        </row>
        <row r="81">
          <cell r="B81" t="str">
            <v/>
          </cell>
          <cell r="C81" t="str">
            <v/>
          </cell>
          <cell r="D81" t="str">
            <v/>
          </cell>
          <cell r="I81" t="str">
            <v/>
          </cell>
          <cell r="N81" t="str">
            <v/>
          </cell>
          <cell r="S81" t="str">
            <v/>
          </cell>
          <cell r="X81" t="str">
            <v/>
          </cell>
          <cell r="AC81" t="str">
            <v/>
          </cell>
          <cell r="AH81" t="str">
            <v/>
          </cell>
          <cell r="AM81" t="str">
            <v/>
          </cell>
          <cell r="AR81" t="str">
            <v/>
          </cell>
          <cell r="AX81" t="str">
            <v/>
          </cell>
          <cell r="AY81" t="str">
            <v/>
          </cell>
          <cell r="AZ81" t="str">
            <v/>
          </cell>
          <cell r="BA81" t="str">
            <v/>
          </cell>
          <cell r="BB81" t="str">
            <v/>
          </cell>
          <cell r="BC81" t="str">
            <v/>
          </cell>
          <cell r="BD81" t="str">
            <v/>
          </cell>
          <cell r="BE81" t="str">
            <v/>
          </cell>
          <cell r="BF81" t="str">
            <v/>
          </cell>
        </row>
        <row r="82">
          <cell r="B82" t="str">
            <v/>
          </cell>
          <cell r="C82" t="str">
            <v/>
          </cell>
          <cell r="D82" t="str">
            <v/>
          </cell>
          <cell r="I82" t="str">
            <v/>
          </cell>
          <cell r="N82" t="str">
            <v/>
          </cell>
          <cell r="S82" t="str">
            <v/>
          </cell>
          <cell r="X82" t="str">
            <v/>
          </cell>
          <cell r="AC82" t="str">
            <v/>
          </cell>
          <cell r="AH82" t="str">
            <v/>
          </cell>
          <cell r="AM82" t="str">
            <v/>
          </cell>
          <cell r="AR82" t="str">
            <v/>
          </cell>
          <cell r="AX82" t="str">
            <v/>
          </cell>
          <cell r="AY82" t="str">
            <v/>
          </cell>
          <cell r="AZ82" t="str">
            <v/>
          </cell>
          <cell r="BA82" t="str">
            <v/>
          </cell>
          <cell r="BB82" t="str">
            <v/>
          </cell>
          <cell r="BC82" t="str">
            <v/>
          </cell>
          <cell r="BD82" t="str">
            <v/>
          </cell>
          <cell r="BE82" t="str">
            <v/>
          </cell>
          <cell r="BF82" t="str">
            <v/>
          </cell>
        </row>
        <row r="83">
          <cell r="B83" t="str">
            <v/>
          </cell>
          <cell r="C83" t="str">
            <v/>
          </cell>
          <cell r="D83" t="str">
            <v/>
          </cell>
          <cell r="I83" t="str">
            <v/>
          </cell>
          <cell r="N83" t="str">
            <v/>
          </cell>
          <cell r="S83" t="str">
            <v/>
          </cell>
          <cell r="X83" t="str">
            <v/>
          </cell>
          <cell r="AC83" t="str">
            <v/>
          </cell>
          <cell r="AH83" t="str">
            <v/>
          </cell>
          <cell r="AM83" t="str">
            <v/>
          </cell>
          <cell r="AR83" t="str">
            <v/>
          </cell>
          <cell r="AX83" t="str">
            <v/>
          </cell>
          <cell r="AY83" t="str">
            <v/>
          </cell>
          <cell r="AZ83" t="str">
            <v/>
          </cell>
          <cell r="BA83" t="str">
            <v/>
          </cell>
          <cell r="BB83" t="str">
            <v/>
          </cell>
          <cell r="BC83" t="str">
            <v/>
          </cell>
          <cell r="BD83" t="str">
            <v/>
          </cell>
          <cell r="BE83" t="str">
            <v/>
          </cell>
          <cell r="BF83" t="str">
            <v/>
          </cell>
        </row>
        <row r="84">
          <cell r="B84" t="str">
            <v/>
          </cell>
          <cell r="C84" t="str">
            <v/>
          </cell>
          <cell r="D84" t="str">
            <v/>
          </cell>
          <cell r="I84" t="str">
            <v/>
          </cell>
          <cell r="N84" t="str">
            <v/>
          </cell>
          <cell r="S84" t="str">
            <v/>
          </cell>
          <cell r="X84" t="str">
            <v/>
          </cell>
          <cell r="AC84" t="str">
            <v/>
          </cell>
          <cell r="AH84" t="str">
            <v/>
          </cell>
          <cell r="AM84" t="str">
            <v/>
          </cell>
          <cell r="AR84" t="str">
            <v/>
          </cell>
          <cell r="AX84" t="str">
            <v/>
          </cell>
          <cell r="AY84" t="str">
            <v/>
          </cell>
          <cell r="AZ84" t="str">
            <v/>
          </cell>
          <cell r="BA84" t="str">
            <v/>
          </cell>
          <cell r="BB84" t="str">
            <v/>
          </cell>
          <cell r="BC84" t="str">
            <v/>
          </cell>
          <cell r="BD84" t="str">
            <v/>
          </cell>
          <cell r="BE84" t="str">
            <v/>
          </cell>
          <cell r="BF84" t="str">
            <v/>
          </cell>
        </row>
        <row r="85">
          <cell r="B85" t="str">
            <v/>
          </cell>
          <cell r="C85" t="str">
            <v/>
          </cell>
          <cell r="D85" t="str">
            <v/>
          </cell>
          <cell r="I85" t="str">
            <v/>
          </cell>
          <cell r="N85" t="str">
            <v/>
          </cell>
          <cell r="S85" t="str">
            <v/>
          </cell>
          <cell r="X85" t="str">
            <v/>
          </cell>
          <cell r="AC85" t="str">
            <v/>
          </cell>
          <cell r="AH85" t="str">
            <v/>
          </cell>
          <cell r="AM85" t="str">
            <v/>
          </cell>
          <cell r="AR85" t="str">
            <v/>
          </cell>
          <cell r="AX85" t="str">
            <v/>
          </cell>
          <cell r="AY85" t="str">
            <v/>
          </cell>
          <cell r="AZ85" t="str">
            <v/>
          </cell>
          <cell r="BA85" t="str">
            <v/>
          </cell>
          <cell r="BB85" t="str">
            <v/>
          </cell>
          <cell r="BC85" t="str">
            <v/>
          </cell>
          <cell r="BD85" t="str">
            <v/>
          </cell>
          <cell r="BE85" t="str">
            <v/>
          </cell>
          <cell r="BF85" t="str">
            <v/>
          </cell>
        </row>
        <row r="86">
          <cell r="B86" t="str">
            <v/>
          </cell>
          <cell r="C86" t="str">
            <v/>
          </cell>
          <cell r="D86" t="str">
            <v/>
          </cell>
          <cell r="I86" t="str">
            <v/>
          </cell>
          <cell r="N86" t="str">
            <v/>
          </cell>
          <cell r="S86" t="str">
            <v/>
          </cell>
          <cell r="X86" t="str">
            <v/>
          </cell>
          <cell r="AC86" t="str">
            <v/>
          </cell>
          <cell r="AH86" t="str">
            <v/>
          </cell>
          <cell r="AM86" t="str">
            <v/>
          </cell>
          <cell r="AR86" t="str">
            <v/>
          </cell>
          <cell r="AX86" t="str">
            <v/>
          </cell>
          <cell r="AY86" t="str">
            <v/>
          </cell>
          <cell r="AZ86" t="str">
            <v/>
          </cell>
          <cell r="BA86" t="str">
            <v/>
          </cell>
          <cell r="BB86" t="str">
            <v/>
          </cell>
          <cell r="BC86" t="str">
            <v/>
          </cell>
          <cell r="BD86" t="str">
            <v/>
          </cell>
          <cell r="BE86" t="str">
            <v/>
          </cell>
          <cell r="BF86" t="str">
            <v/>
          </cell>
        </row>
        <row r="87">
          <cell r="B87" t="str">
            <v/>
          </cell>
          <cell r="C87" t="str">
            <v/>
          </cell>
          <cell r="D87" t="str">
            <v/>
          </cell>
          <cell r="I87" t="str">
            <v/>
          </cell>
          <cell r="N87" t="str">
            <v/>
          </cell>
          <cell r="S87" t="str">
            <v/>
          </cell>
          <cell r="X87" t="str">
            <v/>
          </cell>
          <cell r="AC87" t="str">
            <v/>
          </cell>
          <cell r="AH87" t="str">
            <v/>
          </cell>
          <cell r="AM87" t="str">
            <v/>
          </cell>
          <cell r="AR87" t="str">
            <v/>
          </cell>
          <cell r="AX87" t="str">
            <v/>
          </cell>
          <cell r="AY87" t="str">
            <v/>
          </cell>
          <cell r="AZ87" t="str">
            <v/>
          </cell>
          <cell r="BA87" t="str">
            <v/>
          </cell>
          <cell r="BB87" t="str">
            <v/>
          </cell>
          <cell r="BC87" t="str">
            <v/>
          </cell>
          <cell r="BD87" t="str">
            <v/>
          </cell>
          <cell r="BE87" t="str">
            <v/>
          </cell>
          <cell r="BF87" t="str">
            <v/>
          </cell>
        </row>
        <row r="88">
          <cell r="B88" t="str">
            <v/>
          </cell>
          <cell r="C88" t="str">
            <v/>
          </cell>
          <cell r="D88" t="str">
            <v/>
          </cell>
          <cell r="I88" t="str">
            <v/>
          </cell>
          <cell r="N88" t="str">
            <v/>
          </cell>
          <cell r="S88" t="str">
            <v/>
          </cell>
          <cell r="X88" t="str">
            <v/>
          </cell>
          <cell r="AC88" t="str">
            <v/>
          </cell>
          <cell r="AH88" t="str">
            <v/>
          </cell>
          <cell r="AM88" t="str">
            <v/>
          </cell>
          <cell r="AR88" t="str">
            <v/>
          </cell>
          <cell r="AX88" t="str">
            <v/>
          </cell>
          <cell r="AY88" t="str">
            <v/>
          </cell>
          <cell r="AZ88" t="str">
            <v/>
          </cell>
          <cell r="BA88" t="str">
            <v/>
          </cell>
          <cell r="BB88" t="str">
            <v/>
          </cell>
          <cell r="BC88" t="str">
            <v/>
          </cell>
          <cell r="BD88" t="str">
            <v/>
          </cell>
          <cell r="BE88" t="str">
            <v/>
          </cell>
          <cell r="BF88" t="str">
            <v/>
          </cell>
        </row>
        <row r="89">
          <cell r="B89" t="str">
            <v/>
          </cell>
          <cell r="C89" t="str">
            <v/>
          </cell>
          <cell r="D89" t="str">
            <v/>
          </cell>
          <cell r="I89" t="str">
            <v/>
          </cell>
          <cell r="N89" t="str">
            <v/>
          </cell>
          <cell r="S89" t="str">
            <v/>
          </cell>
          <cell r="X89" t="str">
            <v/>
          </cell>
          <cell r="AC89" t="str">
            <v/>
          </cell>
          <cell r="AH89" t="str">
            <v/>
          </cell>
          <cell r="AM89" t="str">
            <v/>
          </cell>
          <cell r="AR89" t="str">
            <v/>
          </cell>
          <cell r="AX89" t="str">
            <v/>
          </cell>
          <cell r="AY89" t="str">
            <v/>
          </cell>
          <cell r="AZ89" t="str">
            <v/>
          </cell>
          <cell r="BA89" t="str">
            <v/>
          </cell>
          <cell r="BB89" t="str">
            <v/>
          </cell>
          <cell r="BC89" t="str">
            <v/>
          </cell>
          <cell r="BD89" t="str">
            <v/>
          </cell>
          <cell r="BE89" t="str">
            <v/>
          </cell>
          <cell r="BF89" t="str">
            <v/>
          </cell>
        </row>
        <row r="90">
          <cell r="B90" t="str">
            <v/>
          </cell>
          <cell r="C90" t="str">
            <v/>
          </cell>
          <cell r="D90" t="str">
            <v/>
          </cell>
          <cell r="I90" t="str">
            <v/>
          </cell>
          <cell r="N90" t="str">
            <v/>
          </cell>
          <cell r="S90" t="str">
            <v/>
          </cell>
          <cell r="X90" t="str">
            <v/>
          </cell>
          <cell r="AC90" t="str">
            <v/>
          </cell>
          <cell r="AH90" t="str">
            <v/>
          </cell>
          <cell r="AM90" t="str">
            <v/>
          </cell>
          <cell r="AR90" t="str">
            <v/>
          </cell>
          <cell r="AX90" t="str">
            <v/>
          </cell>
          <cell r="AY90" t="str">
            <v/>
          </cell>
          <cell r="AZ90" t="str">
            <v/>
          </cell>
          <cell r="BA90" t="str">
            <v/>
          </cell>
          <cell r="BB90" t="str">
            <v/>
          </cell>
          <cell r="BC90" t="str">
            <v/>
          </cell>
          <cell r="BD90" t="str">
            <v/>
          </cell>
          <cell r="BE90" t="str">
            <v/>
          </cell>
          <cell r="BF90" t="str">
            <v/>
          </cell>
        </row>
        <row r="91">
          <cell r="B91" t="str">
            <v/>
          </cell>
          <cell r="C91" t="str">
            <v/>
          </cell>
          <cell r="D91" t="str">
            <v/>
          </cell>
          <cell r="I91" t="str">
            <v/>
          </cell>
          <cell r="N91" t="str">
            <v/>
          </cell>
          <cell r="S91" t="str">
            <v/>
          </cell>
          <cell r="X91" t="str">
            <v/>
          </cell>
          <cell r="AC91" t="str">
            <v/>
          </cell>
          <cell r="AH91" t="str">
            <v/>
          </cell>
          <cell r="AM91" t="str">
            <v/>
          </cell>
          <cell r="AR91" t="str">
            <v/>
          </cell>
          <cell r="AX91" t="str">
            <v/>
          </cell>
          <cell r="AY91" t="str">
            <v/>
          </cell>
          <cell r="AZ91" t="str">
            <v/>
          </cell>
          <cell r="BA91" t="str">
            <v/>
          </cell>
          <cell r="BB91" t="str">
            <v/>
          </cell>
          <cell r="BC91" t="str">
            <v/>
          </cell>
          <cell r="BD91" t="str">
            <v/>
          </cell>
          <cell r="BE91" t="str">
            <v/>
          </cell>
          <cell r="BF91" t="str">
            <v/>
          </cell>
        </row>
        <row r="92">
          <cell r="B92" t="str">
            <v/>
          </cell>
          <cell r="C92" t="str">
            <v/>
          </cell>
          <cell r="D92" t="str">
            <v/>
          </cell>
          <cell r="I92" t="str">
            <v/>
          </cell>
          <cell r="N92" t="str">
            <v/>
          </cell>
          <cell r="S92" t="str">
            <v/>
          </cell>
          <cell r="X92" t="str">
            <v/>
          </cell>
          <cell r="AC92" t="str">
            <v/>
          </cell>
          <cell r="AH92" t="str">
            <v/>
          </cell>
          <cell r="AM92" t="str">
            <v/>
          </cell>
          <cell r="AR92" t="str">
            <v/>
          </cell>
          <cell r="AX92" t="str">
            <v/>
          </cell>
          <cell r="AY92" t="str">
            <v/>
          </cell>
          <cell r="AZ92" t="str">
            <v/>
          </cell>
          <cell r="BA92" t="str">
            <v/>
          </cell>
          <cell r="BB92" t="str">
            <v/>
          </cell>
          <cell r="BC92" t="str">
            <v/>
          </cell>
          <cell r="BD92" t="str">
            <v/>
          </cell>
          <cell r="BE92" t="str">
            <v/>
          </cell>
          <cell r="BF92" t="str">
            <v/>
          </cell>
        </row>
        <row r="93">
          <cell r="B93" t="str">
            <v/>
          </cell>
          <cell r="C93" t="str">
            <v/>
          </cell>
          <cell r="D93" t="str">
            <v/>
          </cell>
          <cell r="I93" t="str">
            <v/>
          </cell>
          <cell r="N93" t="str">
            <v/>
          </cell>
          <cell r="S93" t="str">
            <v/>
          </cell>
          <cell r="X93" t="str">
            <v/>
          </cell>
          <cell r="AC93" t="str">
            <v/>
          </cell>
          <cell r="AH93" t="str">
            <v/>
          </cell>
          <cell r="AM93" t="str">
            <v/>
          </cell>
          <cell r="AR93" t="str">
            <v/>
          </cell>
          <cell r="AX93" t="str">
            <v/>
          </cell>
          <cell r="AY93" t="str">
            <v/>
          </cell>
          <cell r="AZ93" t="str">
            <v/>
          </cell>
          <cell r="BA93" t="str">
            <v/>
          </cell>
          <cell r="BB93" t="str">
            <v/>
          </cell>
          <cell r="BC93" t="str">
            <v/>
          </cell>
          <cell r="BD93" t="str">
            <v/>
          </cell>
          <cell r="BE93" t="str">
            <v/>
          </cell>
          <cell r="BF93" t="str">
            <v/>
          </cell>
        </row>
        <row r="94">
          <cell r="B94" t="str">
            <v/>
          </cell>
          <cell r="C94" t="str">
            <v/>
          </cell>
          <cell r="D94" t="str">
            <v/>
          </cell>
          <cell r="I94" t="str">
            <v/>
          </cell>
          <cell r="N94" t="str">
            <v/>
          </cell>
          <cell r="S94" t="str">
            <v/>
          </cell>
          <cell r="X94" t="str">
            <v/>
          </cell>
          <cell r="AC94" t="str">
            <v/>
          </cell>
          <cell r="AH94" t="str">
            <v/>
          </cell>
          <cell r="AM94" t="str">
            <v/>
          </cell>
          <cell r="AR94" t="str">
            <v/>
          </cell>
          <cell r="AX94" t="str">
            <v/>
          </cell>
          <cell r="AY94" t="str">
            <v/>
          </cell>
          <cell r="AZ94" t="str">
            <v/>
          </cell>
          <cell r="BA94" t="str">
            <v/>
          </cell>
          <cell r="BB94" t="str">
            <v/>
          </cell>
          <cell r="BC94" t="str">
            <v/>
          </cell>
          <cell r="BD94" t="str">
            <v/>
          </cell>
          <cell r="BE94" t="str">
            <v/>
          </cell>
          <cell r="BF94" t="str">
            <v/>
          </cell>
        </row>
        <row r="95">
          <cell r="B95" t="str">
            <v/>
          </cell>
          <cell r="C95" t="str">
            <v/>
          </cell>
          <cell r="D95" t="str">
            <v/>
          </cell>
          <cell r="I95" t="str">
            <v/>
          </cell>
          <cell r="N95" t="str">
            <v/>
          </cell>
          <cell r="S95" t="str">
            <v/>
          </cell>
          <cell r="X95" t="str">
            <v/>
          </cell>
          <cell r="AC95" t="str">
            <v/>
          </cell>
          <cell r="AH95" t="str">
            <v/>
          </cell>
          <cell r="AM95" t="str">
            <v/>
          </cell>
          <cell r="AR95" t="str">
            <v/>
          </cell>
          <cell r="AX95" t="str">
            <v/>
          </cell>
          <cell r="AY95" t="str">
            <v/>
          </cell>
          <cell r="AZ95" t="str">
            <v/>
          </cell>
          <cell r="BA95" t="str">
            <v/>
          </cell>
          <cell r="BB95" t="str">
            <v/>
          </cell>
          <cell r="BC95" t="str">
            <v/>
          </cell>
          <cell r="BD95" t="str">
            <v/>
          </cell>
          <cell r="BE95" t="str">
            <v/>
          </cell>
          <cell r="BF95" t="str">
            <v/>
          </cell>
        </row>
        <row r="96">
          <cell r="B96" t="str">
            <v/>
          </cell>
          <cell r="C96" t="str">
            <v/>
          </cell>
          <cell r="D96" t="str">
            <v/>
          </cell>
          <cell r="I96" t="str">
            <v/>
          </cell>
          <cell r="N96" t="str">
            <v/>
          </cell>
          <cell r="S96" t="str">
            <v/>
          </cell>
          <cell r="X96" t="str">
            <v/>
          </cell>
          <cell r="AC96" t="str">
            <v/>
          </cell>
          <cell r="AH96" t="str">
            <v/>
          </cell>
          <cell r="AM96" t="str">
            <v/>
          </cell>
          <cell r="AR96" t="str">
            <v/>
          </cell>
          <cell r="AX96" t="str">
            <v/>
          </cell>
          <cell r="AY96" t="str">
            <v/>
          </cell>
          <cell r="AZ96" t="str">
            <v/>
          </cell>
          <cell r="BA96" t="str">
            <v/>
          </cell>
          <cell r="BB96" t="str">
            <v/>
          </cell>
          <cell r="BC96" t="str">
            <v/>
          </cell>
          <cell r="BD96" t="str">
            <v/>
          </cell>
          <cell r="BE96" t="str">
            <v/>
          </cell>
          <cell r="BF96" t="str">
            <v/>
          </cell>
        </row>
        <row r="97">
          <cell r="B97" t="str">
            <v/>
          </cell>
          <cell r="C97" t="str">
            <v/>
          </cell>
          <cell r="D97" t="str">
            <v/>
          </cell>
          <cell r="I97" t="str">
            <v/>
          </cell>
          <cell r="N97" t="str">
            <v/>
          </cell>
          <cell r="S97" t="str">
            <v/>
          </cell>
          <cell r="X97" t="str">
            <v/>
          </cell>
          <cell r="AC97" t="str">
            <v/>
          </cell>
          <cell r="AH97" t="str">
            <v/>
          </cell>
          <cell r="AM97" t="str">
            <v/>
          </cell>
          <cell r="AR97" t="str">
            <v/>
          </cell>
          <cell r="AX97" t="str">
            <v/>
          </cell>
          <cell r="AY97" t="str">
            <v/>
          </cell>
          <cell r="AZ97" t="str">
            <v/>
          </cell>
          <cell r="BA97" t="str">
            <v/>
          </cell>
          <cell r="BB97" t="str">
            <v/>
          </cell>
          <cell r="BC97" t="str">
            <v/>
          </cell>
          <cell r="BD97" t="str">
            <v/>
          </cell>
          <cell r="BE97" t="str">
            <v/>
          </cell>
          <cell r="BF97" t="str">
            <v/>
          </cell>
        </row>
        <row r="98">
          <cell r="B98" t="str">
            <v/>
          </cell>
          <cell r="C98" t="str">
            <v/>
          </cell>
          <cell r="D98" t="str">
            <v/>
          </cell>
          <cell r="I98" t="str">
            <v/>
          </cell>
          <cell r="N98" t="str">
            <v/>
          </cell>
          <cell r="S98" t="str">
            <v/>
          </cell>
          <cell r="X98" t="str">
            <v/>
          </cell>
          <cell r="AC98" t="str">
            <v/>
          </cell>
          <cell r="AH98" t="str">
            <v/>
          </cell>
          <cell r="AM98" t="str">
            <v/>
          </cell>
          <cell r="AR98" t="str">
            <v/>
          </cell>
          <cell r="AX98" t="str">
            <v/>
          </cell>
          <cell r="AY98" t="str">
            <v/>
          </cell>
          <cell r="AZ98" t="str">
            <v/>
          </cell>
          <cell r="BA98" t="str">
            <v/>
          </cell>
          <cell r="BB98" t="str">
            <v/>
          </cell>
          <cell r="BC98" t="str">
            <v/>
          </cell>
          <cell r="BD98" t="str">
            <v/>
          </cell>
          <cell r="BE98" t="str">
            <v/>
          </cell>
          <cell r="BF98" t="str">
            <v/>
          </cell>
        </row>
        <row r="99">
          <cell r="B99" t="str">
            <v/>
          </cell>
          <cell r="C99" t="str">
            <v/>
          </cell>
          <cell r="D99" t="str">
            <v/>
          </cell>
          <cell r="I99" t="str">
            <v/>
          </cell>
          <cell r="N99" t="str">
            <v/>
          </cell>
          <cell r="S99" t="str">
            <v/>
          </cell>
          <cell r="X99" t="str">
            <v/>
          </cell>
          <cell r="AC99" t="str">
            <v/>
          </cell>
          <cell r="AH99" t="str">
            <v/>
          </cell>
          <cell r="AM99" t="str">
            <v/>
          </cell>
          <cell r="AR99" t="str">
            <v/>
          </cell>
          <cell r="AX99" t="str">
            <v/>
          </cell>
          <cell r="AY99" t="str">
            <v/>
          </cell>
          <cell r="AZ99" t="str">
            <v/>
          </cell>
          <cell r="BA99" t="str">
            <v/>
          </cell>
          <cell r="BB99" t="str">
            <v/>
          </cell>
          <cell r="BC99" t="str">
            <v/>
          </cell>
          <cell r="BD99" t="str">
            <v/>
          </cell>
          <cell r="BE99" t="str">
            <v/>
          </cell>
          <cell r="BF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cell r="AX100" t="str">
            <v/>
          </cell>
          <cell r="AY100" t="str">
            <v/>
          </cell>
          <cell r="AZ100" t="str">
            <v/>
          </cell>
          <cell r="BA100" t="str">
            <v/>
          </cell>
          <cell r="BB100" t="str">
            <v/>
          </cell>
          <cell r="BC100" t="str">
            <v/>
          </cell>
          <cell r="BD100" t="str">
            <v/>
          </cell>
          <cell r="BE100" t="str">
            <v/>
          </cell>
          <cell r="BF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cell r="AX101" t="str">
            <v/>
          </cell>
          <cell r="AY101" t="str">
            <v/>
          </cell>
          <cell r="AZ101" t="str">
            <v/>
          </cell>
          <cell r="BA101" t="str">
            <v/>
          </cell>
          <cell r="BB101" t="str">
            <v/>
          </cell>
          <cell r="BC101" t="str">
            <v/>
          </cell>
          <cell r="BD101" t="str">
            <v/>
          </cell>
          <cell r="BE101" t="str">
            <v/>
          </cell>
          <cell r="BF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cell r="AX102" t="str">
            <v/>
          </cell>
          <cell r="AY102" t="str">
            <v/>
          </cell>
          <cell r="AZ102" t="str">
            <v/>
          </cell>
          <cell r="BA102" t="str">
            <v/>
          </cell>
          <cell r="BB102" t="str">
            <v/>
          </cell>
          <cell r="BC102" t="str">
            <v/>
          </cell>
          <cell r="BD102" t="str">
            <v/>
          </cell>
          <cell r="BE102" t="str">
            <v/>
          </cell>
          <cell r="BF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cell r="AX103" t="str">
            <v/>
          </cell>
          <cell r="AY103" t="str">
            <v/>
          </cell>
          <cell r="AZ103" t="str">
            <v/>
          </cell>
          <cell r="BA103" t="str">
            <v/>
          </cell>
          <cell r="BB103" t="str">
            <v/>
          </cell>
          <cell r="BC103" t="str">
            <v/>
          </cell>
          <cell r="BD103" t="str">
            <v/>
          </cell>
          <cell r="BE103" t="str">
            <v/>
          </cell>
          <cell r="BF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cell r="AX104" t="str">
            <v/>
          </cell>
          <cell r="AY104" t="str">
            <v/>
          </cell>
          <cell r="AZ104" t="str">
            <v/>
          </cell>
          <cell r="BA104" t="str">
            <v/>
          </cell>
          <cell r="BB104" t="str">
            <v/>
          </cell>
          <cell r="BC104" t="str">
            <v/>
          </cell>
          <cell r="BD104" t="str">
            <v/>
          </cell>
          <cell r="BE104" t="str">
            <v/>
          </cell>
          <cell r="BF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cell r="AX105" t="str">
            <v/>
          </cell>
          <cell r="AY105" t="str">
            <v/>
          </cell>
          <cell r="AZ105" t="str">
            <v/>
          </cell>
          <cell r="BA105" t="str">
            <v/>
          </cell>
          <cell r="BB105" t="str">
            <v/>
          </cell>
          <cell r="BC105" t="str">
            <v/>
          </cell>
          <cell r="BD105" t="str">
            <v/>
          </cell>
          <cell r="BE105" t="str">
            <v/>
          </cell>
          <cell r="BF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cell r="AX106" t="str">
            <v/>
          </cell>
          <cell r="AY106" t="str">
            <v/>
          </cell>
          <cell r="AZ106" t="str">
            <v/>
          </cell>
          <cell r="BA106" t="str">
            <v/>
          </cell>
          <cell r="BB106" t="str">
            <v/>
          </cell>
          <cell r="BC106" t="str">
            <v/>
          </cell>
          <cell r="BD106" t="str">
            <v/>
          </cell>
          <cell r="BE106" t="str">
            <v/>
          </cell>
          <cell r="BF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cell r="AX107" t="str">
            <v/>
          </cell>
          <cell r="AY107" t="str">
            <v/>
          </cell>
          <cell r="AZ107" t="str">
            <v/>
          </cell>
          <cell r="BA107" t="str">
            <v/>
          </cell>
          <cell r="BB107" t="str">
            <v/>
          </cell>
          <cell r="BC107" t="str">
            <v/>
          </cell>
          <cell r="BD107" t="str">
            <v/>
          </cell>
          <cell r="BE107" t="str">
            <v/>
          </cell>
          <cell r="BF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cell r="AX108" t="str">
            <v/>
          </cell>
          <cell r="AY108" t="str">
            <v/>
          </cell>
          <cell r="AZ108" t="str">
            <v/>
          </cell>
          <cell r="BA108" t="str">
            <v/>
          </cell>
          <cell r="BB108" t="str">
            <v/>
          </cell>
          <cell r="BC108" t="str">
            <v/>
          </cell>
          <cell r="BD108" t="str">
            <v/>
          </cell>
          <cell r="BE108" t="str">
            <v/>
          </cell>
          <cell r="BF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cell r="AX109" t="str">
            <v/>
          </cell>
          <cell r="AY109" t="str">
            <v/>
          </cell>
          <cell r="AZ109" t="str">
            <v/>
          </cell>
          <cell r="BA109" t="str">
            <v/>
          </cell>
          <cell r="BB109" t="str">
            <v/>
          </cell>
          <cell r="BC109" t="str">
            <v/>
          </cell>
          <cell r="BD109" t="str">
            <v/>
          </cell>
          <cell r="BE109" t="str">
            <v/>
          </cell>
          <cell r="BF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cell r="AX110" t="str">
            <v/>
          </cell>
          <cell r="AY110" t="str">
            <v/>
          </cell>
          <cell r="AZ110" t="str">
            <v/>
          </cell>
          <cell r="BA110" t="str">
            <v/>
          </cell>
          <cell r="BB110" t="str">
            <v/>
          </cell>
          <cell r="BC110" t="str">
            <v/>
          </cell>
          <cell r="BD110" t="str">
            <v/>
          </cell>
          <cell r="BE110" t="str">
            <v/>
          </cell>
          <cell r="BF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cell r="AX111" t="str">
            <v/>
          </cell>
          <cell r="AY111" t="str">
            <v/>
          </cell>
          <cell r="AZ111" t="str">
            <v/>
          </cell>
          <cell r="BA111" t="str">
            <v/>
          </cell>
          <cell r="BB111" t="str">
            <v/>
          </cell>
          <cell r="BC111" t="str">
            <v/>
          </cell>
          <cell r="BD111" t="str">
            <v/>
          </cell>
          <cell r="BE111" t="str">
            <v/>
          </cell>
          <cell r="BF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cell r="AX112" t="str">
            <v/>
          </cell>
          <cell r="AY112" t="str">
            <v/>
          </cell>
          <cell r="AZ112" t="str">
            <v/>
          </cell>
          <cell r="BA112" t="str">
            <v/>
          </cell>
          <cell r="BB112" t="str">
            <v/>
          </cell>
          <cell r="BC112" t="str">
            <v/>
          </cell>
          <cell r="BD112" t="str">
            <v/>
          </cell>
          <cell r="BE112" t="str">
            <v/>
          </cell>
          <cell r="BF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cell r="AX113" t="str">
            <v/>
          </cell>
          <cell r="AY113" t="str">
            <v/>
          </cell>
          <cell r="AZ113" t="str">
            <v/>
          </cell>
          <cell r="BA113" t="str">
            <v/>
          </cell>
          <cell r="BB113" t="str">
            <v/>
          </cell>
          <cell r="BC113" t="str">
            <v/>
          </cell>
          <cell r="BD113" t="str">
            <v/>
          </cell>
          <cell r="BE113" t="str">
            <v/>
          </cell>
          <cell r="BF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cell r="AX114" t="str">
            <v/>
          </cell>
          <cell r="AY114" t="str">
            <v/>
          </cell>
          <cell r="AZ114" t="str">
            <v/>
          </cell>
          <cell r="BA114" t="str">
            <v/>
          </cell>
          <cell r="BB114" t="str">
            <v/>
          </cell>
          <cell r="BC114" t="str">
            <v/>
          </cell>
          <cell r="BD114" t="str">
            <v/>
          </cell>
          <cell r="BE114" t="str">
            <v/>
          </cell>
          <cell r="BF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cell r="AX115" t="str">
            <v/>
          </cell>
          <cell r="AY115" t="str">
            <v/>
          </cell>
          <cell r="AZ115" t="str">
            <v/>
          </cell>
          <cell r="BA115" t="str">
            <v/>
          </cell>
          <cell r="BB115" t="str">
            <v/>
          </cell>
          <cell r="BC115" t="str">
            <v/>
          </cell>
          <cell r="BD115" t="str">
            <v/>
          </cell>
          <cell r="BE115" t="str">
            <v/>
          </cell>
          <cell r="BF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cell r="AX116" t="str">
            <v/>
          </cell>
          <cell r="AY116" t="str">
            <v/>
          </cell>
          <cell r="AZ116" t="str">
            <v/>
          </cell>
          <cell r="BA116" t="str">
            <v/>
          </cell>
          <cell r="BB116" t="str">
            <v/>
          </cell>
          <cell r="BC116" t="str">
            <v/>
          </cell>
          <cell r="BD116" t="str">
            <v/>
          </cell>
          <cell r="BE116" t="str">
            <v/>
          </cell>
          <cell r="BF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cell r="AX117" t="str">
            <v/>
          </cell>
          <cell r="AY117" t="str">
            <v/>
          </cell>
          <cell r="AZ117" t="str">
            <v/>
          </cell>
          <cell r="BA117" t="str">
            <v/>
          </cell>
          <cell r="BB117" t="str">
            <v/>
          </cell>
          <cell r="BC117" t="str">
            <v/>
          </cell>
          <cell r="BD117" t="str">
            <v/>
          </cell>
          <cell r="BE117" t="str">
            <v/>
          </cell>
          <cell r="BF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cell r="AX118" t="str">
            <v/>
          </cell>
          <cell r="AY118" t="str">
            <v/>
          </cell>
          <cell r="AZ118" t="str">
            <v/>
          </cell>
          <cell r="BA118" t="str">
            <v/>
          </cell>
          <cell r="BB118" t="str">
            <v/>
          </cell>
          <cell r="BC118" t="str">
            <v/>
          </cell>
          <cell r="BD118" t="str">
            <v/>
          </cell>
          <cell r="BE118" t="str">
            <v/>
          </cell>
          <cell r="BF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cell r="AX119" t="str">
            <v/>
          </cell>
          <cell r="AY119" t="str">
            <v/>
          </cell>
          <cell r="AZ119" t="str">
            <v/>
          </cell>
          <cell r="BA119" t="str">
            <v/>
          </cell>
          <cell r="BB119" t="str">
            <v/>
          </cell>
          <cell r="BC119" t="str">
            <v/>
          </cell>
          <cell r="BD119" t="str">
            <v/>
          </cell>
          <cell r="BE119" t="str">
            <v/>
          </cell>
          <cell r="BF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cell r="AX120" t="str">
            <v/>
          </cell>
          <cell r="AY120" t="str">
            <v/>
          </cell>
          <cell r="AZ120" t="str">
            <v/>
          </cell>
          <cell r="BA120" t="str">
            <v/>
          </cell>
          <cell r="BB120" t="str">
            <v/>
          </cell>
          <cell r="BC120" t="str">
            <v/>
          </cell>
          <cell r="BD120" t="str">
            <v/>
          </cell>
          <cell r="BE120" t="str">
            <v/>
          </cell>
          <cell r="BF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cell r="AX121" t="str">
            <v/>
          </cell>
          <cell r="AY121" t="str">
            <v/>
          </cell>
          <cell r="AZ121" t="str">
            <v/>
          </cell>
          <cell r="BA121" t="str">
            <v/>
          </cell>
          <cell r="BB121" t="str">
            <v/>
          </cell>
          <cell r="BC121" t="str">
            <v/>
          </cell>
          <cell r="BD121" t="str">
            <v/>
          </cell>
          <cell r="BE121" t="str">
            <v/>
          </cell>
          <cell r="BF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cell r="AX122" t="str">
            <v/>
          </cell>
          <cell r="AY122" t="str">
            <v/>
          </cell>
          <cell r="AZ122" t="str">
            <v/>
          </cell>
          <cell r="BA122" t="str">
            <v/>
          </cell>
          <cell r="BB122" t="str">
            <v/>
          </cell>
          <cell r="BC122" t="str">
            <v/>
          </cell>
          <cell r="BD122" t="str">
            <v/>
          </cell>
          <cell r="BE122" t="str">
            <v/>
          </cell>
          <cell r="BF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cell r="AX123" t="str">
            <v/>
          </cell>
          <cell r="AY123" t="str">
            <v/>
          </cell>
          <cell r="AZ123" t="str">
            <v/>
          </cell>
          <cell r="BA123" t="str">
            <v/>
          </cell>
          <cell r="BB123" t="str">
            <v/>
          </cell>
          <cell r="BC123" t="str">
            <v/>
          </cell>
          <cell r="BD123" t="str">
            <v/>
          </cell>
          <cell r="BE123" t="str">
            <v/>
          </cell>
          <cell r="BF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cell r="AX124" t="str">
            <v/>
          </cell>
          <cell r="AY124" t="str">
            <v/>
          </cell>
          <cell r="AZ124" t="str">
            <v/>
          </cell>
          <cell r="BA124" t="str">
            <v/>
          </cell>
          <cell r="BB124" t="str">
            <v/>
          </cell>
          <cell r="BC124" t="str">
            <v/>
          </cell>
          <cell r="BD124" t="str">
            <v/>
          </cell>
          <cell r="BE124" t="str">
            <v/>
          </cell>
          <cell r="BF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cell r="AX125" t="str">
            <v/>
          </cell>
          <cell r="AY125" t="str">
            <v/>
          </cell>
          <cell r="AZ125" t="str">
            <v/>
          </cell>
          <cell r="BA125" t="str">
            <v/>
          </cell>
          <cell r="BB125" t="str">
            <v/>
          </cell>
          <cell r="BC125" t="str">
            <v/>
          </cell>
          <cell r="BD125" t="str">
            <v/>
          </cell>
          <cell r="BE125" t="str">
            <v/>
          </cell>
          <cell r="BF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cell r="AX126" t="str">
            <v/>
          </cell>
          <cell r="AY126" t="str">
            <v/>
          </cell>
          <cell r="AZ126" t="str">
            <v/>
          </cell>
          <cell r="BA126" t="str">
            <v/>
          </cell>
          <cell r="BB126" t="str">
            <v/>
          </cell>
          <cell r="BC126" t="str">
            <v/>
          </cell>
          <cell r="BD126" t="str">
            <v/>
          </cell>
          <cell r="BE126" t="str">
            <v/>
          </cell>
          <cell r="BF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cell r="AX127" t="str">
            <v/>
          </cell>
          <cell r="AY127" t="str">
            <v/>
          </cell>
          <cell r="AZ127" t="str">
            <v/>
          </cell>
          <cell r="BA127" t="str">
            <v/>
          </cell>
          <cell r="BB127" t="str">
            <v/>
          </cell>
          <cell r="BC127" t="str">
            <v/>
          </cell>
          <cell r="BD127" t="str">
            <v/>
          </cell>
          <cell r="BE127" t="str">
            <v/>
          </cell>
          <cell r="BF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cell r="AX128" t="str">
            <v/>
          </cell>
          <cell r="AY128" t="str">
            <v/>
          </cell>
          <cell r="AZ128" t="str">
            <v/>
          </cell>
          <cell r="BA128" t="str">
            <v/>
          </cell>
          <cell r="BB128" t="str">
            <v/>
          </cell>
          <cell r="BC128" t="str">
            <v/>
          </cell>
          <cell r="BD128" t="str">
            <v/>
          </cell>
          <cell r="BE128" t="str">
            <v/>
          </cell>
          <cell r="BF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cell r="AX129" t="str">
            <v/>
          </cell>
          <cell r="AY129" t="str">
            <v/>
          </cell>
          <cell r="AZ129" t="str">
            <v/>
          </cell>
          <cell r="BA129" t="str">
            <v/>
          </cell>
          <cell r="BB129" t="str">
            <v/>
          </cell>
          <cell r="BC129" t="str">
            <v/>
          </cell>
          <cell r="BD129" t="str">
            <v/>
          </cell>
          <cell r="BE129" t="str">
            <v/>
          </cell>
          <cell r="BF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cell r="AX130" t="str">
            <v/>
          </cell>
          <cell r="AY130" t="str">
            <v/>
          </cell>
          <cell r="AZ130" t="str">
            <v/>
          </cell>
          <cell r="BA130" t="str">
            <v/>
          </cell>
          <cell r="BB130" t="str">
            <v/>
          </cell>
          <cell r="BC130" t="str">
            <v/>
          </cell>
          <cell r="BD130" t="str">
            <v/>
          </cell>
          <cell r="BE130" t="str">
            <v/>
          </cell>
          <cell r="BF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cell r="AX131" t="str">
            <v/>
          </cell>
          <cell r="AY131" t="str">
            <v/>
          </cell>
          <cell r="AZ131" t="str">
            <v/>
          </cell>
          <cell r="BA131" t="str">
            <v/>
          </cell>
          <cell r="BB131" t="str">
            <v/>
          </cell>
          <cell r="BC131" t="str">
            <v/>
          </cell>
          <cell r="BD131" t="str">
            <v/>
          </cell>
          <cell r="BE131" t="str">
            <v/>
          </cell>
          <cell r="BF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cell r="AX132" t="str">
            <v/>
          </cell>
          <cell r="AY132" t="str">
            <v/>
          </cell>
          <cell r="AZ132" t="str">
            <v/>
          </cell>
          <cell r="BA132" t="str">
            <v/>
          </cell>
          <cell r="BB132" t="str">
            <v/>
          </cell>
          <cell r="BC132" t="str">
            <v/>
          </cell>
          <cell r="BD132" t="str">
            <v/>
          </cell>
          <cell r="BE132" t="str">
            <v/>
          </cell>
          <cell r="BF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cell r="AX133" t="str">
            <v/>
          </cell>
          <cell r="AY133" t="str">
            <v/>
          </cell>
          <cell r="AZ133" t="str">
            <v/>
          </cell>
          <cell r="BA133" t="str">
            <v/>
          </cell>
          <cell r="BB133" t="str">
            <v/>
          </cell>
          <cell r="BC133" t="str">
            <v/>
          </cell>
          <cell r="BD133" t="str">
            <v/>
          </cell>
          <cell r="BE133" t="str">
            <v/>
          </cell>
          <cell r="BF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cell r="AX134" t="str">
            <v/>
          </cell>
          <cell r="AY134" t="str">
            <v/>
          </cell>
          <cell r="AZ134" t="str">
            <v/>
          </cell>
          <cell r="BA134" t="str">
            <v/>
          </cell>
          <cell r="BB134" t="str">
            <v/>
          </cell>
          <cell r="BC134" t="str">
            <v/>
          </cell>
          <cell r="BD134" t="str">
            <v/>
          </cell>
          <cell r="BE134" t="str">
            <v/>
          </cell>
          <cell r="BF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cell r="AX135" t="str">
            <v/>
          </cell>
          <cell r="AY135" t="str">
            <v/>
          </cell>
          <cell r="AZ135" t="str">
            <v/>
          </cell>
          <cell r="BA135" t="str">
            <v/>
          </cell>
          <cell r="BB135" t="str">
            <v/>
          </cell>
          <cell r="BC135" t="str">
            <v/>
          </cell>
          <cell r="BD135" t="str">
            <v/>
          </cell>
          <cell r="BE135" t="str">
            <v/>
          </cell>
          <cell r="BF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cell r="AX136" t="str">
            <v/>
          </cell>
          <cell r="AY136" t="str">
            <v/>
          </cell>
          <cell r="AZ136" t="str">
            <v/>
          </cell>
          <cell r="BA136" t="str">
            <v/>
          </cell>
          <cell r="BB136" t="str">
            <v/>
          </cell>
          <cell r="BC136" t="str">
            <v/>
          </cell>
          <cell r="BD136" t="str">
            <v/>
          </cell>
          <cell r="BE136" t="str">
            <v/>
          </cell>
          <cell r="BF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cell r="AX137" t="str">
            <v/>
          </cell>
          <cell r="AY137" t="str">
            <v/>
          </cell>
          <cell r="AZ137" t="str">
            <v/>
          </cell>
          <cell r="BA137" t="str">
            <v/>
          </cell>
          <cell r="BB137" t="str">
            <v/>
          </cell>
          <cell r="BC137" t="str">
            <v/>
          </cell>
          <cell r="BD137" t="str">
            <v/>
          </cell>
          <cell r="BE137" t="str">
            <v/>
          </cell>
          <cell r="BF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cell r="AX138" t="str">
            <v/>
          </cell>
          <cell r="AY138" t="str">
            <v/>
          </cell>
          <cell r="AZ138" t="str">
            <v/>
          </cell>
          <cell r="BA138" t="str">
            <v/>
          </cell>
          <cell r="BB138" t="str">
            <v/>
          </cell>
          <cell r="BC138" t="str">
            <v/>
          </cell>
          <cell r="BD138" t="str">
            <v/>
          </cell>
          <cell r="BE138" t="str">
            <v/>
          </cell>
          <cell r="BF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cell r="AX139" t="str">
            <v/>
          </cell>
          <cell r="AY139" t="str">
            <v/>
          </cell>
          <cell r="AZ139" t="str">
            <v/>
          </cell>
          <cell r="BA139" t="str">
            <v/>
          </cell>
          <cell r="BB139" t="str">
            <v/>
          </cell>
          <cell r="BC139" t="str">
            <v/>
          </cell>
          <cell r="BD139" t="str">
            <v/>
          </cell>
          <cell r="BE139" t="str">
            <v/>
          </cell>
          <cell r="BF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cell r="AX140" t="str">
            <v/>
          </cell>
          <cell r="AY140" t="str">
            <v/>
          </cell>
          <cell r="AZ140" t="str">
            <v/>
          </cell>
          <cell r="BA140" t="str">
            <v/>
          </cell>
          <cell r="BB140" t="str">
            <v/>
          </cell>
          <cell r="BC140" t="str">
            <v/>
          </cell>
          <cell r="BD140" t="str">
            <v/>
          </cell>
          <cell r="BE140" t="str">
            <v/>
          </cell>
          <cell r="BF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cell r="AX141" t="str">
            <v/>
          </cell>
          <cell r="AY141" t="str">
            <v/>
          </cell>
          <cell r="AZ141" t="str">
            <v/>
          </cell>
          <cell r="BA141" t="str">
            <v/>
          </cell>
          <cell r="BB141" t="str">
            <v/>
          </cell>
          <cell r="BC141" t="str">
            <v/>
          </cell>
          <cell r="BD141" t="str">
            <v/>
          </cell>
          <cell r="BE141" t="str">
            <v/>
          </cell>
          <cell r="BF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cell r="AX142" t="str">
            <v/>
          </cell>
          <cell r="AY142" t="str">
            <v/>
          </cell>
          <cell r="AZ142" t="str">
            <v/>
          </cell>
          <cell r="BA142" t="str">
            <v/>
          </cell>
          <cell r="BB142" t="str">
            <v/>
          </cell>
          <cell r="BC142" t="str">
            <v/>
          </cell>
          <cell r="BD142" t="str">
            <v/>
          </cell>
          <cell r="BE142" t="str">
            <v/>
          </cell>
          <cell r="BF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cell r="AX143" t="str">
            <v/>
          </cell>
          <cell r="AY143" t="str">
            <v/>
          </cell>
          <cell r="AZ143" t="str">
            <v/>
          </cell>
          <cell r="BA143" t="str">
            <v/>
          </cell>
          <cell r="BB143" t="str">
            <v/>
          </cell>
          <cell r="BC143" t="str">
            <v/>
          </cell>
          <cell r="BD143" t="str">
            <v/>
          </cell>
          <cell r="BE143" t="str">
            <v/>
          </cell>
          <cell r="BF143" t="str">
            <v/>
          </cell>
        </row>
      </sheetData>
      <sheetData sheetId="7" refreshError="1"/>
      <sheetData sheetId="8" refreshError="1">
        <row r="7">
          <cell r="B7">
            <v>1</v>
          </cell>
          <cell r="C7" t="str">
            <v>Dr. H. IDRUS ALWI, M.Pd</v>
          </cell>
          <cell r="D7">
            <v>0.9</v>
          </cell>
          <cell r="E7">
            <v>1</v>
          </cell>
          <cell r="F7">
            <v>100</v>
          </cell>
          <cell r="G7">
            <v>1</v>
          </cell>
          <cell r="I7">
            <v>6</v>
          </cell>
          <cell r="J7">
            <v>1</v>
          </cell>
          <cell r="K7">
            <v>85</v>
          </cell>
          <cell r="L7">
            <v>12</v>
          </cell>
          <cell r="N7">
            <v>9</v>
          </cell>
          <cell r="O7">
            <v>1</v>
          </cell>
          <cell r="P7">
            <v>80</v>
          </cell>
          <cell r="Q7">
            <v>12</v>
          </cell>
          <cell r="S7">
            <v>6</v>
          </cell>
          <cell r="T7">
            <v>1</v>
          </cell>
          <cell r="U7">
            <v>90</v>
          </cell>
          <cell r="V7">
            <v>12</v>
          </cell>
          <cell r="X7">
            <v>4.5</v>
          </cell>
          <cell r="Y7">
            <v>1</v>
          </cell>
          <cell r="Z7">
            <v>90</v>
          </cell>
          <cell r="AA7">
            <v>12</v>
          </cell>
          <cell r="AC7">
            <v>0.45</v>
          </cell>
          <cell r="AD7">
            <v>1</v>
          </cell>
          <cell r="AE7">
            <v>100</v>
          </cell>
          <cell r="AF7">
            <v>1</v>
          </cell>
          <cell r="AH7">
            <v>9</v>
          </cell>
          <cell r="AI7">
            <v>1</v>
          </cell>
          <cell r="AJ7">
            <v>90</v>
          </cell>
          <cell r="AK7">
            <v>12</v>
          </cell>
          <cell r="AM7">
            <v>0.9</v>
          </cell>
          <cell r="AN7">
            <v>1</v>
          </cell>
          <cell r="AO7">
            <v>80</v>
          </cell>
          <cell r="AP7">
            <v>1</v>
          </cell>
          <cell r="AR7">
            <v>1</v>
          </cell>
          <cell r="AS7">
            <v>1</v>
          </cell>
          <cell r="AT7">
            <v>100</v>
          </cell>
          <cell r="AU7">
            <v>12</v>
          </cell>
        </row>
        <row r="8">
          <cell r="B8">
            <v>2</v>
          </cell>
          <cell r="C8" t="str">
            <v>Drs. H. SUJANGI</v>
          </cell>
          <cell r="D8">
            <v>0.9</v>
          </cell>
          <cell r="E8">
            <v>1</v>
          </cell>
          <cell r="F8">
            <v>80</v>
          </cell>
          <cell r="G8">
            <v>1</v>
          </cell>
          <cell r="I8">
            <v>6</v>
          </cell>
          <cell r="J8">
            <v>1</v>
          </cell>
          <cell r="K8">
            <v>80</v>
          </cell>
          <cell r="L8">
            <v>12</v>
          </cell>
          <cell r="N8">
            <v>9</v>
          </cell>
          <cell r="O8">
            <v>1</v>
          </cell>
          <cell r="P8">
            <v>80</v>
          </cell>
          <cell r="Q8">
            <v>12</v>
          </cell>
          <cell r="S8">
            <v>6</v>
          </cell>
          <cell r="T8">
            <v>1</v>
          </cell>
          <cell r="U8">
            <v>76</v>
          </cell>
          <cell r="V8">
            <v>12</v>
          </cell>
          <cell r="X8">
            <v>4.5</v>
          </cell>
          <cell r="Y8">
            <v>1</v>
          </cell>
          <cell r="Z8">
            <v>80</v>
          </cell>
          <cell r="AA8">
            <v>12</v>
          </cell>
          <cell r="AC8">
            <v>0.45</v>
          </cell>
          <cell r="AD8">
            <v>1</v>
          </cell>
          <cell r="AE8">
            <v>76</v>
          </cell>
          <cell r="AF8">
            <v>1</v>
          </cell>
          <cell r="AH8">
            <v>9</v>
          </cell>
          <cell r="AI8">
            <v>1</v>
          </cell>
          <cell r="AJ8">
            <v>76</v>
          </cell>
          <cell r="AK8">
            <v>12</v>
          </cell>
          <cell r="AM8">
            <v>0.9</v>
          </cell>
          <cell r="AN8">
            <v>1</v>
          </cell>
          <cell r="AO8">
            <v>88</v>
          </cell>
          <cell r="AP8">
            <v>1</v>
          </cell>
          <cell r="AR8">
            <v>0.75</v>
          </cell>
          <cell r="AS8">
            <v>1</v>
          </cell>
          <cell r="AT8">
            <v>88</v>
          </cell>
          <cell r="AU8">
            <v>12</v>
          </cell>
        </row>
        <row r="9">
          <cell r="B9">
            <v>3</v>
          </cell>
          <cell r="C9" t="str">
            <v>Drs. M. SALEH</v>
          </cell>
          <cell r="D9">
            <v>0.9</v>
          </cell>
          <cell r="E9">
            <v>1</v>
          </cell>
          <cell r="F9">
            <v>80</v>
          </cell>
          <cell r="G9">
            <v>1</v>
          </cell>
          <cell r="I9">
            <v>6</v>
          </cell>
          <cell r="J9">
            <v>1</v>
          </cell>
          <cell r="K9">
            <v>80</v>
          </cell>
          <cell r="L9">
            <v>12</v>
          </cell>
          <cell r="N9">
            <v>9</v>
          </cell>
          <cell r="O9">
            <v>1</v>
          </cell>
          <cell r="P9">
            <v>80</v>
          </cell>
          <cell r="Q9">
            <v>12</v>
          </cell>
          <cell r="S9">
            <v>6</v>
          </cell>
          <cell r="T9">
            <v>1</v>
          </cell>
          <cell r="U9">
            <v>76</v>
          </cell>
          <cell r="V9">
            <v>12</v>
          </cell>
          <cell r="X9">
            <v>4.5</v>
          </cell>
          <cell r="Y9">
            <v>1</v>
          </cell>
          <cell r="Z9">
            <v>80</v>
          </cell>
          <cell r="AA9">
            <v>12</v>
          </cell>
          <cell r="AC9">
            <v>0.45</v>
          </cell>
          <cell r="AD9">
            <v>1</v>
          </cell>
          <cell r="AE9">
            <v>76</v>
          </cell>
          <cell r="AF9">
            <v>1</v>
          </cell>
          <cell r="AH9">
            <v>9</v>
          </cell>
          <cell r="AI9">
            <v>1</v>
          </cell>
          <cell r="AJ9">
            <v>76</v>
          </cell>
          <cell r="AK9">
            <v>12</v>
          </cell>
          <cell r="AM9">
            <v>0.9</v>
          </cell>
          <cell r="AN9">
            <v>1</v>
          </cell>
          <cell r="AO9">
            <v>76</v>
          </cell>
          <cell r="AP9">
            <v>1</v>
          </cell>
          <cell r="AR9">
            <v>0.75</v>
          </cell>
          <cell r="AS9">
            <v>1</v>
          </cell>
          <cell r="AT9">
            <v>80</v>
          </cell>
          <cell r="AU9">
            <v>12</v>
          </cell>
        </row>
        <row r="10">
          <cell r="B10">
            <v>4</v>
          </cell>
          <cell r="C10" t="str">
            <v>SITI NURBAITI, S.Ag, M.Pd.I</v>
          </cell>
          <cell r="D10">
            <v>0.9</v>
          </cell>
          <cell r="E10">
            <v>1</v>
          </cell>
          <cell r="F10">
            <v>90</v>
          </cell>
          <cell r="G10">
            <v>1</v>
          </cell>
          <cell r="I10">
            <v>6</v>
          </cell>
          <cell r="J10">
            <v>1</v>
          </cell>
          <cell r="K10">
            <v>90</v>
          </cell>
          <cell r="L10">
            <v>12</v>
          </cell>
          <cell r="N10">
            <v>9</v>
          </cell>
          <cell r="O10">
            <v>1</v>
          </cell>
          <cell r="P10">
            <v>80</v>
          </cell>
          <cell r="Q10">
            <v>12</v>
          </cell>
          <cell r="S10">
            <v>6</v>
          </cell>
          <cell r="T10">
            <v>1</v>
          </cell>
          <cell r="U10">
            <v>80</v>
          </cell>
          <cell r="V10">
            <v>12</v>
          </cell>
          <cell r="X10">
            <v>4.5</v>
          </cell>
          <cell r="Y10">
            <v>1</v>
          </cell>
          <cell r="Z10">
            <v>80</v>
          </cell>
          <cell r="AA10">
            <v>12</v>
          </cell>
          <cell r="AC10">
            <v>0.45</v>
          </cell>
          <cell r="AD10">
            <v>1</v>
          </cell>
          <cell r="AE10">
            <v>80</v>
          </cell>
          <cell r="AF10">
            <v>1</v>
          </cell>
          <cell r="AH10">
            <v>9</v>
          </cell>
          <cell r="AI10">
            <v>1</v>
          </cell>
          <cell r="AJ10">
            <v>80</v>
          </cell>
          <cell r="AK10">
            <v>12</v>
          </cell>
          <cell r="AM10">
            <v>0.9</v>
          </cell>
          <cell r="AN10">
            <v>1</v>
          </cell>
          <cell r="AO10">
            <v>76</v>
          </cell>
          <cell r="AP10">
            <v>1</v>
          </cell>
          <cell r="AR10">
            <v>0.75</v>
          </cell>
          <cell r="AS10">
            <v>1</v>
          </cell>
          <cell r="AT10">
            <v>80</v>
          </cell>
          <cell r="AU10">
            <v>12</v>
          </cell>
        </row>
        <row r="11">
          <cell r="B11">
            <v>5</v>
          </cell>
          <cell r="C11" t="str">
            <v>Drs. A. AMIN MUSTOFA, M.Pd</v>
          </cell>
          <cell r="D11">
            <v>0.9</v>
          </cell>
          <cell r="E11">
            <v>1</v>
          </cell>
          <cell r="F11">
            <v>80</v>
          </cell>
          <cell r="G11">
            <v>1</v>
          </cell>
          <cell r="I11">
            <v>6</v>
          </cell>
          <cell r="J11">
            <v>1</v>
          </cell>
          <cell r="K11">
            <v>80</v>
          </cell>
          <cell r="L11">
            <v>12</v>
          </cell>
          <cell r="N11">
            <v>9</v>
          </cell>
          <cell r="O11">
            <v>1</v>
          </cell>
          <cell r="P11">
            <v>76</v>
          </cell>
          <cell r="Q11">
            <v>12</v>
          </cell>
          <cell r="S11">
            <v>6</v>
          </cell>
          <cell r="T11">
            <v>1</v>
          </cell>
          <cell r="U11">
            <v>76</v>
          </cell>
          <cell r="V11">
            <v>12</v>
          </cell>
          <cell r="X11">
            <v>4.5</v>
          </cell>
          <cell r="Y11">
            <v>1</v>
          </cell>
          <cell r="Z11">
            <v>76</v>
          </cell>
          <cell r="AA11">
            <v>12</v>
          </cell>
          <cell r="AC11">
            <v>0.45</v>
          </cell>
          <cell r="AD11">
            <v>1</v>
          </cell>
          <cell r="AE11">
            <v>76</v>
          </cell>
          <cell r="AF11">
            <v>1</v>
          </cell>
          <cell r="AH11">
            <v>9</v>
          </cell>
          <cell r="AI11">
            <v>1</v>
          </cell>
          <cell r="AJ11">
            <v>76</v>
          </cell>
          <cell r="AK11">
            <v>12</v>
          </cell>
          <cell r="AM11">
            <v>0.9</v>
          </cell>
          <cell r="AN11">
            <v>1</v>
          </cell>
          <cell r="AO11">
            <v>76</v>
          </cell>
          <cell r="AP11">
            <v>1</v>
          </cell>
          <cell r="AR11">
            <v>0.75</v>
          </cell>
          <cell r="AS11">
            <v>1</v>
          </cell>
          <cell r="AT11">
            <v>80</v>
          </cell>
          <cell r="AU11">
            <v>12</v>
          </cell>
        </row>
        <row r="12">
          <cell r="B12">
            <v>6</v>
          </cell>
          <cell r="C12" t="str">
            <v>Drs. AKHMAD SUGANDA, M.Pd</v>
          </cell>
          <cell r="D12">
            <v>0.9</v>
          </cell>
          <cell r="E12">
            <v>1</v>
          </cell>
          <cell r="F12">
            <v>80</v>
          </cell>
          <cell r="G12">
            <v>1</v>
          </cell>
          <cell r="I12">
            <v>6</v>
          </cell>
          <cell r="J12">
            <v>1</v>
          </cell>
          <cell r="K12">
            <v>80</v>
          </cell>
          <cell r="L12">
            <v>12</v>
          </cell>
          <cell r="N12">
            <v>9</v>
          </cell>
          <cell r="O12">
            <v>1</v>
          </cell>
          <cell r="P12">
            <v>80</v>
          </cell>
          <cell r="Q12">
            <v>12</v>
          </cell>
          <cell r="S12">
            <v>6</v>
          </cell>
          <cell r="T12">
            <v>1</v>
          </cell>
          <cell r="U12">
            <v>76</v>
          </cell>
          <cell r="V12">
            <v>12</v>
          </cell>
          <cell r="X12">
            <v>4.5</v>
          </cell>
          <cell r="Y12">
            <v>1</v>
          </cell>
          <cell r="Z12">
            <v>80</v>
          </cell>
          <cell r="AA12">
            <v>12</v>
          </cell>
          <cell r="AC12">
            <v>0.45</v>
          </cell>
          <cell r="AD12">
            <v>1</v>
          </cell>
          <cell r="AE12">
            <v>76</v>
          </cell>
          <cell r="AF12">
            <v>1</v>
          </cell>
          <cell r="AH12">
            <v>9</v>
          </cell>
          <cell r="AI12">
            <v>1</v>
          </cell>
          <cell r="AJ12">
            <v>76</v>
          </cell>
          <cell r="AK12">
            <v>12</v>
          </cell>
          <cell r="AM12">
            <v>0.9</v>
          </cell>
          <cell r="AN12">
            <v>1</v>
          </cell>
          <cell r="AO12">
            <v>76</v>
          </cell>
          <cell r="AP12">
            <v>1</v>
          </cell>
          <cell r="AR12">
            <v>0.75</v>
          </cell>
          <cell r="AS12">
            <v>1</v>
          </cell>
          <cell r="AT12">
            <v>80</v>
          </cell>
          <cell r="AU12">
            <v>12</v>
          </cell>
        </row>
        <row r="13">
          <cell r="B13">
            <v>7</v>
          </cell>
          <cell r="C13" t="str">
            <v>Dr. Hj. KUN SRI WARDHANI, M.Pd</v>
          </cell>
          <cell r="D13">
            <v>0.6</v>
          </cell>
          <cell r="E13">
            <v>1</v>
          </cell>
          <cell r="F13">
            <v>80</v>
          </cell>
          <cell r="G13">
            <v>1</v>
          </cell>
          <cell r="I13">
            <v>5.6</v>
          </cell>
          <cell r="J13">
            <v>1</v>
          </cell>
          <cell r="K13">
            <v>80</v>
          </cell>
          <cell r="L13">
            <v>12</v>
          </cell>
          <cell r="N13">
            <v>6</v>
          </cell>
          <cell r="O13">
            <v>1</v>
          </cell>
          <cell r="P13">
            <v>76</v>
          </cell>
          <cell r="Q13">
            <v>12</v>
          </cell>
          <cell r="S13">
            <v>4</v>
          </cell>
          <cell r="T13">
            <v>1</v>
          </cell>
          <cell r="U13">
            <v>76</v>
          </cell>
          <cell r="V13">
            <v>12</v>
          </cell>
          <cell r="X13">
            <v>3</v>
          </cell>
          <cell r="Y13">
            <v>1</v>
          </cell>
          <cell r="Z13">
            <v>76</v>
          </cell>
          <cell r="AA13">
            <v>12</v>
          </cell>
          <cell r="AC13">
            <v>0.3</v>
          </cell>
          <cell r="AD13">
            <v>1</v>
          </cell>
          <cell r="AE13">
            <v>76</v>
          </cell>
          <cell r="AF13">
            <v>1</v>
          </cell>
          <cell r="AH13">
            <v>6</v>
          </cell>
          <cell r="AI13">
            <v>1</v>
          </cell>
          <cell r="AJ13">
            <v>76</v>
          </cell>
          <cell r="AK13">
            <v>12</v>
          </cell>
          <cell r="AM13">
            <v>0.6</v>
          </cell>
          <cell r="AN13">
            <v>1</v>
          </cell>
          <cell r="AO13">
            <v>76</v>
          </cell>
          <cell r="AP13">
            <v>1</v>
          </cell>
          <cell r="AR13">
            <v>0.75</v>
          </cell>
          <cell r="AS13">
            <v>1</v>
          </cell>
          <cell r="AT13">
            <v>80</v>
          </cell>
          <cell r="AU13">
            <v>12</v>
          </cell>
        </row>
        <row r="14">
          <cell r="B14">
            <v>8</v>
          </cell>
          <cell r="C14" t="str">
            <v>ABDUL MANAP, M.Pd</v>
          </cell>
          <cell r="D14">
            <v>0.9</v>
          </cell>
          <cell r="E14">
            <v>1</v>
          </cell>
          <cell r="F14">
            <v>80</v>
          </cell>
          <cell r="G14">
            <v>1</v>
          </cell>
          <cell r="I14">
            <v>6</v>
          </cell>
          <cell r="J14">
            <v>1</v>
          </cell>
          <cell r="K14">
            <v>80</v>
          </cell>
          <cell r="L14">
            <v>12</v>
          </cell>
          <cell r="N14">
            <v>9</v>
          </cell>
          <cell r="O14">
            <v>1</v>
          </cell>
          <cell r="P14">
            <v>76</v>
          </cell>
          <cell r="Q14">
            <v>12</v>
          </cell>
          <cell r="S14">
            <v>6</v>
          </cell>
          <cell r="T14">
            <v>1</v>
          </cell>
          <cell r="U14">
            <v>76</v>
          </cell>
          <cell r="V14">
            <v>12</v>
          </cell>
          <cell r="X14">
            <v>4.5</v>
          </cell>
          <cell r="Y14">
            <v>1</v>
          </cell>
          <cell r="Z14">
            <v>76</v>
          </cell>
          <cell r="AA14">
            <v>12</v>
          </cell>
          <cell r="AC14">
            <v>0.45</v>
          </cell>
          <cell r="AD14">
            <v>1</v>
          </cell>
          <cell r="AE14">
            <v>76</v>
          </cell>
          <cell r="AF14">
            <v>1</v>
          </cell>
          <cell r="AH14">
            <v>9</v>
          </cell>
          <cell r="AI14">
            <v>1</v>
          </cell>
          <cell r="AJ14">
            <v>76</v>
          </cell>
          <cell r="AK14">
            <v>12</v>
          </cell>
          <cell r="AM14">
            <v>0.9</v>
          </cell>
          <cell r="AN14">
            <v>1</v>
          </cell>
          <cell r="AO14">
            <v>76</v>
          </cell>
          <cell r="AP14">
            <v>1</v>
          </cell>
          <cell r="AR14">
            <v>0.75</v>
          </cell>
          <cell r="AS14">
            <v>1</v>
          </cell>
          <cell r="AT14">
            <v>80</v>
          </cell>
          <cell r="AU14">
            <v>12</v>
          </cell>
        </row>
        <row r="15">
          <cell r="B15">
            <v>9</v>
          </cell>
          <cell r="C15" t="str">
            <v>ABDUL WAHAB, S.Pd</v>
          </cell>
          <cell r="D15">
            <v>0.6</v>
          </cell>
          <cell r="E15">
            <v>1</v>
          </cell>
          <cell r="F15">
            <v>80</v>
          </cell>
          <cell r="G15">
            <v>1</v>
          </cell>
          <cell r="I15">
            <v>5.6</v>
          </cell>
          <cell r="J15">
            <v>1</v>
          </cell>
          <cell r="K15">
            <v>80</v>
          </cell>
          <cell r="L15">
            <v>12</v>
          </cell>
          <cell r="N15">
            <v>6</v>
          </cell>
          <cell r="O15">
            <v>1</v>
          </cell>
          <cell r="P15">
            <v>76</v>
          </cell>
          <cell r="Q15">
            <v>12</v>
          </cell>
          <cell r="S15">
            <v>4</v>
          </cell>
          <cell r="T15">
            <v>1</v>
          </cell>
          <cell r="U15">
            <v>76</v>
          </cell>
          <cell r="V15">
            <v>12</v>
          </cell>
          <cell r="X15">
            <v>3</v>
          </cell>
          <cell r="Y15">
            <v>1</v>
          </cell>
          <cell r="Z15">
            <v>76</v>
          </cell>
          <cell r="AA15">
            <v>12</v>
          </cell>
          <cell r="AC15">
            <v>0.3</v>
          </cell>
          <cell r="AD15">
            <v>1</v>
          </cell>
          <cell r="AE15">
            <v>76</v>
          </cell>
          <cell r="AF15">
            <v>1</v>
          </cell>
          <cell r="AH15">
            <v>6</v>
          </cell>
          <cell r="AI15">
            <v>1</v>
          </cell>
          <cell r="AJ15">
            <v>76</v>
          </cell>
          <cell r="AK15">
            <v>12</v>
          </cell>
          <cell r="AM15">
            <v>0.6</v>
          </cell>
          <cell r="AN15">
            <v>1</v>
          </cell>
          <cell r="AO15">
            <v>76</v>
          </cell>
          <cell r="AP15">
            <v>1</v>
          </cell>
          <cell r="AR15">
            <v>0.75</v>
          </cell>
          <cell r="AS15">
            <v>1</v>
          </cell>
          <cell r="AT15">
            <v>80</v>
          </cell>
          <cell r="AU15">
            <v>12</v>
          </cell>
        </row>
        <row r="16">
          <cell r="B16">
            <v>10</v>
          </cell>
          <cell r="C16" t="str">
            <v>A. TAUFIK, S.Ag, MM</v>
          </cell>
          <cell r="D16">
            <v>0.9</v>
          </cell>
          <cell r="E16">
            <v>1</v>
          </cell>
          <cell r="F16">
            <v>80</v>
          </cell>
          <cell r="G16">
            <v>1</v>
          </cell>
          <cell r="I16">
            <v>6</v>
          </cell>
          <cell r="J16">
            <v>1</v>
          </cell>
          <cell r="K16">
            <v>80</v>
          </cell>
          <cell r="L16">
            <v>12</v>
          </cell>
          <cell r="N16">
            <v>9</v>
          </cell>
          <cell r="O16">
            <v>1</v>
          </cell>
          <cell r="P16">
            <v>76</v>
          </cell>
          <cell r="Q16">
            <v>12</v>
          </cell>
          <cell r="S16">
            <v>6</v>
          </cell>
          <cell r="T16">
            <v>1</v>
          </cell>
          <cell r="U16">
            <v>76</v>
          </cell>
          <cell r="V16">
            <v>12</v>
          </cell>
          <cell r="X16">
            <v>4.5</v>
          </cell>
          <cell r="Y16">
            <v>1</v>
          </cell>
          <cell r="Z16">
            <v>76</v>
          </cell>
          <cell r="AA16">
            <v>12</v>
          </cell>
          <cell r="AC16">
            <v>0.45</v>
          </cell>
          <cell r="AD16">
            <v>1</v>
          </cell>
          <cell r="AE16">
            <v>76</v>
          </cell>
          <cell r="AF16">
            <v>1</v>
          </cell>
          <cell r="AH16">
            <v>9</v>
          </cell>
          <cell r="AI16">
            <v>1</v>
          </cell>
          <cell r="AJ16">
            <v>76</v>
          </cell>
          <cell r="AK16">
            <v>12</v>
          </cell>
          <cell r="AM16">
            <v>0.9</v>
          </cell>
          <cell r="AN16">
            <v>1</v>
          </cell>
          <cell r="AO16">
            <v>76</v>
          </cell>
          <cell r="AP16">
            <v>1</v>
          </cell>
          <cell r="AR16">
            <v>0.75</v>
          </cell>
          <cell r="AS16">
            <v>1</v>
          </cell>
          <cell r="AT16">
            <v>80</v>
          </cell>
          <cell r="AU16">
            <v>12</v>
          </cell>
        </row>
        <row r="17">
          <cell r="B17">
            <v>11</v>
          </cell>
          <cell r="C17" t="str">
            <v>Drs. HADI WIJAYA</v>
          </cell>
          <cell r="D17">
            <v>0.9</v>
          </cell>
          <cell r="E17">
            <v>1</v>
          </cell>
          <cell r="F17">
            <v>85</v>
          </cell>
          <cell r="G17">
            <v>1</v>
          </cell>
          <cell r="I17">
            <v>6</v>
          </cell>
          <cell r="J17">
            <v>1</v>
          </cell>
          <cell r="K17">
            <v>85</v>
          </cell>
          <cell r="L17">
            <v>12</v>
          </cell>
          <cell r="N17">
            <v>9</v>
          </cell>
          <cell r="O17">
            <v>1</v>
          </cell>
          <cell r="P17">
            <v>80</v>
          </cell>
          <cell r="Q17">
            <v>12</v>
          </cell>
          <cell r="S17">
            <v>6</v>
          </cell>
          <cell r="T17">
            <v>1</v>
          </cell>
          <cell r="U17">
            <v>80</v>
          </cell>
          <cell r="V17">
            <v>12</v>
          </cell>
          <cell r="X17">
            <v>4.5</v>
          </cell>
          <cell r="Y17">
            <v>1</v>
          </cell>
          <cell r="Z17">
            <v>80</v>
          </cell>
          <cell r="AA17">
            <v>12</v>
          </cell>
          <cell r="AC17">
            <v>0.45</v>
          </cell>
          <cell r="AD17">
            <v>1</v>
          </cell>
          <cell r="AE17">
            <v>80</v>
          </cell>
          <cell r="AF17">
            <v>1</v>
          </cell>
          <cell r="AH17">
            <v>9</v>
          </cell>
          <cell r="AI17">
            <v>1</v>
          </cell>
          <cell r="AJ17">
            <v>80</v>
          </cell>
          <cell r="AK17">
            <v>12</v>
          </cell>
          <cell r="AM17">
            <v>0.9</v>
          </cell>
          <cell r="AN17">
            <v>1</v>
          </cell>
          <cell r="AO17">
            <v>80</v>
          </cell>
          <cell r="AP17">
            <v>1</v>
          </cell>
          <cell r="AR17">
            <v>1</v>
          </cell>
          <cell r="AS17">
            <v>1</v>
          </cell>
          <cell r="AT17">
            <v>80</v>
          </cell>
          <cell r="AU17">
            <v>12</v>
          </cell>
        </row>
        <row r="18">
          <cell r="B18">
            <v>12</v>
          </cell>
          <cell r="C18" t="str">
            <v>ARTATI ISMAILIA, SE, M.Ak</v>
          </cell>
          <cell r="D18">
            <v>0.9</v>
          </cell>
          <cell r="E18">
            <v>1</v>
          </cell>
          <cell r="F18">
            <v>80</v>
          </cell>
          <cell r="G18">
            <v>1</v>
          </cell>
          <cell r="I18">
            <v>6</v>
          </cell>
          <cell r="J18">
            <v>1</v>
          </cell>
          <cell r="K18">
            <v>80</v>
          </cell>
          <cell r="L18">
            <v>12</v>
          </cell>
          <cell r="N18">
            <v>9</v>
          </cell>
          <cell r="O18">
            <v>1</v>
          </cell>
          <cell r="P18">
            <v>76</v>
          </cell>
          <cell r="Q18">
            <v>12</v>
          </cell>
          <cell r="S18">
            <v>6</v>
          </cell>
          <cell r="T18">
            <v>1</v>
          </cell>
          <cell r="U18">
            <v>76</v>
          </cell>
          <cell r="V18">
            <v>12</v>
          </cell>
          <cell r="X18">
            <v>4.5</v>
          </cell>
          <cell r="Y18">
            <v>1</v>
          </cell>
          <cell r="Z18">
            <v>76</v>
          </cell>
          <cell r="AA18">
            <v>12</v>
          </cell>
          <cell r="AC18">
            <v>0.45</v>
          </cell>
          <cell r="AD18">
            <v>1</v>
          </cell>
          <cell r="AE18">
            <v>76</v>
          </cell>
          <cell r="AF18">
            <v>1</v>
          </cell>
          <cell r="AH18">
            <v>9</v>
          </cell>
          <cell r="AI18">
            <v>1</v>
          </cell>
          <cell r="AJ18">
            <v>76</v>
          </cell>
          <cell r="AK18">
            <v>12</v>
          </cell>
          <cell r="AM18">
            <v>0.9</v>
          </cell>
          <cell r="AN18">
            <v>1</v>
          </cell>
          <cell r="AO18">
            <v>76</v>
          </cell>
          <cell r="AP18">
            <v>1</v>
          </cell>
          <cell r="AR18">
            <v>0.75</v>
          </cell>
          <cell r="AS18">
            <v>1</v>
          </cell>
          <cell r="AT18">
            <v>80</v>
          </cell>
          <cell r="AU18">
            <v>12</v>
          </cell>
        </row>
        <row r="19">
          <cell r="B19">
            <v>13</v>
          </cell>
          <cell r="C19" t="str">
            <v>Drs. AHMAD KHOTIB, M.Pd</v>
          </cell>
          <cell r="D19">
            <v>0.9</v>
          </cell>
          <cell r="E19">
            <v>1</v>
          </cell>
          <cell r="F19">
            <v>80</v>
          </cell>
          <cell r="G19">
            <v>1</v>
          </cell>
          <cell r="I19">
            <v>6</v>
          </cell>
          <cell r="J19">
            <v>1</v>
          </cell>
          <cell r="K19">
            <v>80</v>
          </cell>
          <cell r="L19">
            <v>12</v>
          </cell>
          <cell r="N19">
            <v>9</v>
          </cell>
          <cell r="O19">
            <v>1</v>
          </cell>
          <cell r="P19">
            <v>76</v>
          </cell>
          <cell r="Q19">
            <v>12</v>
          </cell>
          <cell r="S19">
            <v>6</v>
          </cell>
          <cell r="T19">
            <v>1</v>
          </cell>
          <cell r="U19">
            <v>76</v>
          </cell>
          <cell r="V19">
            <v>12</v>
          </cell>
          <cell r="X19">
            <v>4.5</v>
          </cell>
          <cell r="Y19">
            <v>1</v>
          </cell>
          <cell r="Z19">
            <v>76</v>
          </cell>
          <cell r="AA19">
            <v>12</v>
          </cell>
          <cell r="AC19">
            <v>0.45</v>
          </cell>
          <cell r="AD19">
            <v>1</v>
          </cell>
          <cell r="AE19">
            <v>76</v>
          </cell>
          <cell r="AF19">
            <v>1</v>
          </cell>
          <cell r="AH19">
            <v>9</v>
          </cell>
          <cell r="AI19">
            <v>1</v>
          </cell>
          <cell r="AJ19">
            <v>80</v>
          </cell>
          <cell r="AK19">
            <v>12</v>
          </cell>
          <cell r="AM19">
            <v>0.9</v>
          </cell>
          <cell r="AN19">
            <v>1</v>
          </cell>
          <cell r="AO19">
            <v>80</v>
          </cell>
          <cell r="AP19">
            <v>1</v>
          </cell>
          <cell r="AR19">
            <v>0.75</v>
          </cell>
          <cell r="AS19">
            <v>1</v>
          </cell>
          <cell r="AT19">
            <v>80</v>
          </cell>
          <cell r="AU19">
            <v>12</v>
          </cell>
        </row>
        <row r="20">
          <cell r="B20">
            <v>14</v>
          </cell>
          <cell r="C20" t="str">
            <v>SUTAN ASWIN, S.Pd</v>
          </cell>
          <cell r="D20">
            <v>0.9</v>
          </cell>
          <cell r="E20">
            <v>1</v>
          </cell>
          <cell r="F20">
            <v>80</v>
          </cell>
          <cell r="G20">
            <v>1</v>
          </cell>
          <cell r="I20">
            <v>6</v>
          </cell>
          <cell r="J20">
            <v>1</v>
          </cell>
          <cell r="K20">
            <v>80</v>
          </cell>
          <cell r="L20">
            <v>12</v>
          </cell>
          <cell r="N20">
            <v>9</v>
          </cell>
          <cell r="O20">
            <v>1</v>
          </cell>
          <cell r="P20">
            <v>80</v>
          </cell>
          <cell r="Q20">
            <v>12</v>
          </cell>
          <cell r="S20">
            <v>6</v>
          </cell>
          <cell r="T20">
            <v>1</v>
          </cell>
          <cell r="U20">
            <v>80</v>
          </cell>
          <cell r="V20">
            <v>12</v>
          </cell>
          <cell r="X20">
            <v>4.5</v>
          </cell>
          <cell r="Y20">
            <v>1</v>
          </cell>
          <cell r="Z20">
            <v>80</v>
          </cell>
          <cell r="AA20">
            <v>12</v>
          </cell>
          <cell r="AC20">
            <v>0.45</v>
          </cell>
          <cell r="AD20">
            <v>1</v>
          </cell>
          <cell r="AE20">
            <v>80</v>
          </cell>
          <cell r="AF20">
            <v>1</v>
          </cell>
          <cell r="AH20">
            <v>9</v>
          </cell>
          <cell r="AI20">
            <v>1</v>
          </cell>
          <cell r="AJ20">
            <v>76</v>
          </cell>
          <cell r="AK20">
            <v>12</v>
          </cell>
          <cell r="AM20">
            <v>0.9</v>
          </cell>
          <cell r="AN20">
            <v>1</v>
          </cell>
          <cell r="AO20">
            <v>76</v>
          </cell>
          <cell r="AP20">
            <v>1</v>
          </cell>
          <cell r="AR20">
            <v>0.75</v>
          </cell>
          <cell r="AS20">
            <v>1</v>
          </cell>
          <cell r="AT20">
            <v>80</v>
          </cell>
          <cell r="AU20">
            <v>12</v>
          </cell>
        </row>
        <row r="21">
          <cell r="B21">
            <v>15</v>
          </cell>
          <cell r="C21" t="str">
            <v>Dra. IDA SAIDAH, M.MPd</v>
          </cell>
          <cell r="D21">
            <v>0.9</v>
          </cell>
          <cell r="E21">
            <v>1</v>
          </cell>
          <cell r="F21">
            <v>80</v>
          </cell>
          <cell r="G21">
            <v>1</v>
          </cell>
          <cell r="I21">
            <v>6</v>
          </cell>
          <cell r="J21">
            <v>1</v>
          </cell>
          <cell r="K21">
            <v>80</v>
          </cell>
          <cell r="L21">
            <v>12</v>
          </cell>
          <cell r="N21">
            <v>9</v>
          </cell>
          <cell r="O21">
            <v>1</v>
          </cell>
          <cell r="P21">
            <v>80</v>
          </cell>
          <cell r="Q21">
            <v>12</v>
          </cell>
          <cell r="S21">
            <v>6</v>
          </cell>
          <cell r="T21">
            <v>1</v>
          </cell>
          <cell r="U21">
            <v>80</v>
          </cell>
          <cell r="V21">
            <v>12</v>
          </cell>
          <cell r="X21">
            <v>4.5</v>
          </cell>
          <cell r="Y21">
            <v>1</v>
          </cell>
          <cell r="Z21">
            <v>80</v>
          </cell>
          <cell r="AA21">
            <v>12</v>
          </cell>
          <cell r="AC21">
            <v>0.45</v>
          </cell>
          <cell r="AD21">
            <v>1</v>
          </cell>
          <cell r="AE21">
            <v>80</v>
          </cell>
          <cell r="AF21">
            <v>1</v>
          </cell>
          <cell r="AH21">
            <v>9</v>
          </cell>
          <cell r="AI21">
            <v>1</v>
          </cell>
          <cell r="AJ21">
            <v>80</v>
          </cell>
          <cell r="AK21">
            <v>12</v>
          </cell>
          <cell r="AM21">
            <v>0.9</v>
          </cell>
          <cell r="AN21">
            <v>1</v>
          </cell>
          <cell r="AO21">
            <v>76</v>
          </cell>
          <cell r="AP21">
            <v>1</v>
          </cell>
          <cell r="AR21">
            <v>0.75</v>
          </cell>
          <cell r="AS21">
            <v>1</v>
          </cell>
          <cell r="AT21">
            <v>80</v>
          </cell>
          <cell r="AU21">
            <v>12</v>
          </cell>
        </row>
        <row r="22">
          <cell r="B22">
            <v>16</v>
          </cell>
          <cell r="C22" t="str">
            <v>Dra. Hj. JAMILAH, M.Pd</v>
          </cell>
          <cell r="D22">
            <v>0.9</v>
          </cell>
          <cell r="E22">
            <v>1</v>
          </cell>
          <cell r="F22">
            <v>80</v>
          </cell>
          <cell r="G22">
            <v>1</v>
          </cell>
          <cell r="I22">
            <v>6</v>
          </cell>
          <cell r="J22">
            <v>1</v>
          </cell>
          <cell r="K22">
            <v>80</v>
          </cell>
          <cell r="L22">
            <v>12</v>
          </cell>
          <cell r="N22">
            <v>9</v>
          </cell>
          <cell r="O22">
            <v>1</v>
          </cell>
          <cell r="P22">
            <v>80</v>
          </cell>
          <cell r="Q22">
            <v>12</v>
          </cell>
          <cell r="S22">
            <v>6</v>
          </cell>
          <cell r="T22">
            <v>1</v>
          </cell>
          <cell r="U22">
            <v>80</v>
          </cell>
          <cell r="V22">
            <v>12</v>
          </cell>
          <cell r="X22">
            <v>4.5</v>
          </cell>
          <cell r="Y22">
            <v>1</v>
          </cell>
          <cell r="Z22">
            <v>80</v>
          </cell>
          <cell r="AA22">
            <v>12</v>
          </cell>
          <cell r="AC22">
            <v>0.45</v>
          </cell>
          <cell r="AD22">
            <v>1</v>
          </cell>
          <cell r="AE22">
            <v>80</v>
          </cell>
          <cell r="AF22">
            <v>1</v>
          </cell>
          <cell r="AH22">
            <v>9</v>
          </cell>
          <cell r="AI22">
            <v>1</v>
          </cell>
          <cell r="AJ22">
            <v>80</v>
          </cell>
          <cell r="AK22">
            <v>12</v>
          </cell>
          <cell r="AM22">
            <v>0.9</v>
          </cell>
          <cell r="AN22">
            <v>1</v>
          </cell>
          <cell r="AO22">
            <v>76</v>
          </cell>
          <cell r="AP22">
            <v>1</v>
          </cell>
          <cell r="AR22">
            <v>0.75</v>
          </cell>
          <cell r="AS22">
            <v>1</v>
          </cell>
          <cell r="AT22">
            <v>80</v>
          </cell>
          <cell r="AU22">
            <v>12</v>
          </cell>
        </row>
        <row r="23">
          <cell r="B23">
            <v>17</v>
          </cell>
          <cell r="C23" t="str">
            <v>Dra. Hj. ZURNI ASNIDA</v>
          </cell>
          <cell r="D23">
            <v>0.9</v>
          </cell>
          <cell r="E23">
            <v>1</v>
          </cell>
          <cell r="F23">
            <v>80</v>
          </cell>
          <cell r="G23">
            <v>1</v>
          </cell>
          <cell r="I23">
            <v>6</v>
          </cell>
          <cell r="J23">
            <v>1</v>
          </cell>
          <cell r="K23">
            <v>80</v>
          </cell>
          <cell r="L23">
            <v>12</v>
          </cell>
          <cell r="N23">
            <v>9</v>
          </cell>
          <cell r="O23">
            <v>1</v>
          </cell>
          <cell r="P23">
            <v>80</v>
          </cell>
          <cell r="Q23">
            <v>12</v>
          </cell>
          <cell r="S23">
            <v>6</v>
          </cell>
          <cell r="T23">
            <v>1</v>
          </cell>
          <cell r="U23">
            <v>80</v>
          </cell>
          <cell r="V23">
            <v>12</v>
          </cell>
          <cell r="X23">
            <v>4.5</v>
          </cell>
          <cell r="Y23">
            <v>1</v>
          </cell>
          <cell r="Z23">
            <v>80</v>
          </cell>
          <cell r="AA23">
            <v>12</v>
          </cell>
          <cell r="AC23">
            <v>0.45</v>
          </cell>
          <cell r="AD23">
            <v>1</v>
          </cell>
          <cell r="AE23">
            <v>80</v>
          </cell>
          <cell r="AF23">
            <v>1</v>
          </cell>
          <cell r="AH23">
            <v>9</v>
          </cell>
          <cell r="AI23">
            <v>1</v>
          </cell>
          <cell r="AJ23">
            <v>80</v>
          </cell>
          <cell r="AK23">
            <v>12</v>
          </cell>
          <cell r="AM23">
            <v>0.9</v>
          </cell>
          <cell r="AN23">
            <v>1</v>
          </cell>
          <cell r="AO23">
            <v>76</v>
          </cell>
          <cell r="AP23">
            <v>1</v>
          </cell>
          <cell r="AR23">
            <v>0.75</v>
          </cell>
          <cell r="AS23">
            <v>1</v>
          </cell>
          <cell r="AT23">
            <v>80</v>
          </cell>
          <cell r="AU23">
            <v>12</v>
          </cell>
        </row>
        <row r="24">
          <cell r="B24">
            <v>18</v>
          </cell>
          <cell r="C24" t="str">
            <v>TANTI ASTRIATIE Z, S.Pd, M.Pd</v>
          </cell>
          <cell r="D24">
            <v>0.6</v>
          </cell>
          <cell r="E24">
            <v>1</v>
          </cell>
          <cell r="F24">
            <v>80</v>
          </cell>
          <cell r="G24">
            <v>1</v>
          </cell>
          <cell r="I24">
            <v>5.6</v>
          </cell>
          <cell r="J24">
            <v>1</v>
          </cell>
          <cell r="K24">
            <v>80</v>
          </cell>
          <cell r="L24">
            <v>12</v>
          </cell>
          <cell r="N24">
            <v>6</v>
          </cell>
          <cell r="O24">
            <v>1</v>
          </cell>
          <cell r="P24">
            <v>76</v>
          </cell>
          <cell r="Q24">
            <v>12</v>
          </cell>
          <cell r="S24">
            <v>4</v>
          </cell>
          <cell r="T24">
            <v>1</v>
          </cell>
          <cell r="U24">
            <v>76</v>
          </cell>
          <cell r="V24">
            <v>12</v>
          </cell>
          <cell r="X24">
            <v>3</v>
          </cell>
          <cell r="Y24">
            <v>1</v>
          </cell>
          <cell r="Z24">
            <v>76</v>
          </cell>
          <cell r="AA24">
            <v>12</v>
          </cell>
          <cell r="AC24">
            <v>0.3</v>
          </cell>
          <cell r="AD24">
            <v>1</v>
          </cell>
          <cell r="AE24">
            <v>76</v>
          </cell>
          <cell r="AF24">
            <v>1</v>
          </cell>
          <cell r="AH24">
            <v>6</v>
          </cell>
          <cell r="AI24">
            <v>1</v>
          </cell>
          <cell r="AJ24">
            <v>76</v>
          </cell>
          <cell r="AK24">
            <v>12</v>
          </cell>
          <cell r="AM24">
            <v>0.6</v>
          </cell>
          <cell r="AN24">
            <v>1</v>
          </cell>
          <cell r="AO24">
            <v>76</v>
          </cell>
          <cell r="AP24">
            <v>1</v>
          </cell>
          <cell r="AR24">
            <v>0.75</v>
          </cell>
          <cell r="AS24">
            <v>1</v>
          </cell>
          <cell r="AT24">
            <v>80</v>
          </cell>
          <cell r="AU24">
            <v>12</v>
          </cell>
        </row>
        <row r="25">
          <cell r="B25">
            <v>19</v>
          </cell>
          <cell r="C25" t="str">
            <v>KUSWIYATI, S.Pd, M.Pd</v>
          </cell>
          <cell r="D25">
            <v>0.6</v>
          </cell>
          <cell r="E25">
            <v>1</v>
          </cell>
          <cell r="F25">
            <v>80</v>
          </cell>
          <cell r="G25">
            <v>1</v>
          </cell>
          <cell r="I25">
            <v>5.6</v>
          </cell>
          <cell r="J25">
            <v>1</v>
          </cell>
          <cell r="K25">
            <v>80</v>
          </cell>
          <cell r="L25">
            <v>12</v>
          </cell>
          <cell r="N25">
            <v>6</v>
          </cell>
          <cell r="O25">
            <v>1</v>
          </cell>
          <cell r="P25">
            <v>76</v>
          </cell>
          <cell r="Q25">
            <v>12</v>
          </cell>
          <cell r="S25">
            <v>4</v>
          </cell>
          <cell r="T25">
            <v>1</v>
          </cell>
          <cell r="U25">
            <v>76</v>
          </cell>
          <cell r="V25">
            <v>12</v>
          </cell>
          <cell r="X25">
            <v>3</v>
          </cell>
          <cell r="Y25">
            <v>1</v>
          </cell>
          <cell r="Z25">
            <v>76</v>
          </cell>
          <cell r="AA25">
            <v>12</v>
          </cell>
          <cell r="AC25">
            <v>0.3</v>
          </cell>
          <cell r="AD25">
            <v>1</v>
          </cell>
          <cell r="AE25">
            <v>76</v>
          </cell>
          <cell r="AF25">
            <v>1</v>
          </cell>
          <cell r="AH25">
            <v>6</v>
          </cell>
          <cell r="AI25">
            <v>1</v>
          </cell>
          <cell r="AJ25">
            <v>76</v>
          </cell>
          <cell r="AK25">
            <v>12</v>
          </cell>
          <cell r="AM25">
            <v>0.6</v>
          </cell>
          <cell r="AN25">
            <v>1</v>
          </cell>
          <cell r="AO25">
            <v>76</v>
          </cell>
          <cell r="AP25">
            <v>1</v>
          </cell>
          <cell r="AR25">
            <v>0.75</v>
          </cell>
          <cell r="AS25">
            <v>1</v>
          </cell>
          <cell r="AT25">
            <v>80</v>
          </cell>
          <cell r="AU25">
            <v>12</v>
          </cell>
        </row>
        <row r="26">
          <cell r="B26">
            <v>20</v>
          </cell>
          <cell r="C26" t="str">
            <v>RUSDAH, S.Ag</v>
          </cell>
          <cell r="D26">
            <v>0.6</v>
          </cell>
          <cell r="E26">
            <v>1</v>
          </cell>
          <cell r="F26">
            <v>80</v>
          </cell>
          <cell r="G26">
            <v>1</v>
          </cell>
          <cell r="I26">
            <v>5.6</v>
          </cell>
          <cell r="J26">
            <v>1</v>
          </cell>
          <cell r="K26">
            <v>80</v>
          </cell>
          <cell r="L26">
            <v>12</v>
          </cell>
          <cell r="N26">
            <v>6</v>
          </cell>
          <cell r="O26">
            <v>1</v>
          </cell>
          <cell r="P26">
            <v>76</v>
          </cell>
          <cell r="Q26">
            <v>12</v>
          </cell>
          <cell r="S26">
            <v>4</v>
          </cell>
          <cell r="T26">
            <v>1</v>
          </cell>
          <cell r="U26">
            <v>76</v>
          </cell>
          <cell r="V26">
            <v>12</v>
          </cell>
          <cell r="X26">
            <v>3</v>
          </cell>
          <cell r="Y26">
            <v>1</v>
          </cell>
          <cell r="Z26">
            <v>76</v>
          </cell>
          <cell r="AA26">
            <v>12</v>
          </cell>
          <cell r="AC26">
            <v>0.3</v>
          </cell>
          <cell r="AD26">
            <v>1</v>
          </cell>
          <cell r="AE26">
            <v>76</v>
          </cell>
          <cell r="AF26">
            <v>1</v>
          </cell>
          <cell r="AH26">
            <v>6</v>
          </cell>
          <cell r="AI26">
            <v>1</v>
          </cell>
          <cell r="AJ26">
            <v>76</v>
          </cell>
          <cell r="AK26">
            <v>12</v>
          </cell>
          <cell r="AM26">
            <v>0.6</v>
          </cell>
          <cell r="AN26">
            <v>1</v>
          </cell>
          <cell r="AO26">
            <v>76</v>
          </cell>
          <cell r="AP26">
            <v>1</v>
          </cell>
          <cell r="AR26">
            <v>0.75</v>
          </cell>
          <cell r="AS26">
            <v>1</v>
          </cell>
          <cell r="AT26">
            <v>80</v>
          </cell>
          <cell r="AU26">
            <v>12</v>
          </cell>
        </row>
        <row r="27">
          <cell r="B27">
            <v>21</v>
          </cell>
          <cell r="C27" t="str">
            <v>WAWAN KURNIAWAN, S.Pd, M.Si</v>
          </cell>
          <cell r="D27">
            <v>0.6</v>
          </cell>
          <cell r="E27">
            <v>1</v>
          </cell>
          <cell r="F27">
            <v>80</v>
          </cell>
          <cell r="G27">
            <v>1</v>
          </cell>
          <cell r="I27">
            <v>5.6</v>
          </cell>
          <cell r="J27">
            <v>1</v>
          </cell>
          <cell r="K27">
            <v>80</v>
          </cell>
          <cell r="L27">
            <v>12</v>
          </cell>
          <cell r="N27">
            <v>6</v>
          </cell>
          <cell r="O27">
            <v>1</v>
          </cell>
          <cell r="P27">
            <v>76</v>
          </cell>
          <cell r="Q27">
            <v>12</v>
          </cell>
          <cell r="S27">
            <v>4</v>
          </cell>
          <cell r="T27">
            <v>1</v>
          </cell>
          <cell r="U27">
            <v>76</v>
          </cell>
          <cell r="V27">
            <v>12</v>
          </cell>
          <cell r="X27">
            <v>3</v>
          </cell>
          <cell r="Y27">
            <v>1</v>
          </cell>
          <cell r="Z27">
            <v>76</v>
          </cell>
          <cell r="AA27">
            <v>12</v>
          </cell>
          <cell r="AC27">
            <v>0.3</v>
          </cell>
          <cell r="AD27">
            <v>1</v>
          </cell>
          <cell r="AE27">
            <v>76</v>
          </cell>
          <cell r="AF27">
            <v>1</v>
          </cell>
          <cell r="AH27">
            <v>6</v>
          </cell>
          <cell r="AI27">
            <v>1</v>
          </cell>
          <cell r="AJ27">
            <v>76</v>
          </cell>
          <cell r="AK27">
            <v>12</v>
          </cell>
          <cell r="AM27">
            <v>0.6</v>
          </cell>
          <cell r="AN27">
            <v>1</v>
          </cell>
          <cell r="AO27">
            <v>76</v>
          </cell>
          <cell r="AP27">
            <v>1</v>
          </cell>
          <cell r="AR27">
            <v>0.75</v>
          </cell>
          <cell r="AS27">
            <v>1</v>
          </cell>
          <cell r="AT27">
            <v>80</v>
          </cell>
          <cell r="AU27">
            <v>12</v>
          </cell>
        </row>
        <row r="28">
          <cell r="B28">
            <v>22</v>
          </cell>
          <cell r="C28" t="str">
            <v>MUHAMMAD YUNUS, S.Ag, M.Pd</v>
          </cell>
          <cell r="D28">
            <v>0.6</v>
          </cell>
          <cell r="E28">
            <v>1</v>
          </cell>
          <cell r="F28">
            <v>80</v>
          </cell>
          <cell r="G28">
            <v>1</v>
          </cell>
          <cell r="I28">
            <v>5.6</v>
          </cell>
          <cell r="J28">
            <v>1</v>
          </cell>
          <cell r="K28">
            <v>80</v>
          </cell>
          <cell r="L28">
            <v>12</v>
          </cell>
          <cell r="N28">
            <v>6</v>
          </cell>
          <cell r="O28">
            <v>1</v>
          </cell>
          <cell r="P28">
            <v>76</v>
          </cell>
          <cell r="Q28">
            <v>12</v>
          </cell>
          <cell r="S28">
            <v>4</v>
          </cell>
          <cell r="T28">
            <v>1</v>
          </cell>
          <cell r="U28">
            <v>76</v>
          </cell>
          <cell r="V28">
            <v>12</v>
          </cell>
          <cell r="X28">
            <v>3</v>
          </cell>
          <cell r="Y28">
            <v>1</v>
          </cell>
          <cell r="Z28">
            <v>76</v>
          </cell>
          <cell r="AA28">
            <v>12</v>
          </cell>
          <cell r="AC28">
            <v>0.3</v>
          </cell>
          <cell r="AD28">
            <v>1</v>
          </cell>
          <cell r="AE28">
            <v>76</v>
          </cell>
          <cell r="AF28">
            <v>1</v>
          </cell>
          <cell r="AH28">
            <v>6</v>
          </cell>
          <cell r="AI28">
            <v>1</v>
          </cell>
          <cell r="AJ28">
            <v>76</v>
          </cell>
          <cell r="AK28">
            <v>12</v>
          </cell>
          <cell r="AM28">
            <v>0.6</v>
          </cell>
          <cell r="AN28">
            <v>1</v>
          </cell>
          <cell r="AO28">
            <v>76</v>
          </cell>
          <cell r="AP28">
            <v>1</v>
          </cell>
          <cell r="AR28">
            <v>0.75</v>
          </cell>
          <cell r="AS28">
            <v>1</v>
          </cell>
          <cell r="AT28">
            <v>80</v>
          </cell>
          <cell r="AU28">
            <v>12</v>
          </cell>
        </row>
        <row r="29">
          <cell r="B29">
            <v>23</v>
          </cell>
          <cell r="C29" t="str">
            <v>Drs. SASTRO JAGO HARTONO</v>
          </cell>
          <cell r="D29">
            <v>0.9</v>
          </cell>
          <cell r="E29">
            <v>1</v>
          </cell>
          <cell r="F29">
            <v>80</v>
          </cell>
          <cell r="G29">
            <v>1</v>
          </cell>
          <cell r="I29">
            <v>6</v>
          </cell>
          <cell r="J29">
            <v>1</v>
          </cell>
          <cell r="K29">
            <v>80</v>
          </cell>
          <cell r="L29">
            <v>12</v>
          </cell>
          <cell r="N29">
            <v>9</v>
          </cell>
          <cell r="O29">
            <v>1</v>
          </cell>
          <cell r="P29">
            <v>80</v>
          </cell>
          <cell r="Q29">
            <v>12</v>
          </cell>
          <cell r="S29">
            <v>6</v>
          </cell>
          <cell r="T29">
            <v>1</v>
          </cell>
          <cell r="U29">
            <v>76</v>
          </cell>
          <cell r="V29">
            <v>12</v>
          </cell>
          <cell r="X29">
            <v>4.5</v>
          </cell>
          <cell r="Y29">
            <v>1</v>
          </cell>
          <cell r="Z29">
            <v>76</v>
          </cell>
          <cell r="AA29">
            <v>12</v>
          </cell>
          <cell r="AC29">
            <v>0.45</v>
          </cell>
          <cell r="AD29">
            <v>1</v>
          </cell>
          <cell r="AE29">
            <v>76</v>
          </cell>
          <cell r="AF29">
            <v>1</v>
          </cell>
          <cell r="AH29">
            <v>9</v>
          </cell>
          <cell r="AI29">
            <v>1</v>
          </cell>
          <cell r="AJ29">
            <v>76</v>
          </cell>
          <cell r="AK29">
            <v>12</v>
          </cell>
          <cell r="AM29">
            <v>0.9</v>
          </cell>
          <cell r="AN29">
            <v>1</v>
          </cell>
          <cell r="AO29">
            <v>76</v>
          </cell>
          <cell r="AP29">
            <v>1</v>
          </cell>
          <cell r="AR29">
            <v>0.75</v>
          </cell>
          <cell r="AS29">
            <v>1</v>
          </cell>
          <cell r="AT29">
            <v>80</v>
          </cell>
          <cell r="AU29">
            <v>12</v>
          </cell>
        </row>
        <row r="30">
          <cell r="B30">
            <v>24</v>
          </cell>
          <cell r="C30" t="str">
            <v>RUSTIATI, S.Pd, M.Pd</v>
          </cell>
          <cell r="D30">
            <v>0.6</v>
          </cell>
          <cell r="E30">
            <v>1</v>
          </cell>
          <cell r="F30">
            <v>80</v>
          </cell>
          <cell r="G30">
            <v>1</v>
          </cell>
          <cell r="I30">
            <v>5.6</v>
          </cell>
          <cell r="J30">
            <v>1</v>
          </cell>
          <cell r="K30">
            <v>80</v>
          </cell>
          <cell r="L30">
            <v>12</v>
          </cell>
          <cell r="N30">
            <v>6</v>
          </cell>
          <cell r="O30">
            <v>1</v>
          </cell>
          <cell r="P30">
            <v>76</v>
          </cell>
          <cell r="Q30">
            <v>12</v>
          </cell>
          <cell r="S30">
            <v>4</v>
          </cell>
          <cell r="T30">
            <v>1</v>
          </cell>
          <cell r="U30">
            <v>76</v>
          </cell>
          <cell r="V30">
            <v>12</v>
          </cell>
          <cell r="X30">
            <v>3</v>
          </cell>
          <cell r="Y30">
            <v>1</v>
          </cell>
          <cell r="Z30">
            <v>76</v>
          </cell>
          <cell r="AA30">
            <v>12</v>
          </cell>
          <cell r="AC30">
            <v>0.3</v>
          </cell>
          <cell r="AD30">
            <v>1</v>
          </cell>
          <cell r="AE30">
            <v>76</v>
          </cell>
          <cell r="AF30">
            <v>1</v>
          </cell>
          <cell r="AH30">
            <v>6</v>
          </cell>
          <cell r="AI30">
            <v>1</v>
          </cell>
          <cell r="AJ30">
            <v>76</v>
          </cell>
          <cell r="AK30">
            <v>12</v>
          </cell>
          <cell r="AM30">
            <v>0.6</v>
          </cell>
          <cell r="AN30">
            <v>1</v>
          </cell>
          <cell r="AO30">
            <v>76</v>
          </cell>
          <cell r="AP30">
            <v>1</v>
          </cell>
          <cell r="AR30">
            <v>0.75</v>
          </cell>
          <cell r="AS30">
            <v>1</v>
          </cell>
          <cell r="AT30">
            <v>80</v>
          </cell>
          <cell r="AU30">
            <v>12</v>
          </cell>
        </row>
        <row r="31">
          <cell r="B31">
            <v>25</v>
          </cell>
          <cell r="C31" t="str">
            <v>SARJONO S.Pd</v>
          </cell>
          <cell r="D31">
            <v>0.6</v>
          </cell>
          <cell r="E31">
            <v>1</v>
          </cell>
          <cell r="F31">
            <v>80</v>
          </cell>
          <cell r="G31">
            <v>1</v>
          </cell>
          <cell r="I31">
            <v>5.6</v>
          </cell>
          <cell r="J31">
            <v>1</v>
          </cell>
          <cell r="K31">
            <v>80</v>
          </cell>
          <cell r="L31">
            <v>12</v>
          </cell>
          <cell r="N31">
            <v>6</v>
          </cell>
          <cell r="O31">
            <v>1</v>
          </cell>
          <cell r="P31">
            <v>76</v>
          </cell>
          <cell r="Q31">
            <v>12</v>
          </cell>
          <cell r="S31">
            <v>4</v>
          </cell>
          <cell r="T31">
            <v>1</v>
          </cell>
          <cell r="U31">
            <v>76</v>
          </cell>
          <cell r="V31">
            <v>12</v>
          </cell>
          <cell r="X31">
            <v>3</v>
          </cell>
          <cell r="Y31">
            <v>1</v>
          </cell>
          <cell r="Z31">
            <v>76</v>
          </cell>
          <cell r="AA31">
            <v>12</v>
          </cell>
          <cell r="AC31">
            <v>0.3</v>
          </cell>
          <cell r="AD31">
            <v>1</v>
          </cell>
          <cell r="AE31">
            <v>76</v>
          </cell>
          <cell r="AF31">
            <v>1</v>
          </cell>
          <cell r="AH31">
            <v>6</v>
          </cell>
          <cell r="AI31">
            <v>1</v>
          </cell>
          <cell r="AJ31">
            <v>76</v>
          </cell>
          <cell r="AK31">
            <v>12</v>
          </cell>
          <cell r="AM31">
            <v>0.6</v>
          </cell>
          <cell r="AN31">
            <v>1</v>
          </cell>
          <cell r="AO31">
            <v>76</v>
          </cell>
          <cell r="AP31">
            <v>1</v>
          </cell>
          <cell r="AR31">
            <v>0.75</v>
          </cell>
          <cell r="AS31">
            <v>1</v>
          </cell>
          <cell r="AT31">
            <v>80</v>
          </cell>
          <cell r="AU31">
            <v>12</v>
          </cell>
        </row>
        <row r="32">
          <cell r="B32">
            <v>26</v>
          </cell>
          <cell r="C32" t="str">
            <v>Drs. AGUS UTOYO, MM</v>
          </cell>
          <cell r="D32">
            <v>0.9</v>
          </cell>
          <cell r="E32">
            <v>1</v>
          </cell>
          <cell r="F32">
            <v>80</v>
          </cell>
          <cell r="G32">
            <v>1</v>
          </cell>
          <cell r="I32">
            <v>6</v>
          </cell>
          <cell r="J32">
            <v>1</v>
          </cell>
          <cell r="K32">
            <v>80</v>
          </cell>
          <cell r="L32">
            <v>12</v>
          </cell>
          <cell r="N32">
            <v>9</v>
          </cell>
          <cell r="O32">
            <v>1</v>
          </cell>
          <cell r="P32">
            <v>76</v>
          </cell>
          <cell r="Q32">
            <v>12</v>
          </cell>
          <cell r="S32">
            <v>6</v>
          </cell>
          <cell r="T32">
            <v>1</v>
          </cell>
          <cell r="U32">
            <v>76</v>
          </cell>
          <cell r="V32">
            <v>12</v>
          </cell>
          <cell r="X32">
            <v>4.5</v>
          </cell>
          <cell r="Y32">
            <v>1</v>
          </cell>
          <cell r="Z32">
            <v>76</v>
          </cell>
          <cell r="AA32">
            <v>12</v>
          </cell>
          <cell r="AC32">
            <v>0.45</v>
          </cell>
          <cell r="AD32">
            <v>1</v>
          </cell>
          <cell r="AE32">
            <v>76</v>
          </cell>
          <cell r="AF32">
            <v>1</v>
          </cell>
          <cell r="AH32">
            <v>9</v>
          </cell>
          <cell r="AI32">
            <v>1</v>
          </cell>
          <cell r="AJ32">
            <v>76</v>
          </cell>
          <cell r="AK32">
            <v>12</v>
          </cell>
          <cell r="AM32">
            <v>0.9</v>
          </cell>
          <cell r="AN32">
            <v>1</v>
          </cell>
          <cell r="AO32">
            <v>76</v>
          </cell>
          <cell r="AP32">
            <v>1</v>
          </cell>
          <cell r="AR32">
            <v>0.75</v>
          </cell>
          <cell r="AS32">
            <v>1</v>
          </cell>
          <cell r="AT32">
            <v>80</v>
          </cell>
          <cell r="AU32">
            <v>12</v>
          </cell>
        </row>
        <row r="33">
          <cell r="B33">
            <v>27</v>
          </cell>
          <cell r="C33" t="str">
            <v>MARWI, S.Pd.I</v>
          </cell>
          <cell r="D33">
            <v>0.9</v>
          </cell>
          <cell r="E33">
            <v>1</v>
          </cell>
          <cell r="F33">
            <v>80</v>
          </cell>
          <cell r="G33">
            <v>1</v>
          </cell>
          <cell r="I33">
            <v>6</v>
          </cell>
          <cell r="J33">
            <v>1</v>
          </cell>
          <cell r="K33">
            <v>80</v>
          </cell>
          <cell r="L33">
            <v>12</v>
          </cell>
          <cell r="N33">
            <v>9</v>
          </cell>
          <cell r="O33">
            <v>1</v>
          </cell>
          <cell r="P33">
            <v>76</v>
          </cell>
          <cell r="Q33">
            <v>12</v>
          </cell>
          <cell r="S33">
            <v>6</v>
          </cell>
          <cell r="T33">
            <v>1</v>
          </cell>
          <cell r="U33">
            <v>76</v>
          </cell>
          <cell r="V33">
            <v>12</v>
          </cell>
          <cell r="X33">
            <v>4.5</v>
          </cell>
          <cell r="Y33">
            <v>1</v>
          </cell>
          <cell r="Z33">
            <v>76</v>
          </cell>
          <cell r="AA33">
            <v>12</v>
          </cell>
          <cell r="AC33">
            <v>0.45</v>
          </cell>
          <cell r="AD33">
            <v>1</v>
          </cell>
          <cell r="AE33">
            <v>76</v>
          </cell>
          <cell r="AF33">
            <v>1</v>
          </cell>
          <cell r="AH33">
            <v>9</v>
          </cell>
          <cell r="AI33">
            <v>1</v>
          </cell>
          <cell r="AJ33">
            <v>76</v>
          </cell>
          <cell r="AK33">
            <v>12</v>
          </cell>
          <cell r="AM33">
            <v>0.9</v>
          </cell>
          <cell r="AN33">
            <v>1</v>
          </cell>
          <cell r="AO33">
            <v>76</v>
          </cell>
          <cell r="AP33">
            <v>1</v>
          </cell>
          <cell r="AR33">
            <v>0.75</v>
          </cell>
          <cell r="AS33">
            <v>1</v>
          </cell>
          <cell r="AT33">
            <v>80</v>
          </cell>
          <cell r="AU33">
            <v>12</v>
          </cell>
        </row>
        <row r="34">
          <cell r="B34">
            <v>28</v>
          </cell>
          <cell r="C34" t="str">
            <v>SUHARTONO, S.Pd</v>
          </cell>
          <cell r="D34">
            <v>0.9</v>
          </cell>
          <cell r="E34">
            <v>1</v>
          </cell>
          <cell r="F34">
            <v>80</v>
          </cell>
          <cell r="G34">
            <v>1</v>
          </cell>
          <cell r="I34">
            <v>6</v>
          </cell>
          <cell r="J34">
            <v>1</v>
          </cell>
          <cell r="K34">
            <v>80</v>
          </cell>
          <cell r="L34">
            <v>12</v>
          </cell>
          <cell r="N34">
            <v>9</v>
          </cell>
          <cell r="O34">
            <v>1</v>
          </cell>
          <cell r="P34">
            <v>76</v>
          </cell>
          <cell r="Q34">
            <v>12</v>
          </cell>
          <cell r="S34">
            <v>6</v>
          </cell>
          <cell r="T34">
            <v>1</v>
          </cell>
          <cell r="U34">
            <v>76</v>
          </cell>
          <cell r="V34">
            <v>12</v>
          </cell>
          <cell r="X34">
            <v>4.5</v>
          </cell>
          <cell r="Y34">
            <v>1</v>
          </cell>
          <cell r="Z34">
            <v>76</v>
          </cell>
          <cell r="AA34">
            <v>12</v>
          </cell>
          <cell r="AC34">
            <v>0.45</v>
          </cell>
          <cell r="AD34">
            <v>1</v>
          </cell>
          <cell r="AE34">
            <v>76</v>
          </cell>
          <cell r="AF34">
            <v>1</v>
          </cell>
          <cell r="AH34">
            <v>9</v>
          </cell>
          <cell r="AI34">
            <v>1</v>
          </cell>
          <cell r="AJ34">
            <v>76</v>
          </cell>
          <cell r="AK34">
            <v>12</v>
          </cell>
          <cell r="AM34">
            <v>0.9</v>
          </cell>
          <cell r="AN34">
            <v>1</v>
          </cell>
          <cell r="AO34">
            <v>76</v>
          </cell>
          <cell r="AP34">
            <v>1</v>
          </cell>
          <cell r="AR34">
            <v>0.75</v>
          </cell>
          <cell r="AS34">
            <v>1</v>
          </cell>
          <cell r="AT34">
            <v>76</v>
          </cell>
          <cell r="AU34">
            <v>12</v>
          </cell>
        </row>
        <row r="35">
          <cell r="B35">
            <v>29</v>
          </cell>
          <cell r="C35" t="str">
            <v>EUIS KURAISIN, M.Pd</v>
          </cell>
          <cell r="D35">
            <v>0.9</v>
          </cell>
          <cell r="E35">
            <v>1</v>
          </cell>
          <cell r="F35">
            <v>80</v>
          </cell>
          <cell r="G35">
            <v>1</v>
          </cell>
          <cell r="I35">
            <v>6</v>
          </cell>
          <cell r="J35">
            <v>1</v>
          </cell>
          <cell r="K35">
            <v>80</v>
          </cell>
          <cell r="L35">
            <v>12</v>
          </cell>
          <cell r="N35">
            <v>9</v>
          </cell>
          <cell r="O35">
            <v>1</v>
          </cell>
          <cell r="P35">
            <v>76</v>
          </cell>
          <cell r="Q35">
            <v>12</v>
          </cell>
          <cell r="S35">
            <v>6</v>
          </cell>
          <cell r="T35">
            <v>1</v>
          </cell>
          <cell r="U35">
            <v>76</v>
          </cell>
          <cell r="V35">
            <v>12</v>
          </cell>
          <cell r="X35">
            <v>4.5</v>
          </cell>
          <cell r="Y35">
            <v>1</v>
          </cell>
          <cell r="Z35">
            <v>76</v>
          </cell>
          <cell r="AA35">
            <v>12</v>
          </cell>
          <cell r="AC35">
            <v>0.45</v>
          </cell>
          <cell r="AD35">
            <v>1</v>
          </cell>
          <cell r="AE35">
            <v>76</v>
          </cell>
          <cell r="AF35">
            <v>1</v>
          </cell>
          <cell r="AH35">
            <v>9</v>
          </cell>
          <cell r="AI35">
            <v>1</v>
          </cell>
          <cell r="AJ35">
            <v>76</v>
          </cell>
          <cell r="AK35">
            <v>12</v>
          </cell>
          <cell r="AM35">
            <v>0.9</v>
          </cell>
          <cell r="AN35">
            <v>1</v>
          </cell>
          <cell r="AO35">
            <v>76</v>
          </cell>
          <cell r="AP35">
            <v>1</v>
          </cell>
          <cell r="AR35">
            <v>0.75</v>
          </cell>
          <cell r="AS35">
            <v>1</v>
          </cell>
          <cell r="AT35">
            <v>76</v>
          </cell>
          <cell r="AU35">
            <v>12</v>
          </cell>
        </row>
        <row r="36">
          <cell r="B36">
            <v>30</v>
          </cell>
          <cell r="C36" t="str">
            <v>Dra. Hj. NUROZIAH</v>
          </cell>
          <cell r="D36">
            <v>0.9</v>
          </cell>
          <cell r="E36">
            <v>1</v>
          </cell>
          <cell r="F36">
            <v>76</v>
          </cell>
          <cell r="G36">
            <v>1</v>
          </cell>
          <cell r="I36">
            <v>6</v>
          </cell>
          <cell r="J36">
            <v>1</v>
          </cell>
          <cell r="K36">
            <v>80</v>
          </cell>
          <cell r="L36">
            <v>12</v>
          </cell>
          <cell r="N36">
            <v>9</v>
          </cell>
          <cell r="O36">
            <v>1</v>
          </cell>
          <cell r="P36">
            <v>76</v>
          </cell>
          <cell r="Q36">
            <v>12</v>
          </cell>
          <cell r="S36">
            <v>6</v>
          </cell>
          <cell r="T36">
            <v>1</v>
          </cell>
          <cell r="U36">
            <v>76</v>
          </cell>
          <cell r="V36">
            <v>12</v>
          </cell>
          <cell r="X36">
            <v>4.5</v>
          </cell>
          <cell r="Y36">
            <v>1</v>
          </cell>
          <cell r="Z36">
            <v>76</v>
          </cell>
          <cell r="AA36">
            <v>12</v>
          </cell>
          <cell r="AC36">
            <v>0.45</v>
          </cell>
          <cell r="AD36">
            <v>1</v>
          </cell>
          <cell r="AE36">
            <v>70</v>
          </cell>
          <cell r="AF36">
            <v>1</v>
          </cell>
          <cell r="AH36">
            <v>9</v>
          </cell>
          <cell r="AI36">
            <v>1</v>
          </cell>
          <cell r="AJ36">
            <v>70</v>
          </cell>
          <cell r="AK36">
            <v>12</v>
          </cell>
          <cell r="AM36">
            <v>0.9</v>
          </cell>
          <cell r="AN36">
            <v>1</v>
          </cell>
          <cell r="AO36">
            <v>70</v>
          </cell>
          <cell r="AP36">
            <v>1</v>
          </cell>
          <cell r="AR36">
            <v>0.75</v>
          </cell>
          <cell r="AS36">
            <v>1</v>
          </cell>
          <cell r="AT36">
            <v>76</v>
          </cell>
          <cell r="AU36">
            <v>12</v>
          </cell>
        </row>
        <row r="37">
          <cell r="B37" t="str">
            <v/>
          </cell>
          <cell r="C37" t="str">
            <v/>
          </cell>
          <cell r="D37" t="str">
            <v/>
          </cell>
          <cell r="AH37" t="str">
            <v/>
          </cell>
          <cell r="AM37" t="str">
            <v/>
          </cell>
          <cell r="AR37" t="str">
            <v/>
          </cell>
        </row>
        <row r="38">
          <cell r="B38" t="str">
            <v/>
          </cell>
          <cell r="C38" t="str">
            <v/>
          </cell>
          <cell r="D38" t="str">
            <v/>
          </cell>
          <cell r="AH38" t="str">
            <v/>
          </cell>
          <cell r="AM38" t="str">
            <v/>
          </cell>
          <cell r="AR38" t="str">
            <v/>
          </cell>
        </row>
        <row r="39">
          <cell r="B39" t="str">
            <v/>
          </cell>
          <cell r="C39" t="str">
            <v/>
          </cell>
          <cell r="D39" t="str">
            <v/>
          </cell>
          <cell r="AH39" t="str">
            <v/>
          </cell>
          <cell r="AM39" t="str">
            <v/>
          </cell>
          <cell r="AR39" t="str">
            <v/>
          </cell>
        </row>
        <row r="40">
          <cell r="B40" t="str">
            <v/>
          </cell>
          <cell r="C40" t="str">
            <v/>
          </cell>
          <cell r="D40" t="str">
            <v/>
          </cell>
          <cell r="AH40" t="str">
            <v/>
          </cell>
          <cell r="AM40" t="str">
            <v/>
          </cell>
          <cell r="AR40" t="str">
            <v/>
          </cell>
        </row>
        <row r="41">
          <cell r="B41" t="str">
            <v/>
          </cell>
          <cell r="C41" t="str">
            <v/>
          </cell>
          <cell r="D41" t="str">
            <v/>
          </cell>
          <cell r="AH41" t="str">
            <v/>
          </cell>
          <cell r="AM41" t="str">
            <v/>
          </cell>
          <cell r="AR41" t="str">
            <v/>
          </cell>
        </row>
        <row r="42">
          <cell r="B42" t="str">
            <v/>
          </cell>
          <cell r="C42" t="str">
            <v/>
          </cell>
          <cell r="D42" t="str">
            <v/>
          </cell>
          <cell r="AH42" t="str">
            <v/>
          </cell>
          <cell r="AM42" t="str">
            <v/>
          </cell>
          <cell r="AR42" t="str">
            <v/>
          </cell>
        </row>
        <row r="43">
          <cell r="B43" t="str">
            <v/>
          </cell>
          <cell r="C43" t="str">
            <v/>
          </cell>
          <cell r="D43" t="str">
            <v/>
          </cell>
          <cell r="AH43" t="str">
            <v/>
          </cell>
          <cell r="AM43" t="str">
            <v/>
          </cell>
          <cell r="AR43" t="str">
            <v/>
          </cell>
        </row>
        <row r="44">
          <cell r="B44" t="str">
            <v/>
          </cell>
          <cell r="C44" t="str">
            <v/>
          </cell>
          <cell r="D44" t="str">
            <v/>
          </cell>
          <cell r="AH44" t="str">
            <v/>
          </cell>
          <cell r="AM44" t="str">
            <v/>
          </cell>
          <cell r="AR44" t="str">
            <v/>
          </cell>
        </row>
        <row r="45">
          <cell r="B45" t="str">
            <v/>
          </cell>
          <cell r="C45" t="str">
            <v/>
          </cell>
          <cell r="D45" t="str">
            <v/>
          </cell>
          <cell r="AH45" t="str">
            <v/>
          </cell>
          <cell r="AM45" t="str">
            <v/>
          </cell>
          <cell r="AR45" t="str">
            <v/>
          </cell>
        </row>
        <row r="46">
          <cell r="B46" t="str">
            <v/>
          </cell>
          <cell r="C46" t="str">
            <v/>
          </cell>
          <cell r="D46" t="str">
            <v/>
          </cell>
          <cell r="AH46" t="str">
            <v/>
          </cell>
          <cell r="AM46" t="str">
            <v/>
          </cell>
          <cell r="AR46" t="str">
            <v/>
          </cell>
        </row>
        <row r="47">
          <cell r="B47" t="str">
            <v/>
          </cell>
          <cell r="C47" t="str">
            <v/>
          </cell>
          <cell r="D47" t="str">
            <v/>
          </cell>
          <cell r="AH47" t="str">
            <v/>
          </cell>
          <cell r="AM47" t="str">
            <v/>
          </cell>
          <cell r="AR47" t="str">
            <v/>
          </cell>
        </row>
        <row r="48">
          <cell r="B48" t="str">
            <v/>
          </cell>
          <cell r="C48" t="str">
            <v/>
          </cell>
          <cell r="D48" t="str">
            <v/>
          </cell>
          <cell r="AH48" t="str">
            <v/>
          </cell>
          <cell r="AM48" t="str">
            <v/>
          </cell>
          <cell r="AR48" t="str">
            <v/>
          </cell>
        </row>
        <row r="49">
          <cell r="B49" t="str">
            <v/>
          </cell>
          <cell r="C49" t="str">
            <v/>
          </cell>
          <cell r="D49" t="str">
            <v/>
          </cell>
          <cell r="AH49" t="str">
            <v/>
          </cell>
          <cell r="AM49" t="str">
            <v/>
          </cell>
          <cell r="AR49" t="str">
            <v/>
          </cell>
        </row>
        <row r="50">
          <cell r="B50" t="str">
            <v/>
          </cell>
          <cell r="C50" t="str">
            <v/>
          </cell>
          <cell r="D50" t="str">
            <v/>
          </cell>
          <cell r="AH50" t="str">
            <v/>
          </cell>
          <cell r="AM50" t="str">
            <v/>
          </cell>
          <cell r="AR50" t="str">
            <v/>
          </cell>
        </row>
        <row r="51">
          <cell r="B51" t="str">
            <v/>
          </cell>
          <cell r="C51" t="str">
            <v/>
          </cell>
          <cell r="D51" t="str">
            <v/>
          </cell>
          <cell r="AH51" t="str">
            <v/>
          </cell>
          <cell r="AM51" t="str">
            <v/>
          </cell>
          <cell r="AR51" t="str">
            <v/>
          </cell>
        </row>
        <row r="52">
          <cell r="B52" t="str">
            <v/>
          </cell>
          <cell r="C52" t="str">
            <v/>
          </cell>
          <cell r="D52" t="str">
            <v/>
          </cell>
          <cell r="AH52" t="str">
            <v/>
          </cell>
          <cell r="AM52" t="str">
            <v/>
          </cell>
          <cell r="AR52" t="str">
            <v/>
          </cell>
        </row>
        <row r="53">
          <cell r="B53" t="str">
            <v/>
          </cell>
          <cell r="C53" t="str">
            <v/>
          </cell>
          <cell r="D53" t="str">
            <v/>
          </cell>
          <cell r="AH53" t="str">
            <v/>
          </cell>
          <cell r="AM53" t="str">
            <v/>
          </cell>
          <cell r="AR53" t="str">
            <v/>
          </cell>
        </row>
        <row r="54">
          <cell r="B54" t="str">
            <v/>
          </cell>
          <cell r="C54" t="str">
            <v/>
          </cell>
          <cell r="D54" t="str">
            <v/>
          </cell>
          <cell r="AH54" t="str">
            <v/>
          </cell>
          <cell r="AM54" t="str">
            <v/>
          </cell>
          <cell r="AR54" t="str">
            <v/>
          </cell>
        </row>
        <row r="55">
          <cell r="B55" t="str">
            <v/>
          </cell>
          <cell r="C55" t="str">
            <v/>
          </cell>
          <cell r="D55" t="str">
            <v/>
          </cell>
          <cell r="AH55" t="str">
            <v/>
          </cell>
          <cell r="AM55" t="str">
            <v/>
          </cell>
          <cell r="AR55" t="str">
            <v/>
          </cell>
        </row>
        <row r="56">
          <cell r="B56" t="str">
            <v/>
          </cell>
          <cell r="C56" t="str">
            <v/>
          </cell>
          <cell r="D56" t="str">
            <v/>
          </cell>
          <cell r="AH56" t="str">
            <v/>
          </cell>
          <cell r="AM56" t="str">
            <v/>
          </cell>
          <cell r="AR56" t="str">
            <v/>
          </cell>
        </row>
        <row r="57">
          <cell r="B57" t="str">
            <v/>
          </cell>
          <cell r="C57" t="str">
            <v/>
          </cell>
          <cell r="D57" t="str">
            <v/>
          </cell>
          <cell r="AH57" t="str">
            <v/>
          </cell>
          <cell r="AM57" t="str">
            <v/>
          </cell>
          <cell r="AR57" t="str">
            <v/>
          </cell>
        </row>
        <row r="58">
          <cell r="B58" t="str">
            <v/>
          </cell>
          <cell r="C58" t="str">
            <v/>
          </cell>
          <cell r="D58" t="str">
            <v/>
          </cell>
          <cell r="AH58" t="str">
            <v/>
          </cell>
          <cell r="AM58" t="str">
            <v/>
          </cell>
          <cell r="AR58" t="str">
            <v/>
          </cell>
        </row>
        <row r="59">
          <cell r="B59" t="str">
            <v/>
          </cell>
          <cell r="C59" t="str">
            <v/>
          </cell>
          <cell r="D59" t="str">
            <v/>
          </cell>
          <cell r="AH59" t="str">
            <v/>
          </cell>
          <cell r="AM59" t="str">
            <v/>
          </cell>
          <cell r="AR59" t="str">
            <v/>
          </cell>
        </row>
        <row r="60">
          <cell r="B60" t="str">
            <v/>
          </cell>
          <cell r="C60" t="str">
            <v/>
          </cell>
          <cell r="D60" t="str">
            <v/>
          </cell>
          <cell r="AH60" t="str">
            <v/>
          </cell>
          <cell r="AM60" t="str">
            <v/>
          </cell>
          <cell r="AR60" t="str">
            <v/>
          </cell>
        </row>
        <row r="61">
          <cell r="B61" t="str">
            <v/>
          </cell>
          <cell r="C61" t="str">
            <v/>
          </cell>
          <cell r="D61" t="str">
            <v/>
          </cell>
          <cell r="AH61" t="str">
            <v/>
          </cell>
          <cell r="AM61" t="str">
            <v/>
          </cell>
          <cell r="AR61" t="str">
            <v/>
          </cell>
        </row>
        <row r="62">
          <cell r="B62" t="str">
            <v/>
          </cell>
          <cell r="C62" t="str">
            <v/>
          </cell>
          <cell r="D62" t="str">
            <v/>
          </cell>
          <cell r="AH62" t="str">
            <v/>
          </cell>
          <cell r="AM62" t="str">
            <v/>
          </cell>
          <cell r="AR62" t="str">
            <v/>
          </cell>
        </row>
        <row r="63">
          <cell r="B63" t="str">
            <v/>
          </cell>
          <cell r="C63" t="str">
            <v/>
          </cell>
          <cell r="D63" t="str">
            <v/>
          </cell>
          <cell r="AH63" t="str">
            <v/>
          </cell>
          <cell r="AM63" t="str">
            <v/>
          </cell>
          <cell r="AR63" t="str">
            <v/>
          </cell>
        </row>
        <row r="64">
          <cell r="B64" t="str">
            <v/>
          </cell>
          <cell r="C64" t="str">
            <v/>
          </cell>
          <cell r="D64" t="str">
            <v/>
          </cell>
          <cell r="AH64" t="str">
            <v/>
          </cell>
          <cell r="AM64" t="str">
            <v/>
          </cell>
          <cell r="AR64" t="str">
            <v/>
          </cell>
        </row>
        <row r="65">
          <cell r="B65" t="str">
            <v/>
          </cell>
          <cell r="C65" t="str">
            <v/>
          </cell>
          <cell r="D65" t="str">
            <v/>
          </cell>
          <cell r="AH65" t="str">
            <v/>
          </cell>
          <cell r="AM65" t="str">
            <v/>
          </cell>
          <cell r="AR65" t="str">
            <v/>
          </cell>
        </row>
        <row r="66">
          <cell r="B66" t="str">
            <v/>
          </cell>
          <cell r="C66" t="str">
            <v/>
          </cell>
          <cell r="D66" t="str">
            <v/>
          </cell>
          <cell r="AH66" t="str">
            <v/>
          </cell>
          <cell r="AM66" t="str">
            <v/>
          </cell>
          <cell r="AR66" t="str">
            <v/>
          </cell>
        </row>
        <row r="67">
          <cell r="B67" t="str">
            <v/>
          </cell>
          <cell r="C67" t="str">
            <v/>
          </cell>
          <cell r="D67" t="str">
            <v/>
          </cell>
          <cell r="AH67" t="str">
            <v/>
          </cell>
          <cell r="AM67" t="str">
            <v/>
          </cell>
          <cell r="AR67" t="str">
            <v/>
          </cell>
        </row>
        <row r="68">
          <cell r="B68" t="str">
            <v/>
          </cell>
          <cell r="C68" t="str">
            <v/>
          </cell>
          <cell r="D68" t="str">
            <v/>
          </cell>
          <cell r="AH68" t="str">
            <v/>
          </cell>
          <cell r="AM68" t="str">
            <v/>
          </cell>
          <cell r="AR68" t="str">
            <v/>
          </cell>
        </row>
        <row r="69">
          <cell r="B69" t="str">
            <v/>
          </cell>
          <cell r="C69" t="str">
            <v/>
          </cell>
          <cell r="D69" t="str">
            <v/>
          </cell>
          <cell r="AH69" t="str">
            <v/>
          </cell>
          <cell r="AM69" t="str">
            <v/>
          </cell>
          <cell r="AR69" t="str">
            <v/>
          </cell>
        </row>
        <row r="70">
          <cell r="B70" t="str">
            <v/>
          </cell>
          <cell r="C70" t="str">
            <v/>
          </cell>
          <cell r="D70" t="str">
            <v/>
          </cell>
          <cell r="AH70" t="str">
            <v/>
          </cell>
          <cell r="AM70" t="str">
            <v/>
          </cell>
          <cell r="AR70" t="str">
            <v/>
          </cell>
        </row>
        <row r="71">
          <cell r="B71" t="str">
            <v/>
          </cell>
          <cell r="C71" t="str">
            <v/>
          </cell>
          <cell r="D71" t="str">
            <v/>
          </cell>
          <cell r="I71" t="str">
            <v/>
          </cell>
          <cell r="N71" t="str">
            <v/>
          </cell>
          <cell r="S71" t="str">
            <v/>
          </cell>
          <cell r="X71" t="str">
            <v/>
          </cell>
          <cell r="AC71" t="str">
            <v/>
          </cell>
          <cell r="AH71" t="str">
            <v/>
          </cell>
          <cell r="AM71" t="str">
            <v/>
          </cell>
          <cell r="AR71" t="str">
            <v/>
          </cell>
        </row>
        <row r="72">
          <cell r="B72" t="str">
            <v/>
          </cell>
          <cell r="C72" t="str">
            <v/>
          </cell>
          <cell r="D72" t="str">
            <v/>
          </cell>
          <cell r="I72" t="str">
            <v/>
          </cell>
          <cell r="N72" t="str">
            <v/>
          </cell>
          <cell r="S72" t="str">
            <v/>
          </cell>
          <cell r="X72" t="str">
            <v/>
          </cell>
          <cell r="AC72" t="str">
            <v/>
          </cell>
          <cell r="AH72" t="str">
            <v/>
          </cell>
          <cell r="AM72" t="str">
            <v/>
          </cell>
          <cell r="AR72" t="str">
            <v/>
          </cell>
        </row>
        <row r="73">
          <cell r="B73" t="str">
            <v/>
          </cell>
          <cell r="C73" t="str">
            <v/>
          </cell>
          <cell r="D73" t="str">
            <v/>
          </cell>
          <cell r="I73" t="str">
            <v/>
          </cell>
          <cell r="N73" t="str">
            <v/>
          </cell>
          <cell r="S73" t="str">
            <v/>
          </cell>
          <cell r="X73" t="str">
            <v/>
          </cell>
          <cell r="AC73" t="str">
            <v/>
          </cell>
          <cell r="AH73" t="str">
            <v/>
          </cell>
          <cell r="AM73" t="str">
            <v/>
          </cell>
          <cell r="AR73" t="str">
            <v/>
          </cell>
        </row>
        <row r="74">
          <cell r="B74" t="str">
            <v/>
          </cell>
          <cell r="C74" t="str">
            <v/>
          </cell>
          <cell r="D74" t="str">
            <v/>
          </cell>
          <cell r="I74" t="str">
            <v/>
          </cell>
          <cell r="N74" t="str">
            <v/>
          </cell>
          <cell r="S74" t="str">
            <v/>
          </cell>
          <cell r="X74" t="str">
            <v/>
          </cell>
          <cell r="AC74" t="str">
            <v/>
          </cell>
          <cell r="AH74" t="str">
            <v/>
          </cell>
          <cell r="AM74" t="str">
            <v/>
          </cell>
          <cell r="AR74" t="str">
            <v/>
          </cell>
        </row>
        <row r="75">
          <cell r="B75" t="str">
            <v/>
          </cell>
          <cell r="C75" t="str">
            <v/>
          </cell>
          <cell r="D75" t="str">
            <v/>
          </cell>
          <cell r="I75" t="str">
            <v/>
          </cell>
          <cell r="N75" t="str">
            <v/>
          </cell>
          <cell r="S75" t="str">
            <v/>
          </cell>
          <cell r="X75" t="str">
            <v/>
          </cell>
          <cell r="AC75" t="str">
            <v/>
          </cell>
          <cell r="AH75" t="str">
            <v/>
          </cell>
          <cell r="AM75" t="str">
            <v/>
          </cell>
          <cell r="AR75" t="str">
            <v/>
          </cell>
        </row>
        <row r="76">
          <cell r="B76" t="str">
            <v/>
          </cell>
          <cell r="C76" t="str">
            <v/>
          </cell>
          <cell r="D76" t="str">
            <v/>
          </cell>
          <cell r="I76" t="str">
            <v/>
          </cell>
          <cell r="N76" t="str">
            <v/>
          </cell>
          <cell r="S76" t="str">
            <v/>
          </cell>
          <cell r="X76" t="str">
            <v/>
          </cell>
          <cell r="AC76" t="str">
            <v/>
          </cell>
          <cell r="AH76" t="str">
            <v/>
          </cell>
          <cell r="AM76" t="str">
            <v/>
          </cell>
          <cell r="AR76" t="str">
            <v/>
          </cell>
        </row>
        <row r="77">
          <cell r="B77" t="str">
            <v/>
          </cell>
          <cell r="C77" t="str">
            <v/>
          </cell>
          <cell r="D77" t="str">
            <v/>
          </cell>
          <cell r="I77" t="str">
            <v/>
          </cell>
          <cell r="N77" t="str">
            <v/>
          </cell>
          <cell r="S77" t="str">
            <v/>
          </cell>
          <cell r="X77" t="str">
            <v/>
          </cell>
          <cell r="AC77" t="str">
            <v/>
          </cell>
          <cell r="AH77" t="str">
            <v/>
          </cell>
          <cell r="AM77" t="str">
            <v/>
          </cell>
          <cell r="AR77" t="str">
            <v/>
          </cell>
        </row>
        <row r="78">
          <cell r="B78" t="str">
            <v/>
          </cell>
          <cell r="C78" t="str">
            <v/>
          </cell>
          <cell r="D78" t="str">
            <v/>
          </cell>
          <cell r="I78" t="str">
            <v/>
          </cell>
          <cell r="N78" t="str">
            <v/>
          </cell>
          <cell r="S78" t="str">
            <v/>
          </cell>
          <cell r="X78" t="str">
            <v/>
          </cell>
          <cell r="AC78" t="str">
            <v/>
          </cell>
          <cell r="AH78" t="str">
            <v/>
          </cell>
          <cell r="AM78" t="str">
            <v/>
          </cell>
          <cell r="AR78" t="str">
            <v/>
          </cell>
        </row>
        <row r="79">
          <cell r="B79" t="str">
            <v/>
          </cell>
          <cell r="C79" t="str">
            <v/>
          </cell>
          <cell r="D79" t="str">
            <v/>
          </cell>
          <cell r="I79" t="str">
            <v/>
          </cell>
          <cell r="N79" t="str">
            <v/>
          </cell>
          <cell r="S79" t="str">
            <v/>
          </cell>
          <cell r="X79" t="str">
            <v/>
          </cell>
          <cell r="AC79" t="str">
            <v/>
          </cell>
          <cell r="AH79" t="str">
            <v/>
          </cell>
          <cell r="AM79" t="str">
            <v/>
          </cell>
          <cell r="AR79" t="str">
            <v/>
          </cell>
        </row>
        <row r="80">
          <cell r="B80" t="str">
            <v/>
          </cell>
          <cell r="C80" t="str">
            <v/>
          </cell>
          <cell r="D80" t="str">
            <v/>
          </cell>
          <cell r="I80" t="str">
            <v/>
          </cell>
          <cell r="N80" t="str">
            <v/>
          </cell>
          <cell r="S80" t="str">
            <v/>
          </cell>
          <cell r="X80" t="str">
            <v/>
          </cell>
          <cell r="AC80" t="str">
            <v/>
          </cell>
          <cell r="AH80" t="str">
            <v/>
          </cell>
          <cell r="AM80" t="str">
            <v/>
          </cell>
          <cell r="AR80" t="str">
            <v/>
          </cell>
        </row>
        <row r="81">
          <cell r="B81" t="str">
            <v/>
          </cell>
          <cell r="C81" t="str">
            <v/>
          </cell>
          <cell r="D81" t="str">
            <v/>
          </cell>
          <cell r="I81" t="str">
            <v/>
          </cell>
          <cell r="N81" t="str">
            <v/>
          </cell>
          <cell r="S81" t="str">
            <v/>
          </cell>
          <cell r="X81" t="str">
            <v/>
          </cell>
          <cell r="AC81" t="str">
            <v/>
          </cell>
          <cell r="AH81" t="str">
            <v/>
          </cell>
          <cell r="AM81" t="str">
            <v/>
          </cell>
          <cell r="AR81" t="str">
            <v/>
          </cell>
        </row>
        <row r="82">
          <cell r="B82" t="str">
            <v/>
          </cell>
          <cell r="C82" t="str">
            <v/>
          </cell>
          <cell r="D82" t="str">
            <v/>
          </cell>
          <cell r="I82" t="str">
            <v/>
          </cell>
          <cell r="N82" t="str">
            <v/>
          </cell>
          <cell r="S82" t="str">
            <v/>
          </cell>
          <cell r="X82" t="str">
            <v/>
          </cell>
          <cell r="AC82" t="str">
            <v/>
          </cell>
          <cell r="AH82" t="str">
            <v/>
          </cell>
          <cell r="AM82" t="str">
            <v/>
          </cell>
          <cell r="AR82" t="str">
            <v/>
          </cell>
        </row>
        <row r="83">
          <cell r="B83" t="str">
            <v/>
          </cell>
          <cell r="C83" t="str">
            <v/>
          </cell>
          <cell r="D83" t="str">
            <v/>
          </cell>
          <cell r="I83" t="str">
            <v/>
          </cell>
          <cell r="N83" t="str">
            <v/>
          </cell>
          <cell r="S83" t="str">
            <v/>
          </cell>
          <cell r="X83" t="str">
            <v/>
          </cell>
          <cell r="AC83" t="str">
            <v/>
          </cell>
          <cell r="AH83" t="str">
            <v/>
          </cell>
          <cell r="AM83" t="str">
            <v/>
          </cell>
          <cell r="AR83" t="str">
            <v/>
          </cell>
        </row>
        <row r="84">
          <cell r="B84" t="str">
            <v/>
          </cell>
          <cell r="C84" t="str">
            <v/>
          </cell>
          <cell r="D84" t="str">
            <v/>
          </cell>
          <cell r="I84" t="str">
            <v/>
          </cell>
          <cell r="N84" t="str">
            <v/>
          </cell>
          <cell r="S84" t="str">
            <v/>
          </cell>
          <cell r="X84" t="str">
            <v/>
          </cell>
          <cell r="AC84" t="str">
            <v/>
          </cell>
          <cell r="AH84" t="str">
            <v/>
          </cell>
          <cell r="AM84" t="str">
            <v/>
          </cell>
          <cell r="AR84" t="str">
            <v/>
          </cell>
        </row>
        <row r="85">
          <cell r="B85" t="str">
            <v/>
          </cell>
          <cell r="C85" t="str">
            <v/>
          </cell>
          <cell r="D85" t="str">
            <v/>
          </cell>
          <cell r="I85" t="str">
            <v/>
          </cell>
          <cell r="N85" t="str">
            <v/>
          </cell>
          <cell r="S85" t="str">
            <v/>
          </cell>
          <cell r="X85" t="str">
            <v/>
          </cell>
          <cell r="AC85" t="str">
            <v/>
          </cell>
          <cell r="AH85" t="str">
            <v/>
          </cell>
          <cell r="AM85" t="str">
            <v/>
          </cell>
          <cell r="AR85" t="str">
            <v/>
          </cell>
        </row>
        <row r="86">
          <cell r="B86" t="str">
            <v/>
          </cell>
          <cell r="C86" t="str">
            <v/>
          </cell>
          <cell r="D86" t="str">
            <v/>
          </cell>
          <cell r="I86" t="str">
            <v/>
          </cell>
          <cell r="N86" t="str">
            <v/>
          </cell>
          <cell r="S86" t="str">
            <v/>
          </cell>
          <cell r="X86" t="str">
            <v/>
          </cell>
          <cell r="AC86" t="str">
            <v/>
          </cell>
          <cell r="AH86" t="str">
            <v/>
          </cell>
          <cell r="AM86" t="str">
            <v/>
          </cell>
          <cell r="AR86" t="str">
            <v/>
          </cell>
        </row>
        <row r="87">
          <cell r="B87" t="str">
            <v/>
          </cell>
          <cell r="C87" t="str">
            <v/>
          </cell>
          <cell r="D87" t="str">
            <v/>
          </cell>
          <cell r="I87" t="str">
            <v/>
          </cell>
          <cell r="N87" t="str">
            <v/>
          </cell>
          <cell r="S87" t="str">
            <v/>
          </cell>
          <cell r="X87" t="str">
            <v/>
          </cell>
          <cell r="AC87" t="str">
            <v/>
          </cell>
          <cell r="AH87" t="str">
            <v/>
          </cell>
          <cell r="AM87" t="str">
            <v/>
          </cell>
          <cell r="AR87" t="str">
            <v/>
          </cell>
        </row>
        <row r="88">
          <cell r="B88" t="str">
            <v/>
          </cell>
          <cell r="C88" t="str">
            <v/>
          </cell>
          <cell r="D88" t="str">
            <v/>
          </cell>
          <cell r="I88" t="str">
            <v/>
          </cell>
          <cell r="N88" t="str">
            <v/>
          </cell>
          <cell r="S88" t="str">
            <v/>
          </cell>
          <cell r="X88" t="str">
            <v/>
          </cell>
          <cell r="AC88" t="str">
            <v/>
          </cell>
          <cell r="AH88" t="str">
            <v/>
          </cell>
          <cell r="AM88" t="str">
            <v/>
          </cell>
          <cell r="AR88" t="str">
            <v/>
          </cell>
        </row>
        <row r="89">
          <cell r="B89" t="str">
            <v/>
          </cell>
          <cell r="C89" t="str">
            <v/>
          </cell>
          <cell r="D89" t="str">
            <v/>
          </cell>
          <cell r="I89" t="str">
            <v/>
          </cell>
          <cell r="N89" t="str">
            <v/>
          </cell>
          <cell r="S89" t="str">
            <v/>
          </cell>
          <cell r="X89" t="str">
            <v/>
          </cell>
          <cell r="AC89" t="str">
            <v/>
          </cell>
          <cell r="AH89" t="str">
            <v/>
          </cell>
          <cell r="AM89" t="str">
            <v/>
          </cell>
          <cell r="AR89" t="str">
            <v/>
          </cell>
        </row>
        <row r="90">
          <cell r="B90" t="str">
            <v/>
          </cell>
          <cell r="C90" t="str">
            <v/>
          </cell>
          <cell r="D90" t="str">
            <v/>
          </cell>
          <cell r="I90" t="str">
            <v/>
          </cell>
          <cell r="N90" t="str">
            <v/>
          </cell>
          <cell r="S90" t="str">
            <v/>
          </cell>
          <cell r="X90" t="str">
            <v/>
          </cell>
          <cell r="AC90" t="str">
            <v/>
          </cell>
          <cell r="AH90" t="str">
            <v/>
          </cell>
          <cell r="AM90" t="str">
            <v/>
          </cell>
          <cell r="AR90" t="str">
            <v/>
          </cell>
        </row>
        <row r="91">
          <cell r="B91" t="str">
            <v/>
          </cell>
          <cell r="C91" t="str">
            <v/>
          </cell>
          <cell r="D91" t="str">
            <v/>
          </cell>
          <cell r="I91" t="str">
            <v/>
          </cell>
          <cell r="N91" t="str">
            <v/>
          </cell>
          <cell r="S91" t="str">
            <v/>
          </cell>
          <cell r="X91" t="str">
            <v/>
          </cell>
          <cell r="AC91" t="str">
            <v/>
          </cell>
          <cell r="AH91" t="str">
            <v/>
          </cell>
          <cell r="AM91" t="str">
            <v/>
          </cell>
          <cell r="AR91" t="str">
            <v/>
          </cell>
        </row>
        <row r="92">
          <cell r="B92" t="str">
            <v/>
          </cell>
          <cell r="C92" t="str">
            <v/>
          </cell>
          <cell r="D92" t="str">
            <v/>
          </cell>
          <cell r="I92" t="str">
            <v/>
          </cell>
          <cell r="N92" t="str">
            <v/>
          </cell>
          <cell r="S92" t="str">
            <v/>
          </cell>
          <cell r="X92" t="str">
            <v/>
          </cell>
          <cell r="AC92" t="str">
            <v/>
          </cell>
          <cell r="AH92" t="str">
            <v/>
          </cell>
          <cell r="AM92" t="str">
            <v/>
          </cell>
          <cell r="AR92" t="str">
            <v/>
          </cell>
        </row>
        <row r="93">
          <cell r="B93" t="str">
            <v/>
          </cell>
          <cell r="C93" t="str">
            <v/>
          </cell>
          <cell r="D93" t="str">
            <v/>
          </cell>
          <cell r="I93" t="str">
            <v/>
          </cell>
          <cell r="N93" t="str">
            <v/>
          </cell>
          <cell r="S93" t="str">
            <v/>
          </cell>
          <cell r="X93" t="str">
            <v/>
          </cell>
          <cell r="AC93" t="str">
            <v/>
          </cell>
          <cell r="AH93" t="str">
            <v/>
          </cell>
          <cell r="AM93" t="str">
            <v/>
          </cell>
          <cell r="AR93" t="str">
            <v/>
          </cell>
        </row>
        <row r="94">
          <cell r="B94" t="str">
            <v/>
          </cell>
          <cell r="C94" t="str">
            <v/>
          </cell>
          <cell r="D94" t="str">
            <v/>
          </cell>
          <cell r="I94" t="str">
            <v/>
          </cell>
          <cell r="N94" t="str">
            <v/>
          </cell>
          <cell r="S94" t="str">
            <v/>
          </cell>
          <cell r="X94" t="str">
            <v/>
          </cell>
          <cell r="AC94" t="str">
            <v/>
          </cell>
          <cell r="AH94" t="str">
            <v/>
          </cell>
          <cell r="AM94" t="str">
            <v/>
          </cell>
          <cell r="AR94" t="str">
            <v/>
          </cell>
        </row>
        <row r="95">
          <cell r="B95" t="str">
            <v/>
          </cell>
          <cell r="C95" t="str">
            <v/>
          </cell>
          <cell r="D95" t="str">
            <v/>
          </cell>
          <cell r="I95" t="str">
            <v/>
          </cell>
          <cell r="N95" t="str">
            <v/>
          </cell>
          <cell r="S95" t="str">
            <v/>
          </cell>
          <cell r="X95" t="str">
            <v/>
          </cell>
          <cell r="AC95" t="str">
            <v/>
          </cell>
          <cell r="AH95" t="str">
            <v/>
          </cell>
          <cell r="AM95" t="str">
            <v/>
          </cell>
          <cell r="AR95" t="str">
            <v/>
          </cell>
        </row>
        <row r="96">
          <cell r="B96" t="str">
            <v/>
          </cell>
          <cell r="C96" t="str">
            <v/>
          </cell>
          <cell r="D96" t="str">
            <v/>
          </cell>
          <cell r="I96" t="str">
            <v/>
          </cell>
          <cell r="N96" t="str">
            <v/>
          </cell>
          <cell r="S96" t="str">
            <v/>
          </cell>
          <cell r="X96" t="str">
            <v/>
          </cell>
          <cell r="AC96" t="str">
            <v/>
          </cell>
          <cell r="AH96" t="str">
            <v/>
          </cell>
          <cell r="AM96" t="str">
            <v/>
          </cell>
          <cell r="AR96" t="str">
            <v/>
          </cell>
        </row>
        <row r="97">
          <cell r="B97" t="str">
            <v/>
          </cell>
          <cell r="C97" t="str">
            <v/>
          </cell>
          <cell r="D97" t="str">
            <v/>
          </cell>
          <cell r="I97" t="str">
            <v/>
          </cell>
          <cell r="N97" t="str">
            <v/>
          </cell>
          <cell r="S97" t="str">
            <v/>
          </cell>
          <cell r="X97" t="str">
            <v/>
          </cell>
          <cell r="AC97" t="str">
            <v/>
          </cell>
          <cell r="AH97" t="str">
            <v/>
          </cell>
          <cell r="AM97" t="str">
            <v/>
          </cell>
          <cell r="AR97" t="str">
            <v/>
          </cell>
        </row>
        <row r="98">
          <cell r="B98" t="str">
            <v/>
          </cell>
          <cell r="C98" t="str">
            <v/>
          </cell>
          <cell r="D98" t="str">
            <v/>
          </cell>
          <cell r="I98" t="str">
            <v/>
          </cell>
          <cell r="N98" t="str">
            <v/>
          </cell>
          <cell r="S98" t="str">
            <v/>
          </cell>
          <cell r="X98" t="str">
            <v/>
          </cell>
          <cell r="AC98" t="str">
            <v/>
          </cell>
          <cell r="AH98" t="str">
            <v/>
          </cell>
          <cell r="AM98" t="str">
            <v/>
          </cell>
          <cell r="AR98" t="str">
            <v/>
          </cell>
        </row>
        <row r="99">
          <cell r="B99" t="str">
            <v/>
          </cell>
          <cell r="C99" t="str">
            <v/>
          </cell>
          <cell r="D99" t="str">
            <v/>
          </cell>
          <cell r="I99" t="str">
            <v/>
          </cell>
          <cell r="N99" t="str">
            <v/>
          </cell>
          <cell r="S99" t="str">
            <v/>
          </cell>
          <cell r="X99" t="str">
            <v/>
          </cell>
          <cell r="AC99" t="str">
            <v/>
          </cell>
          <cell r="AH99" t="str">
            <v/>
          </cell>
          <cell r="AM99" t="str">
            <v/>
          </cell>
          <cell r="AR99" t="str">
            <v/>
          </cell>
        </row>
        <row r="100">
          <cell r="B100" t="str">
            <v/>
          </cell>
          <cell r="C100" t="str">
            <v/>
          </cell>
          <cell r="D100" t="str">
            <v/>
          </cell>
          <cell r="I100" t="str">
            <v/>
          </cell>
          <cell r="N100" t="str">
            <v/>
          </cell>
          <cell r="S100" t="str">
            <v/>
          </cell>
          <cell r="X100" t="str">
            <v/>
          </cell>
          <cell r="AC100" t="str">
            <v/>
          </cell>
          <cell r="AH100" t="str">
            <v/>
          </cell>
          <cell r="AM100" t="str">
            <v/>
          </cell>
          <cell r="AR100" t="str">
            <v/>
          </cell>
        </row>
        <row r="101">
          <cell r="B101" t="str">
            <v/>
          </cell>
          <cell r="C101" t="str">
            <v/>
          </cell>
          <cell r="D101" t="str">
            <v/>
          </cell>
          <cell r="I101" t="str">
            <v/>
          </cell>
          <cell r="N101" t="str">
            <v/>
          </cell>
          <cell r="S101" t="str">
            <v/>
          </cell>
          <cell r="X101" t="str">
            <v/>
          </cell>
          <cell r="AC101" t="str">
            <v/>
          </cell>
          <cell r="AH101" t="str">
            <v/>
          </cell>
          <cell r="AM101" t="str">
            <v/>
          </cell>
          <cell r="AR101" t="str">
            <v/>
          </cell>
        </row>
        <row r="102">
          <cell r="B102" t="str">
            <v/>
          </cell>
          <cell r="C102" t="str">
            <v/>
          </cell>
          <cell r="D102" t="str">
            <v/>
          </cell>
          <cell r="I102" t="str">
            <v/>
          </cell>
          <cell r="N102" t="str">
            <v/>
          </cell>
          <cell r="S102" t="str">
            <v/>
          </cell>
          <cell r="X102" t="str">
            <v/>
          </cell>
          <cell r="AC102" t="str">
            <v/>
          </cell>
          <cell r="AH102" t="str">
            <v/>
          </cell>
          <cell r="AM102" t="str">
            <v/>
          </cell>
          <cell r="AR102" t="str">
            <v/>
          </cell>
        </row>
        <row r="103">
          <cell r="B103" t="str">
            <v/>
          </cell>
          <cell r="C103" t="str">
            <v/>
          </cell>
          <cell r="D103" t="str">
            <v/>
          </cell>
          <cell r="I103" t="str">
            <v/>
          </cell>
          <cell r="N103" t="str">
            <v/>
          </cell>
          <cell r="S103" t="str">
            <v/>
          </cell>
          <cell r="X103" t="str">
            <v/>
          </cell>
          <cell r="AC103" t="str">
            <v/>
          </cell>
          <cell r="AH103" t="str">
            <v/>
          </cell>
          <cell r="AM103" t="str">
            <v/>
          </cell>
          <cell r="AR103" t="str">
            <v/>
          </cell>
        </row>
        <row r="104">
          <cell r="B104" t="str">
            <v/>
          </cell>
          <cell r="C104" t="str">
            <v/>
          </cell>
          <cell r="D104" t="str">
            <v/>
          </cell>
          <cell r="I104" t="str">
            <v/>
          </cell>
          <cell r="N104" t="str">
            <v/>
          </cell>
          <cell r="S104" t="str">
            <v/>
          </cell>
          <cell r="X104" t="str">
            <v/>
          </cell>
          <cell r="AC104" t="str">
            <v/>
          </cell>
          <cell r="AH104" t="str">
            <v/>
          </cell>
          <cell r="AM104" t="str">
            <v/>
          </cell>
          <cell r="AR104" t="str">
            <v/>
          </cell>
        </row>
        <row r="105">
          <cell r="B105" t="str">
            <v/>
          </cell>
          <cell r="C105" t="str">
            <v/>
          </cell>
          <cell r="D105" t="str">
            <v/>
          </cell>
          <cell r="I105" t="str">
            <v/>
          </cell>
          <cell r="N105" t="str">
            <v/>
          </cell>
          <cell r="S105" t="str">
            <v/>
          </cell>
          <cell r="X105" t="str">
            <v/>
          </cell>
          <cell r="AC105" t="str">
            <v/>
          </cell>
          <cell r="AH105" t="str">
            <v/>
          </cell>
          <cell r="AM105" t="str">
            <v/>
          </cell>
          <cell r="AR105" t="str">
            <v/>
          </cell>
        </row>
        <row r="106">
          <cell r="B106" t="str">
            <v/>
          </cell>
          <cell r="C106" t="str">
            <v/>
          </cell>
          <cell r="D106" t="str">
            <v/>
          </cell>
          <cell r="I106" t="str">
            <v/>
          </cell>
          <cell r="N106" t="str">
            <v/>
          </cell>
          <cell r="S106" t="str">
            <v/>
          </cell>
          <cell r="X106" t="str">
            <v/>
          </cell>
          <cell r="AC106" t="str">
            <v/>
          </cell>
          <cell r="AH106" t="str">
            <v/>
          </cell>
          <cell r="AM106" t="str">
            <v/>
          </cell>
          <cell r="AR106" t="str">
            <v/>
          </cell>
        </row>
        <row r="107">
          <cell r="B107" t="str">
            <v/>
          </cell>
          <cell r="C107" t="str">
            <v/>
          </cell>
          <cell r="D107" t="str">
            <v/>
          </cell>
          <cell r="I107" t="str">
            <v/>
          </cell>
          <cell r="N107" t="str">
            <v/>
          </cell>
          <cell r="S107" t="str">
            <v/>
          </cell>
          <cell r="X107" t="str">
            <v/>
          </cell>
          <cell r="AC107" t="str">
            <v/>
          </cell>
          <cell r="AH107" t="str">
            <v/>
          </cell>
          <cell r="AM107" t="str">
            <v/>
          </cell>
          <cell r="AR107" t="str">
            <v/>
          </cell>
        </row>
        <row r="108">
          <cell r="B108" t="str">
            <v/>
          </cell>
          <cell r="C108" t="str">
            <v/>
          </cell>
          <cell r="D108" t="str">
            <v/>
          </cell>
          <cell r="I108" t="str">
            <v/>
          </cell>
          <cell r="N108" t="str">
            <v/>
          </cell>
          <cell r="S108" t="str">
            <v/>
          </cell>
          <cell r="X108" t="str">
            <v/>
          </cell>
          <cell r="AC108" t="str">
            <v/>
          </cell>
          <cell r="AH108" t="str">
            <v/>
          </cell>
          <cell r="AM108" t="str">
            <v/>
          </cell>
          <cell r="AR108" t="str">
            <v/>
          </cell>
        </row>
        <row r="109">
          <cell r="B109" t="str">
            <v/>
          </cell>
          <cell r="C109" t="str">
            <v/>
          </cell>
          <cell r="D109" t="str">
            <v/>
          </cell>
          <cell r="I109" t="str">
            <v/>
          </cell>
          <cell r="N109" t="str">
            <v/>
          </cell>
          <cell r="S109" t="str">
            <v/>
          </cell>
          <cell r="X109" t="str">
            <v/>
          </cell>
          <cell r="AC109" t="str">
            <v/>
          </cell>
          <cell r="AH109" t="str">
            <v/>
          </cell>
          <cell r="AM109" t="str">
            <v/>
          </cell>
          <cell r="AR109" t="str">
            <v/>
          </cell>
        </row>
        <row r="110">
          <cell r="B110" t="str">
            <v/>
          </cell>
          <cell r="C110" t="str">
            <v/>
          </cell>
          <cell r="D110" t="str">
            <v/>
          </cell>
          <cell r="I110" t="str">
            <v/>
          </cell>
          <cell r="N110" t="str">
            <v/>
          </cell>
          <cell r="S110" t="str">
            <v/>
          </cell>
          <cell r="X110" t="str">
            <v/>
          </cell>
          <cell r="AC110" t="str">
            <v/>
          </cell>
          <cell r="AH110" t="str">
            <v/>
          </cell>
          <cell r="AM110" t="str">
            <v/>
          </cell>
          <cell r="AR110" t="str">
            <v/>
          </cell>
        </row>
        <row r="111">
          <cell r="B111" t="str">
            <v/>
          </cell>
          <cell r="C111" t="str">
            <v/>
          </cell>
          <cell r="D111" t="str">
            <v/>
          </cell>
          <cell r="I111" t="str">
            <v/>
          </cell>
          <cell r="N111" t="str">
            <v/>
          </cell>
          <cell r="S111" t="str">
            <v/>
          </cell>
          <cell r="X111" t="str">
            <v/>
          </cell>
          <cell r="AC111" t="str">
            <v/>
          </cell>
          <cell r="AH111" t="str">
            <v/>
          </cell>
          <cell r="AM111" t="str">
            <v/>
          </cell>
          <cell r="AR111" t="str">
            <v/>
          </cell>
        </row>
        <row r="112">
          <cell r="B112" t="str">
            <v/>
          </cell>
          <cell r="C112" t="str">
            <v/>
          </cell>
          <cell r="D112" t="str">
            <v/>
          </cell>
          <cell r="I112" t="str">
            <v/>
          </cell>
          <cell r="N112" t="str">
            <v/>
          </cell>
          <cell r="S112" t="str">
            <v/>
          </cell>
          <cell r="X112" t="str">
            <v/>
          </cell>
          <cell r="AC112" t="str">
            <v/>
          </cell>
          <cell r="AH112" t="str">
            <v/>
          </cell>
          <cell r="AM112" t="str">
            <v/>
          </cell>
          <cell r="AR112" t="str">
            <v/>
          </cell>
        </row>
        <row r="113">
          <cell r="B113" t="str">
            <v/>
          </cell>
          <cell r="C113" t="str">
            <v/>
          </cell>
          <cell r="D113" t="str">
            <v/>
          </cell>
          <cell r="I113" t="str">
            <v/>
          </cell>
          <cell r="N113" t="str">
            <v/>
          </cell>
          <cell r="S113" t="str">
            <v/>
          </cell>
          <cell r="X113" t="str">
            <v/>
          </cell>
          <cell r="AC113" t="str">
            <v/>
          </cell>
          <cell r="AH113" t="str">
            <v/>
          </cell>
          <cell r="AM113" t="str">
            <v/>
          </cell>
          <cell r="AR113" t="str">
            <v/>
          </cell>
        </row>
        <row r="114">
          <cell r="B114" t="str">
            <v/>
          </cell>
          <cell r="C114" t="str">
            <v/>
          </cell>
          <cell r="D114" t="str">
            <v/>
          </cell>
          <cell r="I114" t="str">
            <v/>
          </cell>
          <cell r="N114" t="str">
            <v/>
          </cell>
          <cell r="S114" t="str">
            <v/>
          </cell>
          <cell r="X114" t="str">
            <v/>
          </cell>
          <cell r="AC114" t="str">
            <v/>
          </cell>
          <cell r="AH114" t="str">
            <v/>
          </cell>
          <cell r="AM114" t="str">
            <v/>
          </cell>
          <cell r="AR114" t="str">
            <v/>
          </cell>
        </row>
        <row r="115">
          <cell r="B115" t="str">
            <v/>
          </cell>
          <cell r="C115" t="str">
            <v/>
          </cell>
          <cell r="D115" t="str">
            <v/>
          </cell>
          <cell r="I115" t="str">
            <v/>
          </cell>
          <cell r="N115" t="str">
            <v/>
          </cell>
          <cell r="S115" t="str">
            <v/>
          </cell>
          <cell r="X115" t="str">
            <v/>
          </cell>
          <cell r="AC115" t="str">
            <v/>
          </cell>
          <cell r="AH115" t="str">
            <v/>
          </cell>
          <cell r="AM115" t="str">
            <v/>
          </cell>
          <cell r="AR115" t="str">
            <v/>
          </cell>
        </row>
        <row r="116">
          <cell r="B116" t="str">
            <v/>
          </cell>
          <cell r="C116" t="str">
            <v/>
          </cell>
          <cell r="D116" t="str">
            <v/>
          </cell>
          <cell r="I116" t="str">
            <v/>
          </cell>
          <cell r="N116" t="str">
            <v/>
          </cell>
          <cell r="S116" t="str">
            <v/>
          </cell>
          <cell r="X116" t="str">
            <v/>
          </cell>
          <cell r="AC116" t="str">
            <v/>
          </cell>
          <cell r="AH116" t="str">
            <v/>
          </cell>
          <cell r="AM116" t="str">
            <v/>
          </cell>
          <cell r="AR116" t="str">
            <v/>
          </cell>
        </row>
        <row r="117">
          <cell r="B117" t="str">
            <v/>
          </cell>
          <cell r="C117" t="str">
            <v/>
          </cell>
          <cell r="D117" t="str">
            <v/>
          </cell>
          <cell r="I117" t="str">
            <v/>
          </cell>
          <cell r="N117" t="str">
            <v/>
          </cell>
          <cell r="S117" t="str">
            <v/>
          </cell>
          <cell r="X117" t="str">
            <v/>
          </cell>
          <cell r="AC117" t="str">
            <v/>
          </cell>
          <cell r="AH117" t="str">
            <v/>
          </cell>
          <cell r="AM117" t="str">
            <v/>
          </cell>
          <cell r="AR117" t="str">
            <v/>
          </cell>
        </row>
        <row r="118">
          <cell r="B118" t="str">
            <v/>
          </cell>
          <cell r="C118" t="str">
            <v/>
          </cell>
          <cell r="D118" t="str">
            <v/>
          </cell>
          <cell r="I118" t="str">
            <v/>
          </cell>
          <cell r="N118" t="str">
            <v/>
          </cell>
          <cell r="S118" t="str">
            <v/>
          </cell>
          <cell r="X118" t="str">
            <v/>
          </cell>
          <cell r="AC118" t="str">
            <v/>
          </cell>
          <cell r="AH118" t="str">
            <v/>
          </cell>
          <cell r="AM118" t="str">
            <v/>
          </cell>
          <cell r="AR118" t="str">
            <v/>
          </cell>
        </row>
        <row r="119">
          <cell r="B119" t="str">
            <v/>
          </cell>
          <cell r="C119" t="str">
            <v/>
          </cell>
          <cell r="D119" t="str">
            <v/>
          </cell>
          <cell r="I119" t="str">
            <v/>
          </cell>
          <cell r="N119" t="str">
            <v/>
          </cell>
          <cell r="S119" t="str">
            <v/>
          </cell>
          <cell r="X119" t="str">
            <v/>
          </cell>
          <cell r="AC119" t="str">
            <v/>
          </cell>
          <cell r="AH119" t="str">
            <v/>
          </cell>
          <cell r="AM119" t="str">
            <v/>
          </cell>
          <cell r="AR119" t="str">
            <v/>
          </cell>
        </row>
        <row r="120">
          <cell r="B120" t="str">
            <v/>
          </cell>
          <cell r="C120" t="str">
            <v/>
          </cell>
          <cell r="D120" t="str">
            <v/>
          </cell>
          <cell r="I120" t="str">
            <v/>
          </cell>
          <cell r="N120" t="str">
            <v/>
          </cell>
          <cell r="S120" t="str">
            <v/>
          </cell>
          <cell r="X120" t="str">
            <v/>
          </cell>
          <cell r="AC120" t="str">
            <v/>
          </cell>
          <cell r="AH120" t="str">
            <v/>
          </cell>
          <cell r="AM120" t="str">
            <v/>
          </cell>
          <cell r="AR120" t="str">
            <v/>
          </cell>
        </row>
        <row r="121">
          <cell r="B121" t="str">
            <v/>
          </cell>
          <cell r="C121" t="str">
            <v/>
          </cell>
          <cell r="D121" t="str">
            <v/>
          </cell>
          <cell r="I121" t="str">
            <v/>
          </cell>
          <cell r="N121" t="str">
            <v/>
          </cell>
          <cell r="S121" t="str">
            <v/>
          </cell>
          <cell r="X121" t="str">
            <v/>
          </cell>
          <cell r="AC121" t="str">
            <v/>
          </cell>
          <cell r="AH121" t="str">
            <v/>
          </cell>
          <cell r="AM121" t="str">
            <v/>
          </cell>
          <cell r="AR121" t="str">
            <v/>
          </cell>
        </row>
        <row r="122">
          <cell r="B122" t="str">
            <v/>
          </cell>
          <cell r="C122" t="str">
            <v/>
          </cell>
          <cell r="D122" t="str">
            <v/>
          </cell>
          <cell r="I122" t="str">
            <v/>
          </cell>
          <cell r="N122" t="str">
            <v/>
          </cell>
          <cell r="S122" t="str">
            <v/>
          </cell>
          <cell r="X122" t="str">
            <v/>
          </cell>
          <cell r="AC122" t="str">
            <v/>
          </cell>
          <cell r="AH122" t="str">
            <v/>
          </cell>
          <cell r="AM122" t="str">
            <v/>
          </cell>
          <cell r="AR122" t="str">
            <v/>
          </cell>
        </row>
        <row r="123">
          <cell r="B123" t="str">
            <v/>
          </cell>
          <cell r="C123" t="str">
            <v/>
          </cell>
          <cell r="D123" t="str">
            <v/>
          </cell>
          <cell r="I123" t="str">
            <v/>
          </cell>
          <cell r="N123" t="str">
            <v/>
          </cell>
          <cell r="S123" t="str">
            <v/>
          </cell>
          <cell r="X123" t="str">
            <v/>
          </cell>
          <cell r="AC123" t="str">
            <v/>
          </cell>
          <cell r="AH123" t="str">
            <v/>
          </cell>
          <cell r="AM123" t="str">
            <v/>
          </cell>
          <cell r="AR123" t="str">
            <v/>
          </cell>
        </row>
        <row r="124">
          <cell r="B124" t="str">
            <v/>
          </cell>
          <cell r="C124" t="str">
            <v/>
          </cell>
          <cell r="D124" t="str">
            <v/>
          </cell>
          <cell r="I124" t="str">
            <v/>
          </cell>
          <cell r="N124" t="str">
            <v/>
          </cell>
          <cell r="S124" t="str">
            <v/>
          </cell>
          <cell r="X124" t="str">
            <v/>
          </cell>
          <cell r="AC124" t="str">
            <v/>
          </cell>
          <cell r="AH124" t="str">
            <v/>
          </cell>
          <cell r="AM124" t="str">
            <v/>
          </cell>
          <cell r="AR124" t="str">
            <v/>
          </cell>
        </row>
        <row r="125">
          <cell r="B125" t="str">
            <v/>
          </cell>
          <cell r="C125" t="str">
            <v/>
          </cell>
          <cell r="D125" t="str">
            <v/>
          </cell>
          <cell r="I125" t="str">
            <v/>
          </cell>
          <cell r="N125" t="str">
            <v/>
          </cell>
          <cell r="S125" t="str">
            <v/>
          </cell>
          <cell r="X125" t="str">
            <v/>
          </cell>
          <cell r="AC125" t="str">
            <v/>
          </cell>
          <cell r="AH125" t="str">
            <v/>
          </cell>
          <cell r="AM125" t="str">
            <v/>
          </cell>
          <cell r="AR125" t="str">
            <v/>
          </cell>
        </row>
        <row r="126">
          <cell r="B126" t="str">
            <v/>
          </cell>
          <cell r="C126" t="str">
            <v/>
          </cell>
          <cell r="D126" t="str">
            <v/>
          </cell>
          <cell r="I126" t="str">
            <v/>
          </cell>
          <cell r="N126" t="str">
            <v/>
          </cell>
          <cell r="S126" t="str">
            <v/>
          </cell>
          <cell r="X126" t="str">
            <v/>
          </cell>
          <cell r="AC126" t="str">
            <v/>
          </cell>
          <cell r="AH126" t="str">
            <v/>
          </cell>
          <cell r="AM126" t="str">
            <v/>
          </cell>
          <cell r="AR126" t="str">
            <v/>
          </cell>
        </row>
        <row r="127">
          <cell r="B127" t="str">
            <v/>
          </cell>
          <cell r="C127" t="str">
            <v/>
          </cell>
          <cell r="D127" t="str">
            <v/>
          </cell>
          <cell r="I127" t="str">
            <v/>
          </cell>
          <cell r="N127" t="str">
            <v/>
          </cell>
          <cell r="S127" t="str">
            <v/>
          </cell>
          <cell r="X127" t="str">
            <v/>
          </cell>
          <cell r="AC127" t="str">
            <v/>
          </cell>
          <cell r="AH127" t="str">
            <v/>
          </cell>
          <cell r="AM127" t="str">
            <v/>
          </cell>
          <cell r="AR127" t="str">
            <v/>
          </cell>
        </row>
        <row r="128">
          <cell r="B128" t="str">
            <v/>
          </cell>
          <cell r="C128" t="str">
            <v/>
          </cell>
          <cell r="D128" t="str">
            <v/>
          </cell>
          <cell r="I128" t="str">
            <v/>
          </cell>
          <cell r="N128" t="str">
            <v/>
          </cell>
          <cell r="S128" t="str">
            <v/>
          </cell>
          <cell r="X128" t="str">
            <v/>
          </cell>
          <cell r="AC128" t="str">
            <v/>
          </cell>
          <cell r="AH128" t="str">
            <v/>
          </cell>
          <cell r="AM128" t="str">
            <v/>
          </cell>
          <cell r="AR128" t="str">
            <v/>
          </cell>
        </row>
        <row r="129">
          <cell r="B129" t="str">
            <v/>
          </cell>
          <cell r="C129" t="str">
            <v/>
          </cell>
          <cell r="D129" t="str">
            <v/>
          </cell>
          <cell r="I129" t="str">
            <v/>
          </cell>
          <cell r="N129" t="str">
            <v/>
          </cell>
          <cell r="S129" t="str">
            <v/>
          </cell>
          <cell r="X129" t="str">
            <v/>
          </cell>
          <cell r="AC129" t="str">
            <v/>
          </cell>
          <cell r="AH129" t="str">
            <v/>
          </cell>
          <cell r="AM129" t="str">
            <v/>
          </cell>
          <cell r="AR129" t="str">
            <v/>
          </cell>
        </row>
        <row r="130">
          <cell r="B130" t="str">
            <v/>
          </cell>
          <cell r="C130" t="str">
            <v/>
          </cell>
          <cell r="D130" t="str">
            <v/>
          </cell>
          <cell r="I130" t="str">
            <v/>
          </cell>
          <cell r="N130" t="str">
            <v/>
          </cell>
          <cell r="S130" t="str">
            <v/>
          </cell>
          <cell r="X130" t="str">
            <v/>
          </cell>
          <cell r="AC130" t="str">
            <v/>
          </cell>
          <cell r="AH130" t="str">
            <v/>
          </cell>
          <cell r="AM130" t="str">
            <v/>
          </cell>
          <cell r="AR130" t="str">
            <v/>
          </cell>
        </row>
        <row r="131">
          <cell r="B131" t="str">
            <v/>
          </cell>
          <cell r="C131" t="str">
            <v/>
          </cell>
          <cell r="D131" t="str">
            <v/>
          </cell>
          <cell r="I131" t="str">
            <v/>
          </cell>
          <cell r="N131" t="str">
            <v/>
          </cell>
          <cell r="S131" t="str">
            <v/>
          </cell>
          <cell r="X131" t="str">
            <v/>
          </cell>
          <cell r="AC131" t="str">
            <v/>
          </cell>
          <cell r="AH131" t="str">
            <v/>
          </cell>
          <cell r="AM131" t="str">
            <v/>
          </cell>
          <cell r="AR131" t="str">
            <v/>
          </cell>
        </row>
        <row r="132">
          <cell r="B132" t="str">
            <v/>
          </cell>
          <cell r="C132" t="str">
            <v/>
          </cell>
          <cell r="D132" t="str">
            <v/>
          </cell>
          <cell r="I132" t="str">
            <v/>
          </cell>
          <cell r="N132" t="str">
            <v/>
          </cell>
          <cell r="S132" t="str">
            <v/>
          </cell>
          <cell r="X132" t="str">
            <v/>
          </cell>
          <cell r="AC132" t="str">
            <v/>
          </cell>
          <cell r="AH132" t="str">
            <v/>
          </cell>
          <cell r="AM132" t="str">
            <v/>
          </cell>
          <cell r="AR132" t="str">
            <v/>
          </cell>
        </row>
        <row r="133">
          <cell r="B133" t="str">
            <v/>
          </cell>
          <cell r="C133" t="str">
            <v/>
          </cell>
          <cell r="D133" t="str">
            <v/>
          </cell>
          <cell r="I133" t="str">
            <v/>
          </cell>
          <cell r="N133" t="str">
            <v/>
          </cell>
          <cell r="S133" t="str">
            <v/>
          </cell>
          <cell r="X133" t="str">
            <v/>
          </cell>
          <cell r="AC133" t="str">
            <v/>
          </cell>
          <cell r="AH133" t="str">
            <v/>
          </cell>
          <cell r="AM133" t="str">
            <v/>
          </cell>
          <cell r="AR133" t="str">
            <v/>
          </cell>
        </row>
        <row r="134">
          <cell r="B134" t="str">
            <v/>
          </cell>
          <cell r="C134" t="str">
            <v/>
          </cell>
          <cell r="D134" t="str">
            <v/>
          </cell>
          <cell r="I134" t="str">
            <v/>
          </cell>
          <cell r="N134" t="str">
            <v/>
          </cell>
          <cell r="S134" t="str">
            <v/>
          </cell>
          <cell r="X134" t="str">
            <v/>
          </cell>
          <cell r="AC134" t="str">
            <v/>
          </cell>
          <cell r="AH134" t="str">
            <v/>
          </cell>
          <cell r="AM134" t="str">
            <v/>
          </cell>
          <cell r="AR134" t="str">
            <v/>
          </cell>
        </row>
        <row r="135">
          <cell r="B135" t="str">
            <v/>
          </cell>
          <cell r="C135" t="str">
            <v/>
          </cell>
          <cell r="D135" t="str">
            <v/>
          </cell>
          <cell r="I135" t="str">
            <v/>
          </cell>
          <cell r="N135" t="str">
            <v/>
          </cell>
          <cell r="S135" t="str">
            <v/>
          </cell>
          <cell r="X135" t="str">
            <v/>
          </cell>
          <cell r="AC135" t="str">
            <v/>
          </cell>
          <cell r="AH135" t="str">
            <v/>
          </cell>
          <cell r="AM135" t="str">
            <v/>
          </cell>
          <cell r="AR135" t="str">
            <v/>
          </cell>
        </row>
        <row r="136">
          <cell r="B136" t="str">
            <v/>
          </cell>
          <cell r="C136" t="str">
            <v/>
          </cell>
          <cell r="D136" t="str">
            <v/>
          </cell>
          <cell r="I136" t="str">
            <v/>
          </cell>
          <cell r="N136" t="str">
            <v/>
          </cell>
          <cell r="S136" t="str">
            <v/>
          </cell>
          <cell r="X136" t="str">
            <v/>
          </cell>
          <cell r="AC136" t="str">
            <v/>
          </cell>
          <cell r="AH136" t="str">
            <v/>
          </cell>
          <cell r="AM136" t="str">
            <v/>
          </cell>
          <cell r="AR136" t="str">
            <v/>
          </cell>
        </row>
        <row r="137">
          <cell r="B137" t="str">
            <v/>
          </cell>
          <cell r="C137" t="str">
            <v/>
          </cell>
          <cell r="D137" t="str">
            <v/>
          </cell>
          <cell r="I137" t="str">
            <v/>
          </cell>
          <cell r="N137" t="str">
            <v/>
          </cell>
          <cell r="S137" t="str">
            <v/>
          </cell>
          <cell r="X137" t="str">
            <v/>
          </cell>
          <cell r="AC137" t="str">
            <v/>
          </cell>
          <cell r="AH137" t="str">
            <v/>
          </cell>
          <cell r="AM137" t="str">
            <v/>
          </cell>
          <cell r="AR137" t="str">
            <v/>
          </cell>
        </row>
        <row r="138">
          <cell r="B138" t="str">
            <v/>
          </cell>
          <cell r="C138" t="str">
            <v/>
          </cell>
          <cell r="D138" t="str">
            <v/>
          </cell>
          <cell r="I138" t="str">
            <v/>
          </cell>
          <cell r="N138" t="str">
            <v/>
          </cell>
          <cell r="S138" t="str">
            <v/>
          </cell>
          <cell r="X138" t="str">
            <v/>
          </cell>
          <cell r="AC138" t="str">
            <v/>
          </cell>
          <cell r="AH138" t="str">
            <v/>
          </cell>
          <cell r="AM138" t="str">
            <v/>
          </cell>
          <cell r="AR138" t="str">
            <v/>
          </cell>
        </row>
        <row r="139">
          <cell r="B139" t="str">
            <v/>
          </cell>
          <cell r="C139" t="str">
            <v/>
          </cell>
          <cell r="D139" t="str">
            <v/>
          </cell>
          <cell r="I139" t="str">
            <v/>
          </cell>
          <cell r="N139" t="str">
            <v/>
          </cell>
          <cell r="S139" t="str">
            <v/>
          </cell>
          <cell r="X139" t="str">
            <v/>
          </cell>
          <cell r="AC139" t="str">
            <v/>
          </cell>
          <cell r="AH139" t="str">
            <v/>
          </cell>
          <cell r="AM139" t="str">
            <v/>
          </cell>
          <cell r="AR139" t="str">
            <v/>
          </cell>
        </row>
        <row r="140">
          <cell r="B140" t="str">
            <v/>
          </cell>
          <cell r="C140" t="str">
            <v/>
          </cell>
          <cell r="D140" t="str">
            <v/>
          </cell>
          <cell r="I140" t="str">
            <v/>
          </cell>
          <cell r="N140" t="str">
            <v/>
          </cell>
          <cell r="S140" t="str">
            <v/>
          </cell>
          <cell r="X140" t="str">
            <v/>
          </cell>
          <cell r="AC140" t="str">
            <v/>
          </cell>
          <cell r="AH140" t="str">
            <v/>
          </cell>
          <cell r="AM140" t="str">
            <v/>
          </cell>
          <cell r="AR140" t="str">
            <v/>
          </cell>
        </row>
        <row r="141">
          <cell r="B141" t="str">
            <v/>
          </cell>
          <cell r="C141" t="str">
            <v/>
          </cell>
          <cell r="D141" t="str">
            <v/>
          </cell>
          <cell r="I141" t="str">
            <v/>
          </cell>
          <cell r="N141" t="str">
            <v/>
          </cell>
          <cell r="S141" t="str">
            <v/>
          </cell>
          <cell r="X141" t="str">
            <v/>
          </cell>
          <cell r="AC141" t="str">
            <v/>
          </cell>
          <cell r="AH141" t="str">
            <v/>
          </cell>
          <cell r="AM141" t="str">
            <v/>
          </cell>
          <cell r="AR141" t="str">
            <v/>
          </cell>
        </row>
        <row r="142">
          <cell r="B142" t="str">
            <v/>
          </cell>
          <cell r="C142" t="str">
            <v/>
          </cell>
          <cell r="D142" t="str">
            <v/>
          </cell>
          <cell r="I142" t="str">
            <v/>
          </cell>
          <cell r="N142" t="str">
            <v/>
          </cell>
          <cell r="S142" t="str">
            <v/>
          </cell>
          <cell r="X142" t="str">
            <v/>
          </cell>
          <cell r="AC142" t="str">
            <v/>
          </cell>
          <cell r="AH142" t="str">
            <v/>
          </cell>
          <cell r="AM142" t="str">
            <v/>
          </cell>
          <cell r="AR142" t="str">
            <v/>
          </cell>
        </row>
        <row r="143">
          <cell r="B143" t="str">
            <v/>
          </cell>
          <cell r="C143" t="str">
            <v/>
          </cell>
          <cell r="D143" t="str">
            <v/>
          </cell>
          <cell r="I143" t="str">
            <v/>
          </cell>
          <cell r="N143" t="str">
            <v/>
          </cell>
          <cell r="S143" t="str">
            <v/>
          </cell>
          <cell r="X143" t="str">
            <v/>
          </cell>
          <cell r="AC143" t="str">
            <v/>
          </cell>
          <cell r="AH143" t="str">
            <v/>
          </cell>
          <cell r="AM143" t="str">
            <v/>
          </cell>
          <cell r="AR143" t="str">
            <v/>
          </cell>
        </row>
      </sheetData>
      <sheetData sheetId="9" refreshError="1"/>
      <sheetData sheetId="10" refreshError="1">
        <row r="6">
          <cell r="B6">
            <v>1</v>
          </cell>
          <cell r="C6" t="str">
            <v>Dr. H. IDRUS ALWI, M.Pd</v>
          </cell>
          <cell r="D6">
            <v>2</v>
          </cell>
          <cell r="E6" t="str">
            <v xml:space="preserve">Keanggotaan dalam organisasi profesi sebagai ketua aktif Pokjawas Provinsi DKI Jakarta </v>
          </cell>
          <cell r="F6">
            <v>1</v>
          </cell>
          <cell r="G6">
            <v>1</v>
          </cell>
          <cell r="H6" t="str">
            <v>Laporan</v>
          </cell>
          <cell r="K6" t="str">
            <v/>
          </cell>
          <cell r="L6" t="str">
            <v/>
          </cell>
          <cell r="U6">
            <v>0</v>
          </cell>
        </row>
        <row r="7">
          <cell r="B7">
            <v>2</v>
          </cell>
          <cell r="C7" t="str">
            <v>Drs. H. SUJANGI</v>
          </cell>
          <cell r="D7">
            <v>2</v>
          </cell>
          <cell r="E7" t="str">
            <v>Keanggotaan dalam organisasi profesi sebagai ketua aktif Pokjawas Kota Jakarta Timur</v>
          </cell>
          <cell r="F7">
            <v>0.75</v>
          </cell>
          <cell r="G7">
            <v>1</v>
          </cell>
          <cell r="H7" t="str">
            <v>Laporan</v>
          </cell>
          <cell r="K7" t="str">
            <v/>
          </cell>
          <cell r="L7" t="str">
            <v/>
          </cell>
          <cell r="U7">
            <v>0</v>
          </cell>
        </row>
        <row r="8">
          <cell r="B8">
            <v>3</v>
          </cell>
          <cell r="C8" t="str">
            <v>Drs. M. SALEH</v>
          </cell>
          <cell r="D8">
            <v>2</v>
          </cell>
          <cell r="E8" t="str">
            <v xml:space="preserve">Keanggotaan dalam organisasi profesi sebagai anggota aktif Pokjawas Kota </v>
          </cell>
          <cell r="F8">
            <v>0.75</v>
          </cell>
          <cell r="G8">
            <v>1</v>
          </cell>
          <cell r="H8" t="str">
            <v>Laporan</v>
          </cell>
          <cell r="K8" t="str">
            <v/>
          </cell>
          <cell r="L8" t="str">
            <v/>
          </cell>
          <cell r="U8">
            <v>0</v>
          </cell>
        </row>
        <row r="9">
          <cell r="B9">
            <v>4</v>
          </cell>
          <cell r="C9" t="str">
            <v>SITI NURBAITI, S.Ag, M.Pd.I</v>
          </cell>
          <cell r="D9">
            <v>2</v>
          </cell>
          <cell r="E9" t="str">
            <v xml:space="preserve">Keanggotaan dalam organisasi profesi sebagai anggota aktif Pokjawas Kota </v>
          </cell>
          <cell r="F9">
            <v>0.75</v>
          </cell>
          <cell r="G9">
            <v>1</v>
          </cell>
          <cell r="H9" t="str">
            <v>Laporan</v>
          </cell>
          <cell r="K9" t="str">
            <v/>
          </cell>
          <cell r="L9" t="str">
            <v/>
          </cell>
          <cell r="U9">
            <v>0</v>
          </cell>
        </row>
        <row r="10">
          <cell r="B10">
            <v>5</v>
          </cell>
          <cell r="C10" t="str">
            <v>Drs. A. AMIN MUSTOFA, M.Pd</v>
          </cell>
          <cell r="D10">
            <v>2</v>
          </cell>
          <cell r="E10" t="str">
            <v xml:space="preserve">Keanggotaan dalam organisasi profesi sebagai anggota aktif Pokjawas Kota </v>
          </cell>
          <cell r="F10">
            <v>0.75</v>
          </cell>
          <cell r="G10">
            <v>1</v>
          </cell>
          <cell r="H10" t="str">
            <v>Laporan</v>
          </cell>
          <cell r="K10" t="str">
            <v/>
          </cell>
          <cell r="L10" t="str">
            <v/>
          </cell>
          <cell r="U10">
            <v>0</v>
          </cell>
        </row>
        <row r="11">
          <cell r="B11">
            <v>6</v>
          </cell>
          <cell r="C11" t="str">
            <v>Drs. AKHMAD SUGANDA, M.Pd</v>
          </cell>
          <cell r="D11">
            <v>2</v>
          </cell>
          <cell r="E11" t="str">
            <v xml:space="preserve">Keanggotaan dalam organisasi profesi sebagai anggota aktif Pokjawas Kota </v>
          </cell>
          <cell r="F11">
            <v>0.75</v>
          </cell>
          <cell r="G11">
            <v>1</v>
          </cell>
          <cell r="H11" t="str">
            <v>Laporan</v>
          </cell>
          <cell r="K11" t="str">
            <v/>
          </cell>
          <cell r="L11" t="str">
            <v/>
          </cell>
          <cell r="U11">
            <v>0</v>
          </cell>
        </row>
        <row r="12">
          <cell r="B12">
            <v>7</v>
          </cell>
          <cell r="C12" t="str">
            <v>Dr. Hj. KUN SRI WARDHANI, M.Pd</v>
          </cell>
          <cell r="D12">
            <v>2</v>
          </cell>
          <cell r="E12" t="str">
            <v xml:space="preserve">Keanggotaan dalam organisasi profesi sebagai anggota aktif Pokjawas Kota </v>
          </cell>
          <cell r="F12">
            <v>0.75</v>
          </cell>
          <cell r="G12">
            <v>1</v>
          </cell>
          <cell r="H12" t="str">
            <v>Laporan</v>
          </cell>
          <cell r="K12" t="str">
            <v/>
          </cell>
          <cell r="L12" t="str">
            <v/>
          </cell>
          <cell r="U12">
            <v>0</v>
          </cell>
        </row>
        <row r="13">
          <cell r="B13">
            <v>8</v>
          </cell>
          <cell r="C13" t="str">
            <v>ABDUL MANAP, M.Pd</v>
          </cell>
          <cell r="D13">
            <v>2</v>
          </cell>
          <cell r="E13" t="str">
            <v xml:space="preserve">Keanggotaan dalam organisasi profesi sebagai anggota aktif Pokjawas Kota </v>
          </cell>
          <cell r="F13">
            <v>0.75</v>
          </cell>
          <cell r="G13">
            <v>1</v>
          </cell>
          <cell r="H13" t="str">
            <v>Laporan</v>
          </cell>
          <cell r="K13" t="str">
            <v/>
          </cell>
          <cell r="L13" t="str">
            <v/>
          </cell>
          <cell r="U13">
            <v>0</v>
          </cell>
        </row>
        <row r="14">
          <cell r="B14">
            <v>9</v>
          </cell>
          <cell r="C14" t="str">
            <v>ABDUL WAHAB, S.Pd</v>
          </cell>
          <cell r="D14">
            <v>2</v>
          </cell>
          <cell r="E14" t="str">
            <v xml:space="preserve">Keanggotaan dalam organisasi profesi sebagai anggota aktif Pokjawas Kota </v>
          </cell>
          <cell r="F14">
            <v>0.75</v>
          </cell>
          <cell r="G14">
            <v>1</v>
          </cell>
          <cell r="H14" t="str">
            <v>Laporan</v>
          </cell>
          <cell r="K14" t="str">
            <v/>
          </cell>
          <cell r="L14" t="str">
            <v/>
          </cell>
          <cell r="U14">
            <v>0</v>
          </cell>
        </row>
        <row r="15">
          <cell r="B15">
            <v>10</v>
          </cell>
          <cell r="C15" t="str">
            <v>A. TAUFIK, S.Ag, MM</v>
          </cell>
          <cell r="D15">
            <v>2</v>
          </cell>
          <cell r="E15" t="str">
            <v xml:space="preserve">Keanggotaan dalam organisasi profesi sebagai anggota aktif Pokjawas Kota </v>
          </cell>
          <cell r="F15">
            <v>0.75</v>
          </cell>
          <cell r="G15">
            <v>1</v>
          </cell>
          <cell r="H15" t="str">
            <v>Laporan</v>
          </cell>
          <cell r="K15" t="str">
            <v/>
          </cell>
          <cell r="L15" t="str">
            <v/>
          </cell>
          <cell r="U15">
            <v>0</v>
          </cell>
        </row>
        <row r="16">
          <cell r="B16">
            <v>11</v>
          </cell>
          <cell r="C16" t="str">
            <v>Drs. HADI WIJAYA</v>
          </cell>
          <cell r="D16">
            <v>1</v>
          </cell>
          <cell r="E16" t="str">
            <v xml:space="preserve">Keanggotaan dalam organisasi profesi sebagai ketua aktif Pokjawas Kota </v>
          </cell>
          <cell r="F16">
            <v>1</v>
          </cell>
          <cell r="G16">
            <v>1</v>
          </cell>
          <cell r="H16" t="str">
            <v>Laporan</v>
          </cell>
          <cell r="K16" t="str">
            <v/>
          </cell>
          <cell r="L16" t="str">
            <v/>
          </cell>
          <cell r="U16">
            <v>0</v>
          </cell>
        </row>
        <row r="17">
          <cell r="B17">
            <v>12</v>
          </cell>
          <cell r="C17" t="str">
            <v>ARTATI ISMAILIA, SE, M.Ak</v>
          </cell>
          <cell r="D17">
            <v>2</v>
          </cell>
          <cell r="E17" t="str">
            <v xml:space="preserve">Keanggotaan dalam organisasi profesi sebagai anggota aktif Pokjawas Kota </v>
          </cell>
          <cell r="F17">
            <v>0.75</v>
          </cell>
          <cell r="G17">
            <v>1</v>
          </cell>
          <cell r="H17" t="str">
            <v>Laporan</v>
          </cell>
          <cell r="K17" t="str">
            <v/>
          </cell>
          <cell r="L17" t="str">
            <v/>
          </cell>
          <cell r="U17">
            <v>0</v>
          </cell>
        </row>
        <row r="18">
          <cell r="B18">
            <v>13</v>
          </cell>
          <cell r="C18" t="str">
            <v>Drs. AHMAD KHOTIB, M.Pd</v>
          </cell>
          <cell r="D18">
            <v>2</v>
          </cell>
          <cell r="E18" t="str">
            <v xml:space="preserve">Keanggotaan dalam organisasi profesi sebagai anggota aktif Pokjawas Kota </v>
          </cell>
          <cell r="F18">
            <v>0.75</v>
          </cell>
          <cell r="G18">
            <v>1</v>
          </cell>
          <cell r="H18" t="str">
            <v>Laporan</v>
          </cell>
          <cell r="K18" t="str">
            <v/>
          </cell>
          <cell r="L18" t="str">
            <v/>
          </cell>
          <cell r="U18">
            <v>0</v>
          </cell>
        </row>
        <row r="19">
          <cell r="B19">
            <v>14</v>
          </cell>
          <cell r="C19" t="str">
            <v>SUTAN ASWIN, S.Pd</v>
          </cell>
          <cell r="D19">
            <v>2</v>
          </cell>
          <cell r="E19" t="str">
            <v xml:space="preserve">Keanggotaan dalam organisasi profesi sebagai anggota aktif Pokjawas Kota </v>
          </cell>
          <cell r="F19">
            <v>0.75</v>
          </cell>
          <cell r="G19">
            <v>1</v>
          </cell>
          <cell r="H19" t="str">
            <v>Laporan</v>
          </cell>
          <cell r="K19" t="str">
            <v/>
          </cell>
          <cell r="L19" t="str">
            <v/>
          </cell>
          <cell r="U19">
            <v>0</v>
          </cell>
        </row>
        <row r="20">
          <cell r="B20">
            <v>15</v>
          </cell>
          <cell r="C20" t="str">
            <v>Dra. IDA SAIDAH, M.MPd</v>
          </cell>
          <cell r="D20">
            <v>2</v>
          </cell>
          <cell r="E20" t="str">
            <v xml:space="preserve">Keanggotaan dalam organisasi profesi sebagai anggota aktif Pokjawas Kota </v>
          </cell>
          <cell r="F20">
            <v>0.75</v>
          </cell>
          <cell r="G20">
            <v>1</v>
          </cell>
          <cell r="H20" t="str">
            <v>Laporan</v>
          </cell>
          <cell r="K20" t="str">
            <v/>
          </cell>
          <cell r="L20" t="str">
            <v/>
          </cell>
          <cell r="U20">
            <v>0</v>
          </cell>
        </row>
        <row r="21">
          <cell r="B21">
            <v>16</v>
          </cell>
          <cell r="C21" t="str">
            <v>Dra. Hj. JAMILAH, M.Pd</v>
          </cell>
          <cell r="D21">
            <v>2</v>
          </cell>
          <cell r="E21" t="str">
            <v xml:space="preserve">Keanggotaan dalam organisasi profesi sebagai anggota aktif Pokjawas Kota </v>
          </cell>
          <cell r="F21">
            <v>0.75</v>
          </cell>
          <cell r="G21">
            <v>1</v>
          </cell>
          <cell r="H21" t="str">
            <v>Laporan</v>
          </cell>
          <cell r="K21" t="str">
            <v/>
          </cell>
          <cell r="L21" t="str">
            <v/>
          </cell>
          <cell r="U21">
            <v>0</v>
          </cell>
        </row>
        <row r="22">
          <cell r="B22">
            <v>17</v>
          </cell>
          <cell r="C22" t="str">
            <v>Dra. Hj. ZURNI ASNIDA</v>
          </cell>
          <cell r="D22">
            <v>2</v>
          </cell>
          <cell r="E22" t="str">
            <v xml:space="preserve">Keanggotaan dalam organisasi profesi sebagai anggota aktif Pokjawas Kota </v>
          </cell>
          <cell r="F22">
            <v>0.75</v>
          </cell>
          <cell r="G22">
            <v>1</v>
          </cell>
          <cell r="H22" t="str">
            <v>Laporan</v>
          </cell>
          <cell r="K22" t="str">
            <v/>
          </cell>
          <cell r="L22" t="str">
            <v/>
          </cell>
          <cell r="U22">
            <v>0</v>
          </cell>
        </row>
        <row r="23">
          <cell r="B23">
            <v>18</v>
          </cell>
          <cell r="C23" t="str">
            <v>TANTI ASTRIATIE Z, S.Pd, M.Pd</v>
          </cell>
          <cell r="D23">
            <v>2</v>
          </cell>
          <cell r="E23" t="str">
            <v xml:space="preserve">Keanggotaan dalam organisasi profesi sebagai anggota aktif Pokjawas Kota </v>
          </cell>
          <cell r="F23">
            <v>0.75</v>
          </cell>
          <cell r="G23">
            <v>1</v>
          </cell>
          <cell r="H23" t="str">
            <v>Laporan</v>
          </cell>
          <cell r="K23" t="str">
            <v/>
          </cell>
          <cell r="L23" t="str">
            <v/>
          </cell>
          <cell r="U23">
            <v>0</v>
          </cell>
        </row>
        <row r="24">
          <cell r="B24">
            <v>19</v>
          </cell>
          <cell r="C24" t="str">
            <v>KUSWIYATI, S.Pd, M.Pd</v>
          </cell>
          <cell r="D24">
            <v>2</v>
          </cell>
          <cell r="E24" t="str">
            <v xml:space="preserve">Keanggotaan dalam organisasi profesi sebagai anggota aktif Pokjawas Kota </v>
          </cell>
          <cell r="F24">
            <v>0.75</v>
          </cell>
          <cell r="G24">
            <v>1</v>
          </cell>
          <cell r="H24" t="str">
            <v>Laporan</v>
          </cell>
          <cell r="K24" t="str">
            <v/>
          </cell>
          <cell r="L24" t="str">
            <v/>
          </cell>
          <cell r="U24">
            <v>0</v>
          </cell>
        </row>
        <row r="25">
          <cell r="B25">
            <v>20</v>
          </cell>
          <cell r="C25" t="str">
            <v>RUSDAH, S.Ag</v>
          </cell>
          <cell r="D25">
            <v>2</v>
          </cell>
          <cell r="E25" t="str">
            <v xml:space="preserve">Keanggotaan dalam organisasi profesi sebagai anggota aktif Pokjawas Kota </v>
          </cell>
          <cell r="F25">
            <v>0.75</v>
          </cell>
          <cell r="G25">
            <v>1</v>
          </cell>
          <cell r="H25" t="str">
            <v>Laporan</v>
          </cell>
          <cell r="K25" t="str">
            <v/>
          </cell>
          <cell r="L25" t="str">
            <v/>
          </cell>
          <cell r="U25">
            <v>0</v>
          </cell>
        </row>
        <row r="26">
          <cell r="B26">
            <v>21</v>
          </cell>
          <cell r="C26" t="str">
            <v>WAWAN KURNIAWAN, S.Pd, M.Si</v>
          </cell>
          <cell r="D26">
            <v>2</v>
          </cell>
          <cell r="E26" t="str">
            <v xml:space="preserve">Keanggotaan dalam organisasi profesi sebagai anggota aktif Pokjawas Kota </v>
          </cell>
          <cell r="F26">
            <v>0.75</v>
          </cell>
          <cell r="G26">
            <v>1</v>
          </cell>
          <cell r="H26" t="str">
            <v>Laporan</v>
          </cell>
          <cell r="K26" t="str">
            <v/>
          </cell>
          <cell r="L26" t="str">
            <v/>
          </cell>
          <cell r="U26">
            <v>0</v>
          </cell>
        </row>
        <row r="27">
          <cell r="B27">
            <v>22</v>
          </cell>
          <cell r="C27" t="str">
            <v>MUHAMMAD YUNUS, S.Ag, M.Pd</v>
          </cell>
          <cell r="D27">
            <v>2</v>
          </cell>
          <cell r="E27" t="str">
            <v xml:space="preserve">Keanggotaan dalam organisasi profesi sebagai anggota aktif Pokjawas Kota </v>
          </cell>
          <cell r="F27">
            <v>0.75</v>
          </cell>
          <cell r="G27">
            <v>1</v>
          </cell>
          <cell r="H27" t="str">
            <v>Laporan</v>
          </cell>
          <cell r="K27" t="str">
            <v/>
          </cell>
          <cell r="L27" t="str">
            <v/>
          </cell>
          <cell r="U27">
            <v>0</v>
          </cell>
        </row>
        <row r="28">
          <cell r="B28">
            <v>23</v>
          </cell>
          <cell r="C28" t="str">
            <v>Drs. SASTRO JAGO HARTONO</v>
          </cell>
          <cell r="D28">
            <v>2</v>
          </cell>
          <cell r="E28" t="str">
            <v xml:space="preserve">Keanggotaan dalam organisasi profesi sebagai anggota aktif Pokjawas Kota </v>
          </cell>
          <cell r="F28">
            <v>0.75</v>
          </cell>
          <cell r="G28">
            <v>1</v>
          </cell>
          <cell r="H28" t="str">
            <v>Laporan</v>
          </cell>
          <cell r="K28" t="str">
            <v/>
          </cell>
          <cell r="L28" t="str">
            <v/>
          </cell>
          <cell r="U28">
            <v>0</v>
          </cell>
        </row>
        <row r="29">
          <cell r="B29">
            <v>24</v>
          </cell>
          <cell r="C29" t="str">
            <v>RUSTIATI, S.Pd, M.Pd</v>
          </cell>
          <cell r="D29">
            <v>2</v>
          </cell>
          <cell r="E29" t="str">
            <v xml:space="preserve">Keanggotaan dalam organisasi profesi sebagai anggota aktif Pokjawas Kota </v>
          </cell>
          <cell r="F29">
            <v>0.75</v>
          </cell>
          <cell r="G29">
            <v>1</v>
          </cell>
          <cell r="H29" t="str">
            <v>Laporan</v>
          </cell>
          <cell r="K29" t="str">
            <v/>
          </cell>
          <cell r="L29" t="str">
            <v/>
          </cell>
          <cell r="U29">
            <v>0</v>
          </cell>
        </row>
        <row r="30">
          <cell r="B30">
            <v>25</v>
          </cell>
          <cell r="C30" t="str">
            <v>SARJONO S.Pd</v>
          </cell>
          <cell r="D30">
            <v>2</v>
          </cell>
          <cell r="E30" t="str">
            <v xml:space="preserve">Keanggotaan dalam organisasi profesi sebagai anggota aktif Pokjawas Kota </v>
          </cell>
          <cell r="F30">
            <v>0.75</v>
          </cell>
          <cell r="G30">
            <v>1</v>
          </cell>
          <cell r="H30" t="str">
            <v>Laporan</v>
          </cell>
          <cell r="K30" t="str">
            <v/>
          </cell>
          <cell r="L30" t="str">
            <v/>
          </cell>
          <cell r="U30">
            <v>0</v>
          </cell>
        </row>
        <row r="31">
          <cell r="B31">
            <v>26</v>
          </cell>
          <cell r="C31" t="str">
            <v>Drs. AGUS UTOYO, MM</v>
          </cell>
          <cell r="D31">
            <v>2</v>
          </cell>
          <cell r="E31" t="str">
            <v xml:space="preserve">Keanggotaan dalam organisasi profesi sebagai anggota aktif Pokjawas Kota </v>
          </cell>
          <cell r="F31">
            <v>0.75</v>
          </cell>
          <cell r="G31">
            <v>1</v>
          </cell>
          <cell r="H31" t="str">
            <v>Laporan</v>
          </cell>
          <cell r="K31" t="str">
            <v/>
          </cell>
          <cell r="L31" t="str">
            <v/>
          </cell>
          <cell r="U31">
            <v>0</v>
          </cell>
        </row>
        <row r="32">
          <cell r="B32">
            <v>27</v>
          </cell>
          <cell r="C32" t="str">
            <v>MARWI, S.Pd.I</v>
          </cell>
          <cell r="D32">
            <v>2</v>
          </cell>
          <cell r="E32" t="str">
            <v xml:space="preserve">Keanggotaan dalam organisasi profesi sebagai anggota aktif Pokjawas Kota </v>
          </cell>
          <cell r="F32">
            <v>0.75</v>
          </cell>
          <cell r="G32">
            <v>1</v>
          </cell>
          <cell r="H32" t="str">
            <v>Laporan</v>
          </cell>
          <cell r="K32" t="str">
            <v/>
          </cell>
          <cell r="L32" t="str">
            <v/>
          </cell>
          <cell r="U32">
            <v>0</v>
          </cell>
        </row>
        <row r="33">
          <cell r="B33">
            <v>28</v>
          </cell>
          <cell r="C33" t="str">
            <v>SUHARTONO, S.Pd</v>
          </cell>
          <cell r="D33">
            <v>2</v>
          </cell>
          <cell r="E33" t="str">
            <v xml:space="preserve">Keanggotaan dalam organisasi profesi sebagai anggota aktif Pokjawas Kota </v>
          </cell>
          <cell r="F33">
            <v>0.75</v>
          </cell>
          <cell r="G33">
            <v>1</v>
          </cell>
          <cell r="H33" t="str">
            <v>Laporan</v>
          </cell>
          <cell r="K33" t="str">
            <v/>
          </cell>
          <cell r="L33" t="str">
            <v/>
          </cell>
          <cell r="U33">
            <v>0</v>
          </cell>
        </row>
        <row r="34">
          <cell r="B34">
            <v>29</v>
          </cell>
          <cell r="C34" t="str">
            <v>EUIS KURAISIN, M.Pd</v>
          </cell>
          <cell r="D34">
            <v>2</v>
          </cell>
          <cell r="E34" t="str">
            <v xml:space="preserve">Keanggotaan dalam organisasi profesi sebagai anggota aktif Pokjawas Kota </v>
          </cell>
          <cell r="F34">
            <v>0.75</v>
          </cell>
          <cell r="G34">
            <v>1</v>
          </cell>
          <cell r="H34" t="str">
            <v>Laporan</v>
          </cell>
          <cell r="K34" t="str">
            <v/>
          </cell>
          <cell r="L34" t="str">
            <v/>
          </cell>
          <cell r="U34">
            <v>0</v>
          </cell>
        </row>
        <row r="35">
          <cell r="B35">
            <v>30</v>
          </cell>
          <cell r="C35" t="str">
            <v>Dra. Hj. NUROZIAH</v>
          </cell>
          <cell r="D35">
            <v>2</v>
          </cell>
          <cell r="E35" t="str">
            <v xml:space="preserve">Keanggotaan dalam organisasi profesi sebagai anggota aktif Pokjawas Kota </v>
          </cell>
          <cell r="F35">
            <v>0.75</v>
          </cell>
          <cell r="G35">
            <v>1</v>
          </cell>
          <cell r="H35" t="str">
            <v>Laporan</v>
          </cell>
          <cell r="K35" t="str">
            <v/>
          </cell>
          <cell r="L35" t="str">
            <v/>
          </cell>
          <cell r="U35">
            <v>0</v>
          </cell>
        </row>
        <row r="36">
          <cell r="B36" t="str">
            <v/>
          </cell>
          <cell r="C36" t="str">
            <v/>
          </cell>
          <cell r="D36">
            <v>2</v>
          </cell>
          <cell r="E36" t="str">
            <v xml:space="preserve">Keanggotaan dalam organisasi profesi sebagai anggota aktif Pokjawas Kota </v>
          </cell>
          <cell r="F36">
            <v>0.75</v>
          </cell>
          <cell r="G36">
            <v>1</v>
          </cell>
          <cell r="H36" t="str">
            <v>Laporan</v>
          </cell>
          <cell r="L36" t="str">
            <v/>
          </cell>
          <cell r="U36" t="str">
            <v/>
          </cell>
        </row>
        <row r="37">
          <cell r="B37" t="str">
            <v/>
          </cell>
          <cell r="C37" t="str">
            <v/>
          </cell>
          <cell r="E37" t="str">
            <v/>
          </cell>
          <cell r="F37" t="str">
            <v/>
          </cell>
          <cell r="G37">
            <v>1</v>
          </cell>
          <cell r="H37" t="str">
            <v/>
          </cell>
          <cell r="L37" t="str">
            <v/>
          </cell>
          <cell r="U37" t="str">
            <v/>
          </cell>
        </row>
        <row r="38">
          <cell r="B38" t="str">
            <v/>
          </cell>
          <cell r="C38" t="str">
            <v/>
          </cell>
          <cell r="E38" t="str">
            <v/>
          </cell>
          <cell r="F38" t="str">
            <v/>
          </cell>
          <cell r="G38">
            <v>1</v>
          </cell>
          <cell r="H38" t="str">
            <v/>
          </cell>
          <cell r="L38" t="str">
            <v/>
          </cell>
          <cell r="U38" t="str">
            <v/>
          </cell>
        </row>
        <row r="39">
          <cell r="B39" t="str">
            <v/>
          </cell>
          <cell r="C39" t="str">
            <v/>
          </cell>
          <cell r="E39" t="str">
            <v/>
          </cell>
          <cell r="F39" t="str">
            <v/>
          </cell>
          <cell r="G39">
            <v>1</v>
          </cell>
          <cell r="H39" t="str">
            <v/>
          </cell>
          <cell r="L39" t="str">
            <v/>
          </cell>
          <cell r="U39" t="str">
            <v/>
          </cell>
        </row>
        <row r="40">
          <cell r="B40" t="str">
            <v/>
          </cell>
          <cell r="C40" t="str">
            <v/>
          </cell>
          <cell r="E40" t="str">
            <v/>
          </cell>
          <cell r="F40" t="str">
            <v/>
          </cell>
          <cell r="G40">
            <v>1</v>
          </cell>
          <cell r="H40" t="str">
            <v/>
          </cell>
          <cell r="L40" t="str">
            <v/>
          </cell>
          <cell r="U40" t="str">
            <v/>
          </cell>
        </row>
        <row r="41">
          <cell r="B41" t="str">
            <v/>
          </cell>
          <cell r="C41" t="str">
            <v/>
          </cell>
          <cell r="E41" t="str">
            <v/>
          </cell>
          <cell r="F41" t="str">
            <v/>
          </cell>
          <cell r="G41">
            <v>1</v>
          </cell>
          <cell r="H41" t="str">
            <v/>
          </cell>
          <cell r="L41" t="str">
            <v/>
          </cell>
          <cell r="U41" t="str">
            <v/>
          </cell>
        </row>
        <row r="42">
          <cell r="B42" t="str">
            <v/>
          </cell>
          <cell r="C42" t="str">
            <v/>
          </cell>
          <cell r="E42" t="str">
            <v/>
          </cell>
          <cell r="F42" t="str">
            <v/>
          </cell>
          <cell r="G42">
            <v>1</v>
          </cell>
          <cell r="H42" t="str">
            <v/>
          </cell>
          <cell r="L42" t="str">
            <v/>
          </cell>
          <cell r="U42" t="str">
            <v/>
          </cell>
        </row>
        <row r="43">
          <cell r="B43" t="str">
            <v/>
          </cell>
          <cell r="C43" t="str">
            <v/>
          </cell>
          <cell r="E43" t="str">
            <v/>
          </cell>
          <cell r="F43" t="str">
            <v/>
          </cell>
          <cell r="G43">
            <v>1</v>
          </cell>
          <cell r="H43" t="str">
            <v/>
          </cell>
          <cell r="L43" t="str">
            <v/>
          </cell>
          <cell r="U43" t="str">
            <v/>
          </cell>
        </row>
        <row r="44">
          <cell r="B44" t="str">
            <v/>
          </cell>
          <cell r="C44" t="str">
            <v/>
          </cell>
          <cell r="E44" t="str">
            <v/>
          </cell>
          <cell r="F44" t="str">
            <v/>
          </cell>
          <cell r="G44">
            <v>1</v>
          </cell>
          <cell r="H44" t="str">
            <v/>
          </cell>
          <cell r="L44" t="str">
            <v/>
          </cell>
          <cell r="U44" t="str">
            <v/>
          </cell>
        </row>
        <row r="45">
          <cell r="B45" t="str">
            <v/>
          </cell>
          <cell r="C45" t="str">
            <v/>
          </cell>
          <cell r="E45" t="str">
            <v/>
          </cell>
          <cell r="F45" t="str">
            <v/>
          </cell>
          <cell r="G45">
            <v>1</v>
          </cell>
          <cell r="H45" t="str">
            <v/>
          </cell>
          <cell r="L45" t="str">
            <v/>
          </cell>
          <cell r="U45" t="str">
            <v/>
          </cell>
        </row>
        <row r="46">
          <cell r="B46" t="str">
            <v/>
          </cell>
          <cell r="C46" t="str">
            <v/>
          </cell>
          <cell r="E46" t="str">
            <v/>
          </cell>
          <cell r="F46" t="str">
            <v/>
          </cell>
          <cell r="G46">
            <v>1</v>
          </cell>
          <cell r="H46" t="str">
            <v/>
          </cell>
          <cell r="L46" t="str">
            <v/>
          </cell>
          <cell r="U46" t="str">
            <v/>
          </cell>
        </row>
        <row r="47">
          <cell r="B47" t="str">
            <v/>
          </cell>
          <cell r="C47" t="str">
            <v/>
          </cell>
          <cell r="E47" t="str">
            <v/>
          </cell>
          <cell r="F47" t="str">
            <v/>
          </cell>
          <cell r="G47">
            <v>1</v>
          </cell>
          <cell r="H47" t="str">
            <v/>
          </cell>
          <cell r="L47" t="str">
            <v/>
          </cell>
          <cell r="U47" t="str">
            <v/>
          </cell>
        </row>
        <row r="48">
          <cell r="B48" t="str">
            <v/>
          </cell>
          <cell r="C48" t="str">
            <v/>
          </cell>
          <cell r="E48" t="str">
            <v/>
          </cell>
          <cell r="F48" t="str">
            <v/>
          </cell>
          <cell r="G48">
            <v>1</v>
          </cell>
          <cell r="H48" t="str">
            <v/>
          </cell>
          <cell r="L48" t="str">
            <v/>
          </cell>
          <cell r="U48" t="str">
            <v/>
          </cell>
        </row>
        <row r="49">
          <cell r="B49" t="str">
            <v/>
          </cell>
          <cell r="C49" t="str">
            <v/>
          </cell>
          <cell r="E49" t="str">
            <v/>
          </cell>
          <cell r="F49" t="str">
            <v/>
          </cell>
          <cell r="G49">
            <v>1</v>
          </cell>
          <cell r="H49" t="str">
            <v/>
          </cell>
          <cell r="L49" t="str">
            <v/>
          </cell>
          <cell r="U49" t="str">
            <v/>
          </cell>
        </row>
        <row r="50">
          <cell r="B50" t="str">
            <v/>
          </cell>
          <cell r="C50" t="str">
            <v/>
          </cell>
          <cell r="E50" t="str">
            <v/>
          </cell>
          <cell r="F50" t="str">
            <v/>
          </cell>
          <cell r="G50">
            <v>1</v>
          </cell>
          <cell r="H50" t="str">
            <v/>
          </cell>
          <cell r="L50" t="str">
            <v/>
          </cell>
          <cell r="U50" t="str">
            <v/>
          </cell>
        </row>
        <row r="51">
          <cell r="B51" t="str">
            <v/>
          </cell>
          <cell r="C51" t="str">
            <v/>
          </cell>
          <cell r="E51" t="str">
            <v/>
          </cell>
          <cell r="F51" t="str">
            <v/>
          </cell>
          <cell r="G51">
            <v>1</v>
          </cell>
          <cell r="H51" t="str">
            <v/>
          </cell>
          <cell r="L51" t="str">
            <v/>
          </cell>
          <cell r="U51" t="str">
            <v/>
          </cell>
        </row>
        <row r="52">
          <cell r="B52" t="str">
            <v/>
          </cell>
          <cell r="C52" t="str">
            <v/>
          </cell>
          <cell r="E52" t="str">
            <v/>
          </cell>
          <cell r="F52" t="str">
            <v/>
          </cell>
          <cell r="G52">
            <v>1</v>
          </cell>
          <cell r="H52" t="str">
            <v/>
          </cell>
          <cell r="L52" t="str">
            <v/>
          </cell>
          <cell r="U52" t="str">
            <v/>
          </cell>
        </row>
        <row r="53">
          <cell r="B53" t="str">
            <v/>
          </cell>
          <cell r="C53" t="str">
            <v/>
          </cell>
          <cell r="E53" t="str">
            <v/>
          </cell>
          <cell r="F53" t="str">
            <v/>
          </cell>
          <cell r="G53">
            <v>1</v>
          </cell>
          <cell r="H53" t="str">
            <v/>
          </cell>
          <cell r="L53" t="str">
            <v/>
          </cell>
          <cell r="U53" t="str">
            <v/>
          </cell>
        </row>
        <row r="54">
          <cell r="B54" t="str">
            <v/>
          </cell>
          <cell r="C54" t="str">
            <v/>
          </cell>
          <cell r="E54" t="str">
            <v/>
          </cell>
          <cell r="F54" t="str">
            <v/>
          </cell>
          <cell r="G54">
            <v>1</v>
          </cell>
          <cell r="H54" t="str">
            <v/>
          </cell>
          <cell r="L54" t="str">
            <v/>
          </cell>
          <cell r="U54" t="str">
            <v/>
          </cell>
        </row>
        <row r="55">
          <cell r="B55" t="str">
            <v/>
          </cell>
          <cell r="C55" t="str">
            <v/>
          </cell>
          <cell r="E55" t="str">
            <v/>
          </cell>
          <cell r="F55" t="str">
            <v/>
          </cell>
          <cell r="G55">
            <v>1</v>
          </cell>
          <cell r="H55" t="str">
            <v/>
          </cell>
          <cell r="L55" t="str">
            <v/>
          </cell>
          <cell r="U55" t="str">
            <v/>
          </cell>
        </row>
        <row r="56">
          <cell r="B56" t="str">
            <v/>
          </cell>
          <cell r="C56" t="str">
            <v/>
          </cell>
          <cell r="E56" t="str">
            <v/>
          </cell>
          <cell r="F56" t="str">
            <v/>
          </cell>
          <cell r="H56" t="str">
            <v/>
          </cell>
          <cell r="L56" t="str">
            <v/>
          </cell>
          <cell r="U56" t="str">
            <v/>
          </cell>
        </row>
        <row r="57">
          <cell r="B57" t="str">
            <v/>
          </cell>
          <cell r="C57" t="str">
            <v/>
          </cell>
          <cell r="E57" t="str">
            <v/>
          </cell>
          <cell r="F57" t="str">
            <v/>
          </cell>
          <cell r="H57" t="str">
            <v/>
          </cell>
          <cell r="L57" t="str">
            <v/>
          </cell>
          <cell r="U57" t="str">
            <v/>
          </cell>
        </row>
        <row r="58">
          <cell r="B58" t="str">
            <v/>
          </cell>
          <cell r="C58" t="str">
            <v/>
          </cell>
          <cell r="E58" t="str">
            <v/>
          </cell>
          <cell r="F58" t="str">
            <v/>
          </cell>
          <cell r="H58" t="str">
            <v/>
          </cell>
          <cell r="L58" t="str">
            <v/>
          </cell>
          <cell r="U58" t="str">
            <v/>
          </cell>
        </row>
        <row r="59">
          <cell r="B59" t="str">
            <v/>
          </cell>
          <cell r="C59" t="str">
            <v/>
          </cell>
          <cell r="E59" t="str">
            <v/>
          </cell>
          <cell r="F59" t="str">
            <v/>
          </cell>
          <cell r="H59" t="str">
            <v/>
          </cell>
          <cell r="L59" t="str">
            <v/>
          </cell>
          <cell r="U59" t="str">
            <v/>
          </cell>
        </row>
        <row r="60">
          <cell r="B60" t="str">
            <v/>
          </cell>
          <cell r="C60" t="str">
            <v/>
          </cell>
          <cell r="E60" t="str">
            <v/>
          </cell>
          <cell r="F60" t="str">
            <v/>
          </cell>
          <cell r="H60" t="str">
            <v/>
          </cell>
          <cell r="L60" t="str">
            <v/>
          </cell>
          <cell r="U60" t="str">
            <v/>
          </cell>
        </row>
        <row r="61">
          <cell r="B61" t="str">
            <v/>
          </cell>
          <cell r="C61" t="str">
            <v/>
          </cell>
          <cell r="E61" t="str">
            <v/>
          </cell>
          <cell r="F61" t="str">
            <v/>
          </cell>
          <cell r="H61" t="str">
            <v/>
          </cell>
          <cell r="L61" t="str">
            <v/>
          </cell>
          <cell r="U61" t="str">
            <v/>
          </cell>
        </row>
        <row r="62">
          <cell r="B62" t="str">
            <v/>
          </cell>
          <cell r="C62" t="str">
            <v/>
          </cell>
          <cell r="E62" t="str">
            <v/>
          </cell>
          <cell r="F62" t="str">
            <v/>
          </cell>
          <cell r="H62" t="str">
            <v/>
          </cell>
          <cell r="L62" t="str">
            <v/>
          </cell>
          <cell r="U62" t="str">
            <v/>
          </cell>
        </row>
        <row r="63">
          <cell r="B63" t="str">
            <v/>
          </cell>
          <cell r="C63" t="str">
            <v/>
          </cell>
          <cell r="E63" t="str">
            <v/>
          </cell>
          <cell r="F63" t="str">
            <v/>
          </cell>
          <cell r="H63" t="str">
            <v/>
          </cell>
          <cell r="L63" t="str">
            <v/>
          </cell>
          <cell r="U63" t="str">
            <v/>
          </cell>
        </row>
        <row r="64">
          <cell r="B64" t="str">
            <v/>
          </cell>
          <cell r="C64" t="str">
            <v/>
          </cell>
          <cell r="E64" t="str">
            <v/>
          </cell>
          <cell r="F64" t="str">
            <v/>
          </cell>
          <cell r="H64" t="str">
            <v/>
          </cell>
          <cell r="L64" t="str">
            <v/>
          </cell>
          <cell r="U64" t="str">
            <v/>
          </cell>
        </row>
        <row r="65">
          <cell r="B65" t="str">
            <v/>
          </cell>
          <cell r="C65" t="str">
            <v/>
          </cell>
          <cell r="E65" t="str">
            <v/>
          </cell>
          <cell r="F65" t="str">
            <v/>
          </cell>
          <cell r="H65" t="str">
            <v/>
          </cell>
          <cell r="L65" t="str">
            <v/>
          </cell>
          <cell r="U65" t="str">
            <v/>
          </cell>
        </row>
        <row r="66">
          <cell r="B66" t="str">
            <v/>
          </cell>
          <cell r="C66" t="str">
            <v/>
          </cell>
          <cell r="E66" t="str">
            <v/>
          </cell>
          <cell r="F66" t="str">
            <v/>
          </cell>
          <cell r="H66" t="str">
            <v/>
          </cell>
          <cell r="L66" t="str">
            <v/>
          </cell>
          <cell r="U66" t="str">
            <v/>
          </cell>
        </row>
        <row r="67">
          <cell r="B67" t="str">
            <v/>
          </cell>
          <cell r="C67" t="str">
            <v/>
          </cell>
          <cell r="E67" t="str">
            <v/>
          </cell>
          <cell r="F67" t="str">
            <v/>
          </cell>
          <cell r="H67" t="str">
            <v/>
          </cell>
          <cell r="L67" t="str">
            <v/>
          </cell>
          <cell r="U67" t="str">
            <v/>
          </cell>
        </row>
        <row r="68">
          <cell r="B68" t="str">
            <v/>
          </cell>
          <cell r="C68" t="str">
            <v/>
          </cell>
          <cell r="E68" t="str">
            <v/>
          </cell>
          <cell r="F68" t="str">
            <v/>
          </cell>
          <cell r="H68" t="str">
            <v/>
          </cell>
          <cell r="L68" t="str">
            <v/>
          </cell>
          <cell r="U68" t="str">
            <v/>
          </cell>
        </row>
        <row r="69">
          <cell r="B69" t="str">
            <v/>
          </cell>
          <cell r="C69" t="str">
            <v/>
          </cell>
          <cell r="E69" t="str">
            <v/>
          </cell>
          <cell r="F69" t="str">
            <v/>
          </cell>
          <cell r="H69" t="str">
            <v/>
          </cell>
          <cell r="L69" t="str">
            <v/>
          </cell>
          <cell r="U69" t="str">
            <v/>
          </cell>
        </row>
        <row r="70">
          <cell r="B70" t="str">
            <v/>
          </cell>
          <cell r="C70" t="str">
            <v/>
          </cell>
          <cell r="E70" t="str">
            <v/>
          </cell>
          <cell r="F70" t="str">
            <v/>
          </cell>
          <cell r="H70" t="str">
            <v/>
          </cell>
          <cell r="L70" t="str">
            <v/>
          </cell>
          <cell r="U70" t="str">
            <v/>
          </cell>
        </row>
        <row r="71">
          <cell r="B71" t="str">
            <v/>
          </cell>
          <cell r="C71" t="str">
            <v/>
          </cell>
          <cell r="E71" t="str">
            <v/>
          </cell>
          <cell r="F71" t="str">
            <v/>
          </cell>
          <cell r="H71" t="str">
            <v/>
          </cell>
          <cell r="L71" t="str">
            <v/>
          </cell>
          <cell r="U71" t="str">
            <v/>
          </cell>
        </row>
        <row r="72">
          <cell r="B72" t="str">
            <v/>
          </cell>
          <cell r="C72" t="str">
            <v/>
          </cell>
          <cell r="E72" t="str">
            <v/>
          </cell>
          <cell r="F72" t="str">
            <v/>
          </cell>
          <cell r="H72" t="str">
            <v/>
          </cell>
          <cell r="L72" t="str">
            <v/>
          </cell>
          <cell r="U72" t="str">
            <v/>
          </cell>
        </row>
        <row r="73">
          <cell r="B73" t="str">
            <v/>
          </cell>
          <cell r="C73" t="str">
            <v/>
          </cell>
          <cell r="E73" t="str">
            <v/>
          </cell>
          <cell r="F73" t="str">
            <v/>
          </cell>
          <cell r="H73" t="str">
            <v/>
          </cell>
          <cell r="L73" t="str">
            <v/>
          </cell>
          <cell r="U73" t="str">
            <v/>
          </cell>
        </row>
        <row r="74">
          <cell r="B74" t="str">
            <v/>
          </cell>
          <cell r="C74" t="str">
            <v/>
          </cell>
          <cell r="E74" t="str">
            <v/>
          </cell>
          <cell r="F74" t="str">
            <v/>
          </cell>
          <cell r="H74" t="str">
            <v/>
          </cell>
          <cell r="L74" t="str">
            <v/>
          </cell>
          <cell r="U74" t="str">
            <v/>
          </cell>
        </row>
        <row r="75">
          <cell r="B75" t="str">
            <v/>
          </cell>
          <cell r="C75" t="str">
            <v/>
          </cell>
          <cell r="E75" t="str">
            <v/>
          </cell>
          <cell r="F75" t="str">
            <v/>
          </cell>
          <cell r="H75" t="str">
            <v/>
          </cell>
          <cell r="L75" t="str">
            <v/>
          </cell>
          <cell r="U75" t="str">
            <v/>
          </cell>
        </row>
        <row r="76">
          <cell r="B76" t="str">
            <v/>
          </cell>
          <cell r="C76" t="str">
            <v/>
          </cell>
          <cell r="E76" t="str">
            <v/>
          </cell>
          <cell r="F76" t="str">
            <v/>
          </cell>
          <cell r="H76" t="str">
            <v/>
          </cell>
          <cell r="L76" t="str">
            <v/>
          </cell>
          <cell r="U76" t="str">
            <v/>
          </cell>
        </row>
        <row r="77">
          <cell r="B77" t="str">
            <v/>
          </cell>
          <cell r="C77" t="str">
            <v/>
          </cell>
          <cell r="E77" t="str">
            <v/>
          </cell>
          <cell r="F77" t="str">
            <v/>
          </cell>
          <cell r="H77" t="str">
            <v/>
          </cell>
          <cell r="L77" t="str">
            <v/>
          </cell>
          <cell r="U77" t="str">
            <v/>
          </cell>
        </row>
        <row r="78">
          <cell r="B78" t="str">
            <v/>
          </cell>
          <cell r="C78" t="str">
            <v/>
          </cell>
          <cell r="E78" t="str">
            <v/>
          </cell>
          <cell r="F78" t="str">
            <v/>
          </cell>
          <cell r="H78" t="str">
            <v/>
          </cell>
          <cell r="L78" t="str">
            <v/>
          </cell>
          <cell r="U78" t="str">
            <v/>
          </cell>
        </row>
        <row r="79">
          <cell r="B79" t="str">
            <v/>
          </cell>
          <cell r="C79" t="str">
            <v/>
          </cell>
          <cell r="E79" t="str">
            <v/>
          </cell>
          <cell r="F79" t="str">
            <v/>
          </cell>
          <cell r="H79" t="str">
            <v/>
          </cell>
          <cell r="L79" t="str">
            <v/>
          </cell>
          <cell r="U79" t="str">
            <v/>
          </cell>
        </row>
        <row r="80">
          <cell r="B80" t="str">
            <v/>
          </cell>
          <cell r="C80" t="str">
            <v/>
          </cell>
          <cell r="E80" t="str">
            <v/>
          </cell>
          <cell r="F80" t="str">
            <v/>
          </cell>
          <cell r="H80" t="str">
            <v/>
          </cell>
          <cell r="L80" t="str">
            <v/>
          </cell>
          <cell r="U80" t="str">
            <v/>
          </cell>
        </row>
        <row r="81">
          <cell r="B81" t="str">
            <v/>
          </cell>
          <cell r="C81" t="str">
            <v/>
          </cell>
          <cell r="E81" t="str">
            <v/>
          </cell>
          <cell r="F81" t="str">
            <v/>
          </cell>
          <cell r="H81" t="str">
            <v/>
          </cell>
          <cell r="L81" t="str">
            <v/>
          </cell>
          <cell r="U81" t="str">
            <v/>
          </cell>
        </row>
        <row r="82">
          <cell r="B82" t="str">
            <v/>
          </cell>
          <cell r="C82" t="str">
            <v/>
          </cell>
          <cell r="E82" t="str">
            <v/>
          </cell>
          <cell r="F82" t="str">
            <v/>
          </cell>
          <cell r="H82" t="str">
            <v/>
          </cell>
          <cell r="L82" t="str">
            <v/>
          </cell>
          <cell r="U82" t="str">
            <v/>
          </cell>
        </row>
        <row r="83">
          <cell r="B83" t="str">
            <v/>
          </cell>
          <cell r="C83" t="str">
            <v/>
          </cell>
          <cell r="E83" t="str">
            <v/>
          </cell>
          <cell r="F83" t="str">
            <v/>
          </cell>
          <cell r="H83" t="str">
            <v/>
          </cell>
          <cell r="L83" t="str">
            <v/>
          </cell>
          <cell r="U83" t="str">
            <v/>
          </cell>
        </row>
        <row r="84">
          <cell r="B84" t="str">
            <v/>
          </cell>
          <cell r="C84" t="str">
            <v/>
          </cell>
          <cell r="E84" t="str">
            <v/>
          </cell>
          <cell r="F84" t="str">
            <v/>
          </cell>
          <cell r="H84" t="str">
            <v/>
          </cell>
          <cell r="L84" t="str">
            <v/>
          </cell>
          <cell r="U84" t="str">
            <v/>
          </cell>
        </row>
        <row r="85">
          <cell r="B85" t="str">
            <v/>
          </cell>
          <cell r="C85" t="str">
            <v/>
          </cell>
          <cell r="E85" t="str">
            <v/>
          </cell>
          <cell r="F85" t="str">
            <v/>
          </cell>
          <cell r="H85" t="str">
            <v/>
          </cell>
          <cell r="L85" t="str">
            <v/>
          </cell>
          <cell r="U85" t="str">
            <v/>
          </cell>
        </row>
        <row r="86">
          <cell r="B86" t="str">
            <v/>
          </cell>
          <cell r="C86" t="str">
            <v/>
          </cell>
          <cell r="E86" t="str">
            <v/>
          </cell>
          <cell r="F86" t="str">
            <v/>
          </cell>
          <cell r="H86" t="str">
            <v/>
          </cell>
          <cell r="L86" t="str">
            <v/>
          </cell>
          <cell r="U86" t="str">
            <v/>
          </cell>
        </row>
        <row r="87">
          <cell r="B87" t="str">
            <v/>
          </cell>
          <cell r="C87" t="str">
            <v/>
          </cell>
          <cell r="E87" t="str">
            <v/>
          </cell>
          <cell r="F87" t="str">
            <v/>
          </cell>
          <cell r="H87" t="str">
            <v/>
          </cell>
          <cell r="L87" t="str">
            <v/>
          </cell>
          <cell r="U87" t="str">
            <v/>
          </cell>
        </row>
        <row r="88">
          <cell r="B88" t="str">
            <v/>
          </cell>
          <cell r="C88" t="str">
            <v/>
          </cell>
          <cell r="E88" t="str">
            <v/>
          </cell>
          <cell r="F88" t="str">
            <v/>
          </cell>
          <cell r="H88" t="str">
            <v/>
          </cell>
          <cell r="L88" t="str">
            <v/>
          </cell>
          <cell r="U88" t="str">
            <v/>
          </cell>
        </row>
        <row r="89">
          <cell r="B89" t="str">
            <v/>
          </cell>
          <cell r="C89" t="str">
            <v/>
          </cell>
          <cell r="E89" t="str">
            <v/>
          </cell>
          <cell r="F89" t="str">
            <v/>
          </cell>
          <cell r="H89" t="str">
            <v/>
          </cell>
          <cell r="L89" t="str">
            <v/>
          </cell>
          <cell r="U89" t="str">
            <v/>
          </cell>
        </row>
        <row r="90">
          <cell r="B90" t="str">
            <v/>
          </cell>
          <cell r="C90" t="str">
            <v/>
          </cell>
          <cell r="E90" t="str">
            <v/>
          </cell>
          <cell r="F90" t="str">
            <v/>
          </cell>
          <cell r="H90" t="str">
            <v/>
          </cell>
          <cell r="L90" t="str">
            <v/>
          </cell>
          <cell r="U90" t="str">
            <v/>
          </cell>
        </row>
        <row r="91">
          <cell r="B91" t="str">
            <v/>
          </cell>
          <cell r="C91" t="str">
            <v/>
          </cell>
          <cell r="E91" t="str">
            <v/>
          </cell>
          <cell r="F91" t="str">
            <v/>
          </cell>
          <cell r="H91" t="str">
            <v/>
          </cell>
          <cell r="L91" t="str">
            <v/>
          </cell>
          <cell r="U91" t="str">
            <v/>
          </cell>
        </row>
        <row r="92">
          <cell r="B92" t="str">
            <v/>
          </cell>
          <cell r="C92" t="str">
            <v/>
          </cell>
          <cell r="E92" t="str">
            <v/>
          </cell>
          <cell r="F92" t="str">
            <v/>
          </cell>
          <cell r="H92" t="str">
            <v/>
          </cell>
          <cell r="L92" t="str">
            <v/>
          </cell>
          <cell r="U92" t="str">
            <v/>
          </cell>
        </row>
        <row r="93">
          <cell r="B93" t="str">
            <v/>
          </cell>
          <cell r="C93" t="str">
            <v/>
          </cell>
          <cell r="E93" t="str">
            <v/>
          </cell>
          <cell r="F93" t="str">
            <v/>
          </cell>
          <cell r="H93" t="str">
            <v/>
          </cell>
          <cell r="L93" t="str">
            <v/>
          </cell>
          <cell r="U93" t="str">
            <v/>
          </cell>
        </row>
        <row r="94">
          <cell r="B94" t="str">
            <v/>
          </cell>
          <cell r="C94" t="str">
            <v/>
          </cell>
          <cell r="E94" t="str">
            <v/>
          </cell>
          <cell r="F94" t="str">
            <v/>
          </cell>
          <cell r="H94" t="str">
            <v/>
          </cell>
          <cell r="L94" t="str">
            <v/>
          </cell>
          <cell r="U94" t="str">
            <v/>
          </cell>
        </row>
        <row r="95">
          <cell r="B95" t="str">
            <v/>
          </cell>
          <cell r="C95" t="str">
            <v/>
          </cell>
          <cell r="E95" t="str">
            <v/>
          </cell>
          <cell r="F95" t="str">
            <v/>
          </cell>
          <cell r="H95" t="str">
            <v/>
          </cell>
          <cell r="L95" t="str">
            <v/>
          </cell>
          <cell r="U95" t="str">
            <v/>
          </cell>
        </row>
        <row r="96">
          <cell r="B96" t="str">
            <v/>
          </cell>
          <cell r="C96" t="str">
            <v/>
          </cell>
          <cell r="E96" t="str">
            <v/>
          </cell>
          <cell r="F96" t="str">
            <v/>
          </cell>
          <cell r="H96" t="str">
            <v/>
          </cell>
          <cell r="L96" t="str">
            <v/>
          </cell>
          <cell r="U96" t="str">
            <v/>
          </cell>
        </row>
        <row r="97">
          <cell r="B97" t="str">
            <v/>
          </cell>
          <cell r="C97" t="str">
            <v/>
          </cell>
          <cell r="E97" t="str">
            <v/>
          </cell>
          <cell r="F97" t="str">
            <v/>
          </cell>
          <cell r="H97" t="str">
            <v/>
          </cell>
          <cell r="L97" t="str">
            <v/>
          </cell>
          <cell r="U97" t="str">
            <v/>
          </cell>
        </row>
        <row r="98">
          <cell r="B98" t="str">
            <v/>
          </cell>
          <cell r="C98" t="str">
            <v/>
          </cell>
          <cell r="E98" t="str">
            <v/>
          </cell>
          <cell r="F98" t="str">
            <v/>
          </cell>
          <cell r="H98" t="str">
            <v/>
          </cell>
          <cell r="L98" t="str">
            <v/>
          </cell>
          <cell r="U98" t="str">
            <v/>
          </cell>
        </row>
        <row r="99">
          <cell r="B99" t="str">
            <v/>
          </cell>
          <cell r="C99" t="str">
            <v/>
          </cell>
          <cell r="E99" t="str">
            <v/>
          </cell>
          <cell r="F99" t="str">
            <v/>
          </cell>
          <cell r="H99" t="str">
            <v/>
          </cell>
          <cell r="L99" t="str">
            <v/>
          </cell>
          <cell r="U99" t="str">
            <v/>
          </cell>
        </row>
        <row r="100">
          <cell r="B100" t="str">
            <v/>
          </cell>
          <cell r="C100" t="str">
            <v/>
          </cell>
          <cell r="E100" t="str">
            <v/>
          </cell>
          <cell r="F100" t="str">
            <v/>
          </cell>
          <cell r="H100" t="str">
            <v/>
          </cell>
          <cell r="L100" t="str">
            <v/>
          </cell>
          <cell r="U100" t="str">
            <v/>
          </cell>
        </row>
        <row r="101">
          <cell r="B101" t="str">
            <v/>
          </cell>
          <cell r="C101" t="str">
            <v/>
          </cell>
          <cell r="E101" t="str">
            <v/>
          </cell>
          <cell r="F101" t="str">
            <v/>
          </cell>
          <cell r="H101" t="str">
            <v/>
          </cell>
          <cell r="L101" t="str">
            <v/>
          </cell>
          <cell r="U101" t="str">
            <v/>
          </cell>
        </row>
        <row r="102">
          <cell r="B102" t="str">
            <v/>
          </cell>
          <cell r="C102" t="str">
            <v/>
          </cell>
          <cell r="E102" t="str">
            <v/>
          </cell>
          <cell r="F102" t="str">
            <v/>
          </cell>
          <cell r="H102" t="str">
            <v/>
          </cell>
          <cell r="L102" t="str">
            <v/>
          </cell>
          <cell r="U102" t="str">
            <v/>
          </cell>
        </row>
        <row r="103">
          <cell r="B103" t="str">
            <v/>
          </cell>
          <cell r="C103" t="str">
            <v/>
          </cell>
          <cell r="E103" t="str">
            <v/>
          </cell>
          <cell r="F103" t="str">
            <v/>
          </cell>
          <cell r="H103" t="str">
            <v/>
          </cell>
          <cell r="L103" t="str">
            <v/>
          </cell>
          <cell r="U103" t="str">
            <v/>
          </cell>
        </row>
        <row r="104">
          <cell r="B104" t="str">
            <v/>
          </cell>
          <cell r="C104" t="str">
            <v/>
          </cell>
          <cell r="E104" t="str">
            <v/>
          </cell>
          <cell r="F104" t="str">
            <v/>
          </cell>
          <cell r="H104" t="str">
            <v/>
          </cell>
          <cell r="L104" t="str">
            <v/>
          </cell>
          <cell r="U104" t="str">
            <v/>
          </cell>
        </row>
        <row r="105">
          <cell r="B105" t="str">
            <v/>
          </cell>
          <cell r="C105" t="str">
            <v/>
          </cell>
          <cell r="E105" t="str">
            <v/>
          </cell>
          <cell r="F105" t="str">
            <v/>
          </cell>
          <cell r="H105" t="str">
            <v/>
          </cell>
          <cell r="L105" t="str">
            <v/>
          </cell>
          <cell r="U105" t="str">
            <v/>
          </cell>
        </row>
        <row r="106">
          <cell r="B106" t="str">
            <v/>
          </cell>
          <cell r="C106" t="str">
            <v/>
          </cell>
          <cell r="E106" t="str">
            <v/>
          </cell>
          <cell r="F106" t="str">
            <v/>
          </cell>
          <cell r="H106" t="str">
            <v/>
          </cell>
          <cell r="L106" t="str">
            <v/>
          </cell>
          <cell r="U106" t="str">
            <v/>
          </cell>
        </row>
        <row r="107">
          <cell r="B107" t="str">
            <v/>
          </cell>
          <cell r="C107" t="str">
            <v/>
          </cell>
          <cell r="E107" t="str">
            <v/>
          </cell>
          <cell r="F107" t="str">
            <v/>
          </cell>
          <cell r="H107" t="str">
            <v/>
          </cell>
          <cell r="L107" t="str">
            <v/>
          </cell>
          <cell r="U107" t="str">
            <v/>
          </cell>
        </row>
        <row r="108">
          <cell r="B108" t="str">
            <v/>
          </cell>
          <cell r="C108" t="str">
            <v/>
          </cell>
          <cell r="E108" t="str">
            <v/>
          </cell>
          <cell r="F108" t="str">
            <v/>
          </cell>
          <cell r="H108" t="str">
            <v/>
          </cell>
          <cell r="L108" t="str">
            <v/>
          </cell>
          <cell r="U108" t="str">
            <v/>
          </cell>
        </row>
        <row r="109">
          <cell r="B109" t="str">
            <v/>
          </cell>
          <cell r="C109" t="str">
            <v/>
          </cell>
          <cell r="E109" t="str">
            <v/>
          </cell>
          <cell r="F109" t="str">
            <v/>
          </cell>
          <cell r="H109" t="str">
            <v/>
          </cell>
          <cell r="L109" t="str">
            <v/>
          </cell>
          <cell r="U109" t="str">
            <v/>
          </cell>
        </row>
        <row r="110">
          <cell r="B110" t="str">
            <v/>
          </cell>
          <cell r="C110" t="str">
            <v/>
          </cell>
          <cell r="E110" t="str">
            <v/>
          </cell>
          <cell r="F110" t="str">
            <v/>
          </cell>
          <cell r="H110" t="str">
            <v/>
          </cell>
          <cell r="L110" t="str">
            <v/>
          </cell>
          <cell r="U110" t="str">
            <v/>
          </cell>
        </row>
        <row r="111">
          <cell r="B111" t="str">
            <v/>
          </cell>
          <cell r="C111" t="str">
            <v/>
          </cell>
          <cell r="E111" t="str">
            <v/>
          </cell>
          <cell r="F111" t="str">
            <v/>
          </cell>
          <cell r="H111" t="str">
            <v/>
          </cell>
          <cell r="L111" t="str">
            <v/>
          </cell>
          <cell r="U111" t="str">
            <v/>
          </cell>
        </row>
        <row r="112">
          <cell r="B112" t="str">
            <v/>
          </cell>
          <cell r="C112" t="str">
            <v/>
          </cell>
          <cell r="E112" t="str">
            <v/>
          </cell>
          <cell r="F112" t="str">
            <v/>
          </cell>
          <cell r="H112" t="str">
            <v/>
          </cell>
          <cell r="L112" t="str">
            <v/>
          </cell>
          <cell r="U112" t="str">
            <v/>
          </cell>
        </row>
        <row r="113">
          <cell r="B113" t="str">
            <v/>
          </cell>
          <cell r="C113" t="str">
            <v/>
          </cell>
          <cell r="E113" t="str">
            <v/>
          </cell>
          <cell r="F113" t="str">
            <v/>
          </cell>
          <cell r="H113" t="str">
            <v/>
          </cell>
          <cell r="L113" t="str">
            <v/>
          </cell>
          <cell r="U113" t="str">
            <v/>
          </cell>
        </row>
        <row r="114">
          <cell r="B114" t="str">
            <v/>
          </cell>
          <cell r="C114" t="str">
            <v/>
          </cell>
          <cell r="E114" t="str">
            <v/>
          </cell>
          <cell r="F114" t="str">
            <v/>
          </cell>
          <cell r="H114" t="str">
            <v/>
          </cell>
          <cell r="L114" t="str">
            <v/>
          </cell>
          <cell r="U114" t="str">
            <v/>
          </cell>
        </row>
        <row r="115">
          <cell r="B115" t="str">
            <v/>
          </cell>
          <cell r="C115" t="str">
            <v/>
          </cell>
          <cell r="E115" t="str">
            <v/>
          </cell>
          <cell r="F115" t="str">
            <v/>
          </cell>
          <cell r="H115" t="str">
            <v/>
          </cell>
          <cell r="L115" t="str">
            <v/>
          </cell>
          <cell r="U115" t="str">
            <v/>
          </cell>
        </row>
        <row r="116">
          <cell r="B116" t="str">
            <v/>
          </cell>
          <cell r="C116" t="str">
            <v/>
          </cell>
          <cell r="E116" t="str">
            <v/>
          </cell>
          <cell r="F116" t="str">
            <v/>
          </cell>
          <cell r="H116" t="str">
            <v/>
          </cell>
          <cell r="L116" t="str">
            <v/>
          </cell>
          <cell r="U116" t="str">
            <v/>
          </cell>
        </row>
        <row r="117">
          <cell r="B117" t="str">
            <v/>
          </cell>
          <cell r="C117" t="str">
            <v/>
          </cell>
          <cell r="E117" t="str">
            <v/>
          </cell>
          <cell r="F117" t="str">
            <v/>
          </cell>
          <cell r="H117" t="str">
            <v/>
          </cell>
          <cell r="L117" t="str">
            <v/>
          </cell>
          <cell r="U117" t="str">
            <v/>
          </cell>
        </row>
        <row r="118">
          <cell r="B118" t="str">
            <v/>
          </cell>
          <cell r="C118" t="str">
            <v/>
          </cell>
          <cell r="E118" t="str">
            <v/>
          </cell>
          <cell r="F118" t="str">
            <v/>
          </cell>
          <cell r="H118" t="str">
            <v/>
          </cell>
          <cell r="L118" t="str">
            <v/>
          </cell>
          <cell r="U118" t="str">
            <v/>
          </cell>
        </row>
        <row r="119">
          <cell r="B119" t="str">
            <v/>
          </cell>
          <cell r="C119" t="str">
            <v/>
          </cell>
          <cell r="E119" t="str">
            <v/>
          </cell>
          <cell r="F119" t="str">
            <v/>
          </cell>
          <cell r="H119" t="str">
            <v/>
          </cell>
          <cell r="L119" t="str">
            <v/>
          </cell>
          <cell r="U119" t="str">
            <v/>
          </cell>
        </row>
        <row r="120">
          <cell r="B120" t="str">
            <v/>
          </cell>
          <cell r="C120" t="str">
            <v/>
          </cell>
          <cell r="E120" t="str">
            <v/>
          </cell>
          <cell r="F120" t="str">
            <v/>
          </cell>
          <cell r="H120" t="str">
            <v/>
          </cell>
          <cell r="L120" t="str">
            <v/>
          </cell>
          <cell r="U120" t="str">
            <v/>
          </cell>
        </row>
        <row r="121">
          <cell r="B121" t="str">
            <v/>
          </cell>
          <cell r="C121" t="str">
            <v/>
          </cell>
          <cell r="E121" t="str">
            <v/>
          </cell>
          <cell r="F121" t="str">
            <v/>
          </cell>
          <cell r="H121" t="str">
            <v/>
          </cell>
          <cell r="L121" t="str">
            <v/>
          </cell>
          <cell r="U121" t="str">
            <v/>
          </cell>
        </row>
        <row r="122">
          <cell r="B122" t="str">
            <v/>
          </cell>
          <cell r="C122" t="str">
            <v/>
          </cell>
          <cell r="E122" t="str">
            <v/>
          </cell>
          <cell r="F122" t="str">
            <v/>
          </cell>
          <cell r="H122" t="str">
            <v/>
          </cell>
          <cell r="L122" t="str">
            <v/>
          </cell>
          <cell r="U122" t="str">
            <v/>
          </cell>
        </row>
        <row r="123">
          <cell r="B123" t="str">
            <v/>
          </cell>
          <cell r="C123" t="str">
            <v/>
          </cell>
          <cell r="E123" t="str">
            <v/>
          </cell>
          <cell r="F123" t="str">
            <v/>
          </cell>
          <cell r="H123" t="str">
            <v/>
          </cell>
          <cell r="L123" t="str">
            <v/>
          </cell>
          <cell r="U123" t="str">
            <v/>
          </cell>
        </row>
        <row r="124">
          <cell r="B124" t="str">
            <v/>
          </cell>
          <cell r="C124" t="str">
            <v/>
          </cell>
          <cell r="E124" t="str">
            <v/>
          </cell>
          <cell r="F124" t="str">
            <v/>
          </cell>
          <cell r="H124" t="str">
            <v/>
          </cell>
          <cell r="L124" t="str">
            <v/>
          </cell>
          <cell r="U124" t="str">
            <v/>
          </cell>
        </row>
        <row r="125">
          <cell r="B125" t="str">
            <v/>
          </cell>
          <cell r="C125" t="str">
            <v/>
          </cell>
          <cell r="E125" t="str">
            <v/>
          </cell>
          <cell r="F125" t="str">
            <v/>
          </cell>
          <cell r="H125" t="str">
            <v/>
          </cell>
          <cell r="L125" t="str">
            <v/>
          </cell>
          <cell r="U125" t="str">
            <v/>
          </cell>
        </row>
        <row r="126">
          <cell r="B126" t="str">
            <v/>
          </cell>
          <cell r="C126" t="str">
            <v/>
          </cell>
          <cell r="E126" t="str">
            <v/>
          </cell>
          <cell r="F126" t="str">
            <v/>
          </cell>
          <cell r="H126" t="str">
            <v/>
          </cell>
          <cell r="L126" t="str">
            <v/>
          </cell>
          <cell r="U126" t="str">
            <v/>
          </cell>
        </row>
        <row r="127">
          <cell r="B127" t="str">
            <v/>
          </cell>
          <cell r="C127" t="str">
            <v/>
          </cell>
          <cell r="E127" t="str">
            <v/>
          </cell>
          <cell r="F127" t="str">
            <v/>
          </cell>
          <cell r="H127" t="str">
            <v/>
          </cell>
          <cell r="L127" t="str">
            <v/>
          </cell>
          <cell r="U127" t="str">
            <v/>
          </cell>
        </row>
        <row r="128">
          <cell r="B128" t="str">
            <v/>
          </cell>
          <cell r="C128" t="str">
            <v/>
          </cell>
          <cell r="E128" t="str">
            <v/>
          </cell>
          <cell r="F128" t="str">
            <v/>
          </cell>
          <cell r="H128" t="str">
            <v/>
          </cell>
          <cell r="L128" t="str">
            <v/>
          </cell>
          <cell r="U128" t="str">
            <v/>
          </cell>
        </row>
        <row r="129">
          <cell r="B129" t="str">
            <v/>
          </cell>
          <cell r="C129" t="str">
            <v/>
          </cell>
          <cell r="E129" t="str">
            <v/>
          </cell>
          <cell r="F129" t="str">
            <v/>
          </cell>
          <cell r="H129" t="str">
            <v/>
          </cell>
          <cell r="L129" t="str">
            <v/>
          </cell>
          <cell r="U129" t="str">
            <v/>
          </cell>
        </row>
        <row r="130">
          <cell r="B130" t="str">
            <v/>
          </cell>
          <cell r="C130" t="str">
            <v/>
          </cell>
          <cell r="E130" t="str">
            <v/>
          </cell>
          <cell r="F130" t="str">
            <v/>
          </cell>
          <cell r="H130" t="str">
            <v/>
          </cell>
          <cell r="L130" t="str">
            <v/>
          </cell>
          <cell r="U130" t="str">
            <v/>
          </cell>
        </row>
        <row r="131">
          <cell r="B131" t="str">
            <v/>
          </cell>
          <cell r="C131" t="str">
            <v/>
          </cell>
          <cell r="E131" t="str">
            <v/>
          </cell>
          <cell r="F131" t="str">
            <v/>
          </cell>
          <cell r="H131" t="str">
            <v/>
          </cell>
          <cell r="L131" t="str">
            <v/>
          </cell>
          <cell r="U131" t="str">
            <v/>
          </cell>
        </row>
        <row r="132">
          <cell r="B132" t="str">
            <v/>
          </cell>
          <cell r="C132" t="str">
            <v/>
          </cell>
          <cell r="E132" t="str">
            <v/>
          </cell>
          <cell r="F132" t="str">
            <v/>
          </cell>
          <cell r="H132" t="str">
            <v/>
          </cell>
          <cell r="L132" t="str">
            <v/>
          </cell>
          <cell r="U132" t="str">
            <v/>
          </cell>
        </row>
        <row r="133">
          <cell r="B133" t="str">
            <v/>
          </cell>
          <cell r="C133" t="str">
            <v/>
          </cell>
          <cell r="E133" t="str">
            <v/>
          </cell>
          <cell r="F133" t="str">
            <v/>
          </cell>
          <cell r="H133" t="str">
            <v/>
          </cell>
          <cell r="L133" t="str">
            <v/>
          </cell>
          <cell r="U133" t="str">
            <v/>
          </cell>
        </row>
        <row r="134">
          <cell r="B134" t="str">
            <v/>
          </cell>
          <cell r="C134" t="str">
            <v/>
          </cell>
          <cell r="E134" t="str">
            <v/>
          </cell>
          <cell r="F134" t="str">
            <v/>
          </cell>
          <cell r="H134" t="str">
            <v/>
          </cell>
          <cell r="L134" t="str">
            <v/>
          </cell>
          <cell r="U134" t="str">
            <v/>
          </cell>
        </row>
        <row r="135">
          <cell r="B135" t="str">
            <v/>
          </cell>
          <cell r="C135" t="str">
            <v/>
          </cell>
          <cell r="E135" t="str">
            <v/>
          </cell>
          <cell r="F135" t="str">
            <v/>
          </cell>
          <cell r="H135" t="str">
            <v/>
          </cell>
          <cell r="L135" t="str">
            <v/>
          </cell>
          <cell r="U135" t="str">
            <v/>
          </cell>
        </row>
        <row r="136">
          <cell r="B136" t="str">
            <v/>
          </cell>
          <cell r="C136" t="str">
            <v/>
          </cell>
          <cell r="E136" t="str">
            <v/>
          </cell>
          <cell r="F136" t="str">
            <v/>
          </cell>
          <cell r="H136" t="str">
            <v/>
          </cell>
          <cell r="K136" t="str">
            <v/>
          </cell>
          <cell r="L136" t="str">
            <v/>
          </cell>
          <cell r="U136" t="str">
            <v/>
          </cell>
        </row>
        <row r="137">
          <cell r="B137" t="str">
            <v/>
          </cell>
          <cell r="C137" t="str">
            <v/>
          </cell>
          <cell r="E137" t="str">
            <v/>
          </cell>
          <cell r="F137" t="str">
            <v/>
          </cell>
          <cell r="H137" t="str">
            <v/>
          </cell>
          <cell r="K137" t="str">
            <v/>
          </cell>
          <cell r="L137" t="str">
            <v/>
          </cell>
          <cell r="U137" t="str">
            <v/>
          </cell>
        </row>
        <row r="138">
          <cell r="B138" t="str">
            <v/>
          </cell>
          <cell r="C138" t="str">
            <v/>
          </cell>
          <cell r="E138" t="str">
            <v/>
          </cell>
          <cell r="F138" t="str">
            <v/>
          </cell>
          <cell r="H138" t="str">
            <v/>
          </cell>
          <cell r="K138" t="str">
            <v/>
          </cell>
          <cell r="L138" t="str">
            <v/>
          </cell>
          <cell r="U138" t="str">
            <v/>
          </cell>
        </row>
        <row r="139">
          <cell r="B139" t="str">
            <v/>
          </cell>
          <cell r="C139" t="str">
            <v/>
          </cell>
          <cell r="E139" t="str">
            <v/>
          </cell>
          <cell r="F139" t="str">
            <v/>
          </cell>
          <cell r="H139" t="str">
            <v/>
          </cell>
          <cell r="K139" t="str">
            <v/>
          </cell>
          <cell r="L139" t="str">
            <v/>
          </cell>
          <cell r="U139" t="str">
            <v/>
          </cell>
        </row>
        <row r="140">
          <cell r="B140" t="str">
            <v/>
          </cell>
          <cell r="C140" t="str">
            <v/>
          </cell>
          <cell r="E140" t="str">
            <v/>
          </cell>
          <cell r="F140" t="str">
            <v/>
          </cell>
          <cell r="H140" t="str">
            <v/>
          </cell>
          <cell r="K140" t="str">
            <v/>
          </cell>
          <cell r="L140" t="str">
            <v/>
          </cell>
          <cell r="U140" t="str">
            <v/>
          </cell>
        </row>
        <row r="141">
          <cell r="B141" t="str">
            <v/>
          </cell>
          <cell r="C141" t="str">
            <v/>
          </cell>
          <cell r="E141" t="str">
            <v/>
          </cell>
          <cell r="F141" t="str">
            <v/>
          </cell>
          <cell r="H141" t="str">
            <v/>
          </cell>
          <cell r="K141" t="str">
            <v/>
          </cell>
          <cell r="L141" t="str">
            <v/>
          </cell>
          <cell r="U141" t="str">
            <v/>
          </cell>
        </row>
        <row r="142">
          <cell r="B142" t="str">
            <v/>
          </cell>
          <cell r="C142" t="str">
            <v/>
          </cell>
          <cell r="E142" t="str">
            <v/>
          </cell>
          <cell r="F142" t="str">
            <v/>
          </cell>
          <cell r="H142" t="str">
            <v/>
          </cell>
          <cell r="K142" t="str">
            <v/>
          </cell>
          <cell r="L142" t="str">
            <v/>
          </cell>
          <cell r="U142" t="str">
            <v/>
          </cell>
        </row>
        <row r="143">
          <cell r="U143" t="str">
            <v/>
          </cell>
        </row>
      </sheetData>
      <sheetData sheetId="11" refreshError="1">
        <row r="7">
          <cell r="B7">
            <v>1</v>
          </cell>
          <cell r="C7" t="str">
            <v>Dr. H. IDRUS ALWI, M.Pd</v>
          </cell>
          <cell r="D7">
            <v>87.3</v>
          </cell>
          <cell r="E7">
            <v>85</v>
          </cell>
          <cell r="F7" t="str">
            <v>Baik</v>
          </cell>
          <cell r="G7">
            <v>85</v>
          </cell>
          <cell r="H7" t="str">
            <v>Baik</v>
          </cell>
          <cell r="I7">
            <v>92</v>
          </cell>
          <cell r="J7" t="str">
            <v>Sangat Baik</v>
          </cell>
          <cell r="K7">
            <v>84</v>
          </cell>
          <cell r="L7" t="str">
            <v>Baik</v>
          </cell>
          <cell r="M7">
            <v>85</v>
          </cell>
          <cell r="N7" t="str">
            <v>Baik</v>
          </cell>
          <cell r="P7" t="str">
            <v/>
          </cell>
        </row>
        <row r="8">
          <cell r="B8">
            <v>2</v>
          </cell>
          <cell r="C8" t="str">
            <v>Drs. H. SUJANGI</v>
          </cell>
          <cell r="D8">
            <v>85.19</v>
          </cell>
          <cell r="E8">
            <v>84</v>
          </cell>
          <cell r="F8" t="str">
            <v>Baik</v>
          </cell>
          <cell r="G8">
            <v>84</v>
          </cell>
          <cell r="H8" t="str">
            <v>Baik</v>
          </cell>
          <cell r="I8">
            <v>92</v>
          </cell>
          <cell r="J8" t="str">
            <v>Sangat Baik</v>
          </cell>
          <cell r="K8">
            <v>84</v>
          </cell>
          <cell r="L8" t="str">
            <v>Baik</v>
          </cell>
          <cell r="M8">
            <v>84</v>
          </cell>
          <cell r="N8" t="str">
            <v>Baik</v>
          </cell>
          <cell r="P8" t="str">
            <v/>
          </cell>
        </row>
        <row r="9">
          <cell r="B9">
            <v>3</v>
          </cell>
          <cell r="C9" t="str">
            <v>Drs. M. SALEH</v>
          </cell>
          <cell r="D9">
            <v>84.67</v>
          </cell>
          <cell r="E9">
            <v>84</v>
          </cell>
          <cell r="F9" t="str">
            <v>Baik</v>
          </cell>
          <cell r="G9">
            <v>84</v>
          </cell>
          <cell r="H9" t="str">
            <v>Baik</v>
          </cell>
          <cell r="I9">
            <v>92</v>
          </cell>
          <cell r="J9" t="str">
            <v>Sangat Baik</v>
          </cell>
          <cell r="K9">
            <v>84</v>
          </cell>
          <cell r="L9" t="str">
            <v>Baik</v>
          </cell>
          <cell r="M9">
            <v>83</v>
          </cell>
          <cell r="N9" t="str">
            <v>Baik</v>
          </cell>
          <cell r="P9" t="str">
            <v/>
          </cell>
        </row>
        <row r="10">
          <cell r="B10">
            <v>4</v>
          </cell>
          <cell r="C10" t="str">
            <v>SITI NURBAITI, S.Ag, M.Pd.I</v>
          </cell>
          <cell r="D10">
            <v>85.23</v>
          </cell>
          <cell r="E10">
            <v>83</v>
          </cell>
          <cell r="F10" t="str">
            <v>Baik</v>
          </cell>
          <cell r="G10">
            <v>83</v>
          </cell>
          <cell r="H10" t="str">
            <v>Baik</v>
          </cell>
          <cell r="I10">
            <v>92</v>
          </cell>
          <cell r="J10" t="str">
            <v>Sangat Baik</v>
          </cell>
          <cell r="K10">
            <v>83</v>
          </cell>
          <cell r="L10" t="str">
            <v>Baik</v>
          </cell>
          <cell r="M10">
            <v>82</v>
          </cell>
          <cell r="N10" t="str">
            <v>Baik</v>
          </cell>
          <cell r="P10" t="str">
            <v/>
          </cell>
        </row>
        <row r="11">
          <cell r="B11">
            <v>5</v>
          </cell>
          <cell r="C11" t="str">
            <v>Drs. A. AMIN MUSTOFA, M.Pd</v>
          </cell>
          <cell r="D11">
            <v>84.25</v>
          </cell>
          <cell r="E11">
            <v>84</v>
          </cell>
          <cell r="F11" t="str">
            <v>Baik</v>
          </cell>
          <cell r="G11">
            <v>83</v>
          </cell>
          <cell r="H11" t="str">
            <v>Baik</v>
          </cell>
          <cell r="I11">
            <v>92</v>
          </cell>
          <cell r="J11" t="str">
            <v>Sangat Baik</v>
          </cell>
          <cell r="K11">
            <v>83</v>
          </cell>
          <cell r="L11" t="str">
            <v>Baik</v>
          </cell>
          <cell r="M11">
            <v>82</v>
          </cell>
          <cell r="N11" t="str">
            <v>Baik</v>
          </cell>
          <cell r="P11" t="str">
            <v/>
          </cell>
        </row>
        <row r="12">
          <cell r="B12">
            <v>6</v>
          </cell>
          <cell r="C12" t="str">
            <v>Drs. AKHMAD SUGANDA, M.Pd</v>
          </cell>
          <cell r="D12">
            <v>84.75</v>
          </cell>
          <cell r="E12">
            <v>84</v>
          </cell>
          <cell r="F12" t="str">
            <v>Baik</v>
          </cell>
          <cell r="G12">
            <v>84</v>
          </cell>
          <cell r="H12" t="str">
            <v>Baik</v>
          </cell>
          <cell r="I12">
            <v>92</v>
          </cell>
          <cell r="J12" t="str">
            <v>Sangat Baik</v>
          </cell>
          <cell r="K12">
            <v>84</v>
          </cell>
          <cell r="L12" t="str">
            <v>Baik</v>
          </cell>
          <cell r="M12">
            <v>84</v>
          </cell>
          <cell r="N12" t="str">
            <v>Baik</v>
          </cell>
          <cell r="P12" t="str">
            <v/>
          </cell>
        </row>
        <row r="13">
          <cell r="B13">
            <v>7</v>
          </cell>
          <cell r="C13" t="str">
            <v>Dr. Hj. KUN SRI WARDHANI, M.Pd</v>
          </cell>
          <cell r="D13">
            <v>84.17</v>
          </cell>
          <cell r="E13">
            <v>83</v>
          </cell>
          <cell r="F13" t="str">
            <v>Baik</v>
          </cell>
          <cell r="G13">
            <v>83</v>
          </cell>
          <cell r="H13" t="str">
            <v>Baik</v>
          </cell>
          <cell r="I13">
            <v>92</v>
          </cell>
          <cell r="J13" t="str">
            <v>Sangat Baik</v>
          </cell>
          <cell r="K13">
            <v>83</v>
          </cell>
          <cell r="L13" t="str">
            <v>Baik</v>
          </cell>
          <cell r="M13">
            <v>82</v>
          </cell>
          <cell r="N13" t="str">
            <v>Baik</v>
          </cell>
          <cell r="P13" t="str">
            <v/>
          </cell>
        </row>
        <row r="14">
          <cell r="B14">
            <v>8</v>
          </cell>
          <cell r="C14" t="str">
            <v>ABDUL MANAP, M.Pd</v>
          </cell>
          <cell r="D14">
            <v>83.77000000000001</v>
          </cell>
          <cell r="E14">
            <v>82</v>
          </cell>
          <cell r="F14" t="str">
            <v>Baik</v>
          </cell>
          <cell r="G14">
            <v>82</v>
          </cell>
          <cell r="H14" t="str">
            <v>Baik</v>
          </cell>
          <cell r="I14">
            <v>92</v>
          </cell>
          <cell r="J14" t="str">
            <v>Sangat Baik</v>
          </cell>
          <cell r="K14">
            <v>81</v>
          </cell>
          <cell r="L14" t="str">
            <v>Baik</v>
          </cell>
          <cell r="M14">
            <v>81</v>
          </cell>
          <cell r="N14" t="str">
            <v>Baik</v>
          </cell>
          <cell r="P14" t="str">
            <v/>
          </cell>
        </row>
        <row r="15">
          <cell r="B15">
            <v>9</v>
          </cell>
          <cell r="C15" t="str">
            <v>ABDUL WAHAB, S.Pd</v>
          </cell>
          <cell r="D15">
            <v>83.77000000000001</v>
          </cell>
          <cell r="E15">
            <v>82</v>
          </cell>
          <cell r="F15" t="str">
            <v>Baik</v>
          </cell>
          <cell r="G15">
            <v>82</v>
          </cell>
          <cell r="H15" t="str">
            <v>Baik</v>
          </cell>
          <cell r="I15">
            <v>92</v>
          </cell>
          <cell r="J15" t="str">
            <v>Sangat Baik</v>
          </cell>
          <cell r="K15">
            <v>81</v>
          </cell>
          <cell r="L15" t="str">
            <v>Baik</v>
          </cell>
          <cell r="M15">
            <v>81</v>
          </cell>
          <cell r="N15" t="str">
            <v>Baik</v>
          </cell>
          <cell r="P15" t="str">
            <v/>
          </cell>
        </row>
        <row r="16">
          <cell r="B16">
            <v>10</v>
          </cell>
          <cell r="C16" t="str">
            <v>A. TAUFIK, S.Ag, MM</v>
          </cell>
          <cell r="D16">
            <v>83.850000000000009</v>
          </cell>
          <cell r="E16">
            <v>82</v>
          </cell>
          <cell r="F16" t="str">
            <v>Baik</v>
          </cell>
          <cell r="G16">
            <v>82</v>
          </cell>
          <cell r="H16" t="str">
            <v>Baik</v>
          </cell>
          <cell r="I16">
            <v>92</v>
          </cell>
          <cell r="J16" t="str">
            <v>Sangat Baik</v>
          </cell>
          <cell r="K16">
            <v>82</v>
          </cell>
          <cell r="L16" t="str">
            <v>Baik</v>
          </cell>
          <cell r="M16">
            <v>81</v>
          </cell>
          <cell r="N16" t="str">
            <v>Baik</v>
          </cell>
          <cell r="P16" t="str">
            <v/>
          </cell>
        </row>
        <row r="17">
          <cell r="B17">
            <v>11</v>
          </cell>
          <cell r="C17" t="str">
            <v>Drs. HADI WIJAYA</v>
          </cell>
          <cell r="D17">
            <v>85.02000000000001</v>
          </cell>
          <cell r="E17">
            <v>84</v>
          </cell>
          <cell r="F17" t="str">
            <v>Baik</v>
          </cell>
          <cell r="G17">
            <v>84</v>
          </cell>
          <cell r="H17" t="str">
            <v>Baik</v>
          </cell>
          <cell r="I17">
            <v>92</v>
          </cell>
          <cell r="J17" t="str">
            <v>Sangat Baik</v>
          </cell>
          <cell r="K17">
            <v>84</v>
          </cell>
          <cell r="L17" t="str">
            <v>Baik</v>
          </cell>
          <cell r="M17">
            <v>83</v>
          </cell>
          <cell r="N17" t="str">
            <v>Baik</v>
          </cell>
          <cell r="P17" t="str">
            <v/>
          </cell>
        </row>
        <row r="18">
          <cell r="B18">
            <v>12</v>
          </cell>
          <cell r="C18" t="str">
            <v>ARTATI ISMAILIA, SE, M.Ak</v>
          </cell>
          <cell r="D18">
            <v>83.37</v>
          </cell>
          <cell r="E18">
            <v>81</v>
          </cell>
          <cell r="F18" t="str">
            <v>Baik</v>
          </cell>
          <cell r="G18">
            <v>80</v>
          </cell>
          <cell r="H18" t="str">
            <v>Baik</v>
          </cell>
          <cell r="I18">
            <v>92</v>
          </cell>
          <cell r="J18" t="str">
            <v>Sangat Baik</v>
          </cell>
          <cell r="K18">
            <v>80</v>
          </cell>
          <cell r="L18" t="str">
            <v>Baik</v>
          </cell>
          <cell r="M18">
            <v>80</v>
          </cell>
          <cell r="N18" t="str">
            <v>Baik</v>
          </cell>
          <cell r="P18" t="str">
            <v/>
          </cell>
        </row>
        <row r="19">
          <cell r="B19">
            <v>13</v>
          </cell>
          <cell r="C19" t="str">
            <v>Drs. AHMAD KHOTIB, M.Pd</v>
          </cell>
          <cell r="D19">
            <v>84.67</v>
          </cell>
          <cell r="E19">
            <v>84</v>
          </cell>
          <cell r="F19" t="str">
            <v>Baik</v>
          </cell>
          <cell r="G19">
            <v>84</v>
          </cell>
          <cell r="H19" t="str">
            <v>Baik</v>
          </cell>
          <cell r="I19">
            <v>92</v>
          </cell>
          <cell r="J19" t="str">
            <v>Sangat Baik</v>
          </cell>
          <cell r="K19">
            <v>84</v>
          </cell>
          <cell r="L19" t="str">
            <v>Baik</v>
          </cell>
          <cell r="M19">
            <v>83</v>
          </cell>
          <cell r="N19" t="str">
            <v>Baik</v>
          </cell>
          <cell r="P19" t="str">
            <v/>
          </cell>
        </row>
        <row r="20">
          <cell r="B20">
            <v>14</v>
          </cell>
          <cell r="C20" t="str">
            <v>SUTAN ASWIN, S.Pd</v>
          </cell>
          <cell r="D20">
            <v>84.920000000000016</v>
          </cell>
          <cell r="E20">
            <v>84</v>
          </cell>
          <cell r="F20" t="str">
            <v>Baik</v>
          </cell>
          <cell r="G20">
            <v>84</v>
          </cell>
          <cell r="H20" t="str">
            <v>Baik</v>
          </cell>
          <cell r="I20">
            <v>92</v>
          </cell>
          <cell r="J20" t="str">
            <v>Sangat Baik</v>
          </cell>
          <cell r="K20">
            <v>84</v>
          </cell>
          <cell r="L20" t="str">
            <v>Baik</v>
          </cell>
          <cell r="M20">
            <v>84</v>
          </cell>
          <cell r="N20" t="str">
            <v>Baik</v>
          </cell>
          <cell r="P20" t="str">
            <v/>
          </cell>
        </row>
        <row r="21">
          <cell r="B21">
            <v>15</v>
          </cell>
          <cell r="C21" t="str">
            <v>Dra. IDA SAIDAH, M.MPd</v>
          </cell>
          <cell r="D21">
            <v>84.77</v>
          </cell>
          <cell r="E21">
            <v>84</v>
          </cell>
          <cell r="F21" t="str">
            <v>Baik</v>
          </cell>
          <cell r="G21">
            <v>83</v>
          </cell>
          <cell r="H21" t="str">
            <v>Baik</v>
          </cell>
          <cell r="I21">
            <v>92</v>
          </cell>
          <cell r="J21" t="str">
            <v>Sangat Baik</v>
          </cell>
          <cell r="K21">
            <v>83</v>
          </cell>
          <cell r="L21" t="str">
            <v>Baik</v>
          </cell>
          <cell r="M21">
            <v>83</v>
          </cell>
          <cell r="N21" t="str">
            <v>Baik</v>
          </cell>
          <cell r="P21" t="str">
            <v/>
          </cell>
        </row>
        <row r="22">
          <cell r="B22">
            <v>16</v>
          </cell>
          <cell r="C22" t="str">
            <v>Dra. Hj. JAMILAH, M.Pd</v>
          </cell>
          <cell r="D22">
            <v>84.69</v>
          </cell>
          <cell r="E22">
            <v>83</v>
          </cell>
          <cell r="F22" t="str">
            <v>Baik</v>
          </cell>
          <cell r="G22">
            <v>83</v>
          </cell>
          <cell r="H22" t="str">
            <v>Baik</v>
          </cell>
          <cell r="I22">
            <v>92</v>
          </cell>
          <cell r="J22" t="str">
            <v>Sangat Baik</v>
          </cell>
          <cell r="K22">
            <v>83</v>
          </cell>
          <cell r="L22" t="str">
            <v>Baik</v>
          </cell>
          <cell r="M22">
            <v>83</v>
          </cell>
          <cell r="N22" t="str">
            <v>Baik</v>
          </cell>
          <cell r="P22" t="str">
            <v/>
          </cell>
        </row>
        <row r="23">
          <cell r="B23">
            <v>17</v>
          </cell>
          <cell r="C23" t="str">
            <v>Dra. Hj. ZURNI ASNIDA</v>
          </cell>
          <cell r="D23">
            <v>84.77</v>
          </cell>
          <cell r="E23">
            <v>84</v>
          </cell>
          <cell r="F23" t="str">
            <v>Baik</v>
          </cell>
          <cell r="G23">
            <v>83</v>
          </cell>
          <cell r="H23" t="str">
            <v>Baik</v>
          </cell>
          <cell r="I23">
            <v>92</v>
          </cell>
          <cell r="J23" t="str">
            <v>Sangat Baik</v>
          </cell>
          <cell r="K23">
            <v>83</v>
          </cell>
          <cell r="L23" t="str">
            <v>Baik</v>
          </cell>
          <cell r="M23">
            <v>83</v>
          </cell>
          <cell r="N23" t="str">
            <v>Baik</v>
          </cell>
          <cell r="P23" t="str">
            <v/>
          </cell>
        </row>
        <row r="24">
          <cell r="B24">
            <v>18</v>
          </cell>
          <cell r="C24" t="str">
            <v>TANTI ASTRIATIE Z, S.Pd, M.Pd</v>
          </cell>
          <cell r="D24">
            <v>83.29</v>
          </cell>
          <cell r="E24">
            <v>80</v>
          </cell>
          <cell r="F24" t="str">
            <v>Baik</v>
          </cell>
          <cell r="G24">
            <v>80</v>
          </cell>
          <cell r="H24" t="str">
            <v>Baik</v>
          </cell>
          <cell r="I24">
            <v>92</v>
          </cell>
          <cell r="J24" t="str">
            <v>Sangat Baik</v>
          </cell>
          <cell r="K24">
            <v>80</v>
          </cell>
          <cell r="L24" t="str">
            <v>Baik</v>
          </cell>
          <cell r="M24">
            <v>80</v>
          </cell>
          <cell r="N24" t="str">
            <v>Baik</v>
          </cell>
          <cell r="P24" t="str">
            <v/>
          </cell>
        </row>
        <row r="25">
          <cell r="B25">
            <v>19</v>
          </cell>
          <cell r="C25" t="str">
            <v>KUSWIYATI, S.Pd, M.Pd</v>
          </cell>
          <cell r="D25">
            <v>83.29</v>
          </cell>
          <cell r="E25">
            <v>81</v>
          </cell>
          <cell r="F25" t="str">
            <v>Baik</v>
          </cell>
          <cell r="G25">
            <v>80</v>
          </cell>
          <cell r="H25" t="str">
            <v>Baik</v>
          </cell>
          <cell r="I25">
            <v>92</v>
          </cell>
          <cell r="J25" t="str">
            <v>Sangat Baik</v>
          </cell>
          <cell r="K25">
            <v>80</v>
          </cell>
          <cell r="L25" t="str">
            <v>Baik</v>
          </cell>
          <cell r="M25">
            <v>80</v>
          </cell>
          <cell r="N25" t="str">
            <v>Baik</v>
          </cell>
          <cell r="P25" t="str">
            <v/>
          </cell>
        </row>
        <row r="26">
          <cell r="B26">
            <v>20</v>
          </cell>
          <cell r="C26" t="str">
            <v>RUSDAH, S.Ag</v>
          </cell>
          <cell r="D26">
            <v>83.53</v>
          </cell>
          <cell r="E26">
            <v>81</v>
          </cell>
          <cell r="F26" t="str">
            <v>Baik</v>
          </cell>
          <cell r="G26">
            <v>81</v>
          </cell>
          <cell r="H26" t="str">
            <v>Baik</v>
          </cell>
          <cell r="I26">
            <v>92</v>
          </cell>
          <cell r="J26" t="str">
            <v>Sangat Baik</v>
          </cell>
          <cell r="K26">
            <v>81</v>
          </cell>
          <cell r="L26" t="str">
            <v>Baik</v>
          </cell>
          <cell r="M26">
            <v>80</v>
          </cell>
          <cell r="N26" t="str">
            <v>Baik</v>
          </cell>
          <cell r="P26" t="str">
            <v/>
          </cell>
        </row>
        <row r="27">
          <cell r="B27">
            <v>21</v>
          </cell>
          <cell r="C27" t="str">
            <v>WAWAN KURNIAWAN, S.Pd, M.Si</v>
          </cell>
          <cell r="D27">
            <v>83.53</v>
          </cell>
          <cell r="E27">
            <v>81</v>
          </cell>
          <cell r="F27" t="str">
            <v>Baik</v>
          </cell>
          <cell r="G27">
            <v>81</v>
          </cell>
          <cell r="H27" t="str">
            <v>Baik</v>
          </cell>
          <cell r="I27">
            <v>92</v>
          </cell>
          <cell r="J27" t="str">
            <v>Sangat Baik</v>
          </cell>
          <cell r="K27">
            <v>81</v>
          </cell>
          <cell r="L27" t="str">
            <v>Baik</v>
          </cell>
          <cell r="M27">
            <v>80</v>
          </cell>
          <cell r="N27" t="str">
            <v>Baik</v>
          </cell>
          <cell r="P27" t="str">
            <v/>
          </cell>
        </row>
        <row r="28">
          <cell r="B28">
            <v>22</v>
          </cell>
          <cell r="C28" t="str">
            <v>MUHAMMAD YUNUS, S.Ag, M.Pd</v>
          </cell>
          <cell r="D28">
            <v>83.210000000000008</v>
          </cell>
          <cell r="E28">
            <v>80</v>
          </cell>
          <cell r="F28" t="str">
            <v>Baik</v>
          </cell>
          <cell r="G28">
            <v>80</v>
          </cell>
          <cell r="H28" t="str">
            <v>Baik</v>
          </cell>
          <cell r="I28">
            <v>92</v>
          </cell>
          <cell r="J28" t="str">
            <v>Sangat Baik</v>
          </cell>
          <cell r="K28">
            <v>80</v>
          </cell>
          <cell r="L28" t="str">
            <v>Baik</v>
          </cell>
          <cell r="M28">
            <v>79</v>
          </cell>
          <cell r="N28" t="str">
            <v>Baik</v>
          </cell>
          <cell r="P28" t="str">
            <v/>
          </cell>
        </row>
        <row r="29">
          <cell r="B29">
            <v>23</v>
          </cell>
          <cell r="C29" t="str">
            <v>Drs. SASTRO JAGO HARTONO</v>
          </cell>
          <cell r="D29">
            <v>83.62</v>
          </cell>
          <cell r="E29">
            <v>81</v>
          </cell>
          <cell r="F29" t="str">
            <v>Baik</v>
          </cell>
          <cell r="G29">
            <v>81</v>
          </cell>
          <cell r="H29" t="str">
            <v>Baik</v>
          </cell>
          <cell r="I29">
            <v>92</v>
          </cell>
          <cell r="J29" t="str">
            <v>Sangat Baik</v>
          </cell>
          <cell r="K29">
            <v>81</v>
          </cell>
          <cell r="L29" t="str">
            <v>Baik</v>
          </cell>
          <cell r="M29">
            <v>80</v>
          </cell>
          <cell r="N29" t="str">
            <v>Baik</v>
          </cell>
          <cell r="P29" t="str">
            <v/>
          </cell>
        </row>
        <row r="30">
          <cell r="B30">
            <v>24</v>
          </cell>
          <cell r="C30" t="str">
            <v>RUSTIATI, S.Pd, M.Pd</v>
          </cell>
          <cell r="D30">
            <v>82.41</v>
          </cell>
          <cell r="E30">
            <v>78</v>
          </cell>
          <cell r="F30" t="str">
            <v>Baik</v>
          </cell>
          <cell r="G30">
            <v>78</v>
          </cell>
          <cell r="H30" t="str">
            <v>Baik</v>
          </cell>
          <cell r="I30">
            <v>91</v>
          </cell>
          <cell r="J30" t="str">
            <v>Sangat Baik</v>
          </cell>
          <cell r="K30">
            <v>77</v>
          </cell>
          <cell r="L30" t="str">
            <v>Baik</v>
          </cell>
          <cell r="M30">
            <v>77</v>
          </cell>
          <cell r="N30" t="str">
            <v>Baik</v>
          </cell>
          <cell r="P30" t="str">
            <v/>
          </cell>
        </row>
        <row r="31">
          <cell r="B31">
            <v>25</v>
          </cell>
          <cell r="C31" t="str">
            <v>SARJONO S.Pd</v>
          </cell>
          <cell r="D31">
            <v>84.570000000000007</v>
          </cell>
          <cell r="E31">
            <v>84</v>
          </cell>
          <cell r="F31" t="str">
            <v>Baik</v>
          </cell>
          <cell r="G31">
            <v>84</v>
          </cell>
          <cell r="H31" t="str">
            <v>Baik</v>
          </cell>
          <cell r="I31">
            <v>92</v>
          </cell>
          <cell r="J31" t="str">
            <v>Sangat Baik</v>
          </cell>
          <cell r="K31">
            <v>84</v>
          </cell>
          <cell r="L31" t="str">
            <v>Baik</v>
          </cell>
          <cell r="M31">
            <v>84</v>
          </cell>
          <cell r="N31" t="str">
            <v>Baik</v>
          </cell>
          <cell r="P31" t="str">
            <v/>
          </cell>
        </row>
        <row r="32">
          <cell r="B32">
            <v>26</v>
          </cell>
          <cell r="C32" t="str">
            <v>Drs. AGUS UTOYO, MM</v>
          </cell>
          <cell r="D32">
            <v>84.25</v>
          </cell>
          <cell r="E32">
            <v>83</v>
          </cell>
          <cell r="F32" t="str">
            <v>Baik</v>
          </cell>
          <cell r="G32">
            <v>83</v>
          </cell>
          <cell r="H32" t="str">
            <v>Baik</v>
          </cell>
          <cell r="I32">
            <v>92</v>
          </cell>
          <cell r="J32" t="str">
            <v>Sangat Baik</v>
          </cell>
          <cell r="K32">
            <v>83</v>
          </cell>
          <cell r="L32" t="str">
            <v>Baik</v>
          </cell>
          <cell r="M32">
            <v>83</v>
          </cell>
          <cell r="N32" t="str">
            <v>Baik</v>
          </cell>
          <cell r="P32" t="str">
            <v/>
          </cell>
        </row>
        <row r="33">
          <cell r="B33">
            <v>27</v>
          </cell>
          <cell r="C33" t="str">
            <v>MARWI, S.Pd.I</v>
          </cell>
          <cell r="D33">
            <v>84.33</v>
          </cell>
          <cell r="E33">
            <v>84</v>
          </cell>
          <cell r="F33" t="str">
            <v>Baik</v>
          </cell>
          <cell r="G33">
            <v>83</v>
          </cell>
          <cell r="H33" t="str">
            <v>Baik</v>
          </cell>
          <cell r="I33">
            <v>92</v>
          </cell>
          <cell r="J33" t="str">
            <v>Sangat Baik</v>
          </cell>
          <cell r="K33">
            <v>83</v>
          </cell>
          <cell r="L33" t="str">
            <v>Baik</v>
          </cell>
          <cell r="M33">
            <v>83</v>
          </cell>
          <cell r="N33" t="str">
            <v>Baik</v>
          </cell>
          <cell r="P33" t="str">
            <v/>
          </cell>
        </row>
        <row r="34">
          <cell r="B34">
            <v>28</v>
          </cell>
          <cell r="C34" t="str">
            <v>SUHARTONO, S.Pd</v>
          </cell>
          <cell r="D34">
            <v>81.11</v>
          </cell>
          <cell r="E34">
            <v>81</v>
          </cell>
          <cell r="F34" t="str">
            <v>Baik</v>
          </cell>
          <cell r="G34">
            <v>80</v>
          </cell>
          <cell r="H34" t="str">
            <v>Baik</v>
          </cell>
          <cell r="I34">
            <v>91</v>
          </cell>
          <cell r="J34" t="str">
            <v>Sangat Baik</v>
          </cell>
          <cell r="K34">
            <v>80</v>
          </cell>
          <cell r="L34" t="str">
            <v>Baik</v>
          </cell>
          <cell r="M34">
            <v>80</v>
          </cell>
          <cell r="N34" t="str">
            <v>Baik</v>
          </cell>
          <cell r="P34" t="str">
            <v/>
          </cell>
        </row>
        <row r="35">
          <cell r="B35">
            <v>29</v>
          </cell>
          <cell r="C35" t="str">
            <v>EUIS KURAISIN, M.Pd</v>
          </cell>
          <cell r="D35">
            <v>81.06</v>
          </cell>
          <cell r="E35">
            <v>79</v>
          </cell>
          <cell r="F35" t="str">
            <v>Baik</v>
          </cell>
          <cell r="G35">
            <v>78</v>
          </cell>
          <cell r="H35" t="str">
            <v>Baik</v>
          </cell>
          <cell r="I35">
            <v>91</v>
          </cell>
          <cell r="J35" t="str">
            <v>Sangat Baik</v>
          </cell>
          <cell r="K35">
            <v>78</v>
          </cell>
          <cell r="L35" t="str">
            <v>Baik</v>
          </cell>
          <cell r="M35">
            <v>78</v>
          </cell>
          <cell r="N35" t="str">
            <v>Baik</v>
          </cell>
          <cell r="P35" t="str">
            <v/>
          </cell>
        </row>
        <row r="36">
          <cell r="B36">
            <v>30</v>
          </cell>
          <cell r="C36" t="str">
            <v>Dra. Hj. NUROZIAH</v>
          </cell>
          <cell r="D36">
            <v>83</v>
          </cell>
          <cell r="E36">
            <v>86</v>
          </cell>
          <cell r="F36" t="str">
            <v>Baik</v>
          </cell>
          <cell r="G36">
            <v>86</v>
          </cell>
          <cell r="H36" t="str">
            <v>Baik</v>
          </cell>
          <cell r="I36">
            <v>91</v>
          </cell>
          <cell r="J36" t="str">
            <v>Sangat Baik</v>
          </cell>
          <cell r="K36">
            <v>85</v>
          </cell>
          <cell r="L36" t="str">
            <v>Baik</v>
          </cell>
          <cell r="M36">
            <v>85</v>
          </cell>
          <cell r="N36" t="str">
            <v>Baik</v>
          </cell>
          <cell r="P36" t="str">
            <v/>
          </cell>
        </row>
        <row r="37">
          <cell r="B37" t="str">
            <v/>
          </cell>
          <cell r="C37" t="str">
            <v/>
          </cell>
          <cell r="F37" t="str">
            <v/>
          </cell>
          <cell r="H37" t="str">
            <v/>
          </cell>
          <cell r="J37" t="str">
            <v/>
          </cell>
          <cell r="L37" t="str">
            <v/>
          </cell>
          <cell r="N37" t="str">
            <v/>
          </cell>
          <cell r="P37" t="str">
            <v/>
          </cell>
        </row>
        <row r="38">
          <cell r="B38" t="str">
            <v/>
          </cell>
          <cell r="C38" t="str">
            <v/>
          </cell>
          <cell r="F38" t="str">
            <v/>
          </cell>
          <cell r="H38" t="str">
            <v/>
          </cell>
          <cell r="J38" t="str">
            <v/>
          </cell>
          <cell r="L38" t="str">
            <v/>
          </cell>
          <cell r="N38" t="str">
            <v/>
          </cell>
          <cell r="P38" t="str">
            <v/>
          </cell>
        </row>
        <row r="39">
          <cell r="B39" t="str">
            <v/>
          </cell>
          <cell r="C39" t="str">
            <v/>
          </cell>
          <cell r="F39" t="str">
            <v/>
          </cell>
          <cell r="H39" t="str">
            <v/>
          </cell>
          <cell r="J39" t="str">
            <v/>
          </cell>
          <cell r="L39" t="str">
            <v/>
          </cell>
          <cell r="N39" t="str">
            <v/>
          </cell>
          <cell r="P39" t="str">
            <v/>
          </cell>
        </row>
        <row r="40">
          <cell r="B40" t="str">
            <v/>
          </cell>
          <cell r="C40" t="str">
            <v/>
          </cell>
          <cell r="F40" t="str">
            <v/>
          </cell>
          <cell r="H40" t="str">
            <v/>
          </cell>
          <cell r="J40" t="str">
            <v/>
          </cell>
          <cell r="L40" t="str">
            <v/>
          </cell>
          <cell r="N40" t="str">
            <v/>
          </cell>
          <cell r="P40" t="str">
            <v/>
          </cell>
        </row>
        <row r="41">
          <cell r="B41" t="str">
            <v/>
          </cell>
          <cell r="C41" t="str">
            <v/>
          </cell>
          <cell r="F41" t="str">
            <v/>
          </cell>
          <cell r="H41" t="str">
            <v/>
          </cell>
          <cell r="J41" t="str">
            <v/>
          </cell>
          <cell r="L41" t="str">
            <v/>
          </cell>
          <cell r="N41" t="str">
            <v/>
          </cell>
          <cell r="P41" t="str">
            <v/>
          </cell>
        </row>
        <row r="42">
          <cell r="B42" t="str">
            <v/>
          </cell>
          <cell r="C42" t="str">
            <v/>
          </cell>
          <cell r="F42" t="str">
            <v/>
          </cell>
          <cell r="H42" t="str">
            <v/>
          </cell>
          <cell r="J42" t="str">
            <v/>
          </cell>
          <cell r="L42" t="str">
            <v/>
          </cell>
          <cell r="N42" t="str">
            <v/>
          </cell>
          <cell r="P42" t="str">
            <v/>
          </cell>
        </row>
        <row r="43">
          <cell r="B43" t="str">
            <v/>
          </cell>
          <cell r="C43" t="str">
            <v/>
          </cell>
          <cell r="F43" t="str">
            <v/>
          </cell>
          <cell r="H43" t="str">
            <v/>
          </cell>
          <cell r="J43" t="str">
            <v/>
          </cell>
          <cell r="L43" t="str">
            <v/>
          </cell>
          <cell r="N43" t="str">
            <v/>
          </cell>
          <cell r="P43" t="str">
            <v/>
          </cell>
        </row>
        <row r="44">
          <cell r="B44" t="str">
            <v/>
          </cell>
          <cell r="C44" t="str">
            <v/>
          </cell>
          <cell r="F44" t="str">
            <v/>
          </cell>
          <cell r="H44" t="str">
            <v/>
          </cell>
          <cell r="J44" t="str">
            <v/>
          </cell>
          <cell r="L44" t="str">
            <v/>
          </cell>
          <cell r="N44" t="str">
            <v/>
          </cell>
          <cell r="P44" t="str">
            <v/>
          </cell>
        </row>
        <row r="45">
          <cell r="B45" t="str">
            <v/>
          </cell>
          <cell r="C45" t="str">
            <v/>
          </cell>
          <cell r="F45" t="str">
            <v/>
          </cell>
          <cell r="H45" t="str">
            <v/>
          </cell>
          <cell r="J45" t="str">
            <v/>
          </cell>
          <cell r="L45" t="str">
            <v/>
          </cell>
          <cell r="N45" t="str">
            <v/>
          </cell>
          <cell r="P45" t="str">
            <v/>
          </cell>
        </row>
        <row r="46">
          <cell r="B46" t="str">
            <v/>
          </cell>
          <cell r="C46" t="str">
            <v/>
          </cell>
          <cell r="F46" t="str">
            <v/>
          </cell>
          <cell r="H46" t="str">
            <v/>
          </cell>
          <cell r="J46" t="str">
            <v/>
          </cell>
          <cell r="L46" t="str">
            <v/>
          </cell>
          <cell r="N46" t="str">
            <v/>
          </cell>
          <cell r="P46" t="str">
            <v/>
          </cell>
        </row>
        <row r="47">
          <cell r="B47" t="str">
            <v/>
          </cell>
          <cell r="C47" t="str">
            <v/>
          </cell>
          <cell r="F47" t="str">
            <v/>
          </cell>
          <cell r="H47" t="str">
            <v/>
          </cell>
          <cell r="J47" t="str">
            <v/>
          </cell>
          <cell r="L47" t="str">
            <v/>
          </cell>
          <cell r="N47" t="str">
            <v/>
          </cell>
          <cell r="P47" t="str">
            <v/>
          </cell>
        </row>
        <row r="48">
          <cell r="B48" t="str">
            <v/>
          </cell>
          <cell r="C48" t="str">
            <v/>
          </cell>
          <cell r="F48" t="str">
            <v/>
          </cell>
          <cell r="H48" t="str">
            <v/>
          </cell>
          <cell r="J48" t="str">
            <v/>
          </cell>
          <cell r="L48" t="str">
            <v/>
          </cell>
          <cell r="N48" t="str">
            <v/>
          </cell>
          <cell r="P48" t="str">
            <v/>
          </cell>
        </row>
        <row r="49">
          <cell r="B49" t="str">
            <v/>
          </cell>
          <cell r="C49" t="str">
            <v/>
          </cell>
          <cell r="F49" t="str">
            <v/>
          </cell>
          <cell r="H49" t="str">
            <v/>
          </cell>
          <cell r="J49" t="str">
            <v/>
          </cell>
          <cell r="L49" t="str">
            <v/>
          </cell>
          <cell r="N49" t="str">
            <v/>
          </cell>
          <cell r="P49" t="str">
            <v/>
          </cell>
        </row>
        <row r="50">
          <cell r="B50" t="str">
            <v/>
          </cell>
          <cell r="C50" t="str">
            <v/>
          </cell>
          <cell r="F50" t="str">
            <v/>
          </cell>
          <cell r="H50" t="str">
            <v/>
          </cell>
          <cell r="J50" t="str">
            <v/>
          </cell>
          <cell r="L50" t="str">
            <v/>
          </cell>
          <cell r="N50" t="str">
            <v/>
          </cell>
          <cell r="P50" t="str">
            <v/>
          </cell>
        </row>
        <row r="51">
          <cell r="B51" t="str">
            <v/>
          </cell>
          <cell r="C51" t="str">
            <v/>
          </cell>
          <cell r="F51" t="str">
            <v/>
          </cell>
          <cell r="H51" t="str">
            <v/>
          </cell>
          <cell r="J51" t="str">
            <v/>
          </cell>
          <cell r="L51" t="str">
            <v/>
          </cell>
          <cell r="N51" t="str">
            <v/>
          </cell>
          <cell r="P51" t="str">
            <v/>
          </cell>
        </row>
        <row r="52">
          <cell r="B52" t="str">
            <v/>
          </cell>
          <cell r="C52" t="str">
            <v/>
          </cell>
          <cell r="F52" t="str">
            <v/>
          </cell>
          <cell r="H52" t="str">
            <v/>
          </cell>
          <cell r="J52" t="str">
            <v/>
          </cell>
          <cell r="L52" t="str">
            <v/>
          </cell>
          <cell r="N52" t="str">
            <v/>
          </cell>
          <cell r="P52" t="str">
            <v/>
          </cell>
        </row>
        <row r="53">
          <cell r="B53" t="str">
            <v/>
          </cell>
          <cell r="C53" t="str">
            <v/>
          </cell>
          <cell r="F53" t="str">
            <v/>
          </cell>
          <cell r="H53" t="str">
            <v/>
          </cell>
          <cell r="J53" t="str">
            <v/>
          </cell>
          <cell r="L53" t="str">
            <v/>
          </cell>
          <cell r="N53" t="str">
            <v/>
          </cell>
          <cell r="P53" t="str">
            <v/>
          </cell>
        </row>
        <row r="54">
          <cell r="B54" t="str">
            <v/>
          </cell>
          <cell r="C54" t="str">
            <v/>
          </cell>
          <cell r="F54" t="str">
            <v/>
          </cell>
          <cell r="H54" t="str">
            <v/>
          </cell>
          <cell r="J54" t="str">
            <v/>
          </cell>
          <cell r="L54" t="str">
            <v/>
          </cell>
          <cell r="N54" t="str">
            <v/>
          </cell>
          <cell r="P54" t="str">
            <v/>
          </cell>
        </row>
        <row r="55">
          <cell r="B55" t="str">
            <v/>
          </cell>
          <cell r="C55" t="str">
            <v/>
          </cell>
          <cell r="F55" t="str">
            <v/>
          </cell>
          <cell r="H55" t="str">
            <v/>
          </cell>
          <cell r="J55" t="str">
            <v/>
          </cell>
          <cell r="L55" t="str">
            <v/>
          </cell>
          <cell r="N55" t="str">
            <v/>
          </cell>
          <cell r="P55" t="str">
            <v/>
          </cell>
        </row>
        <row r="56">
          <cell r="B56" t="str">
            <v/>
          </cell>
          <cell r="C56" t="str">
            <v/>
          </cell>
          <cell r="F56" t="str">
            <v/>
          </cell>
          <cell r="H56" t="str">
            <v/>
          </cell>
          <cell r="J56" t="str">
            <v/>
          </cell>
          <cell r="L56" t="str">
            <v/>
          </cell>
          <cell r="N56" t="str">
            <v/>
          </cell>
          <cell r="P56" t="str">
            <v/>
          </cell>
        </row>
        <row r="57">
          <cell r="B57" t="str">
            <v/>
          </cell>
          <cell r="C57" t="str">
            <v/>
          </cell>
          <cell r="F57" t="str">
            <v/>
          </cell>
          <cell r="H57" t="str">
            <v/>
          </cell>
          <cell r="J57" t="str">
            <v/>
          </cell>
          <cell r="L57" t="str">
            <v/>
          </cell>
          <cell r="N57" t="str">
            <v/>
          </cell>
          <cell r="P57" t="str">
            <v/>
          </cell>
        </row>
        <row r="58">
          <cell r="B58" t="str">
            <v/>
          </cell>
          <cell r="C58" t="str">
            <v/>
          </cell>
          <cell r="F58" t="str">
            <v/>
          </cell>
          <cell r="H58" t="str">
            <v/>
          </cell>
          <cell r="J58" t="str">
            <v/>
          </cell>
          <cell r="L58" t="str">
            <v/>
          </cell>
          <cell r="N58" t="str">
            <v/>
          </cell>
          <cell r="P58" t="str">
            <v/>
          </cell>
        </row>
        <row r="59">
          <cell r="B59" t="str">
            <v/>
          </cell>
          <cell r="C59" t="str">
            <v/>
          </cell>
          <cell r="F59" t="str">
            <v/>
          </cell>
          <cell r="H59" t="str">
            <v/>
          </cell>
          <cell r="J59" t="str">
            <v/>
          </cell>
          <cell r="L59" t="str">
            <v/>
          </cell>
          <cell r="N59" t="str">
            <v/>
          </cell>
          <cell r="P59" t="str">
            <v/>
          </cell>
        </row>
        <row r="60">
          <cell r="B60" t="str">
            <v/>
          </cell>
          <cell r="C60" t="str">
            <v/>
          </cell>
          <cell r="F60" t="str">
            <v/>
          </cell>
          <cell r="H60" t="str">
            <v/>
          </cell>
          <cell r="J60" t="str">
            <v/>
          </cell>
          <cell r="L60" t="str">
            <v/>
          </cell>
          <cell r="N60" t="str">
            <v/>
          </cell>
          <cell r="P60" t="str">
            <v/>
          </cell>
        </row>
        <row r="61">
          <cell r="B61" t="str">
            <v/>
          </cell>
          <cell r="C61" t="str">
            <v/>
          </cell>
          <cell r="F61" t="str">
            <v/>
          </cell>
          <cell r="H61" t="str">
            <v/>
          </cell>
          <cell r="J61" t="str">
            <v/>
          </cell>
          <cell r="L61" t="str">
            <v/>
          </cell>
          <cell r="N61" t="str">
            <v/>
          </cell>
          <cell r="P61" t="str">
            <v/>
          </cell>
        </row>
        <row r="62">
          <cell r="B62" t="str">
            <v/>
          </cell>
          <cell r="C62" t="str">
            <v/>
          </cell>
          <cell r="F62" t="str">
            <v/>
          </cell>
          <cell r="H62" t="str">
            <v/>
          </cell>
          <cell r="J62" t="str">
            <v/>
          </cell>
          <cell r="L62" t="str">
            <v/>
          </cell>
          <cell r="N62" t="str">
            <v/>
          </cell>
          <cell r="P62" t="str">
            <v/>
          </cell>
        </row>
        <row r="63">
          <cell r="B63" t="str">
            <v/>
          </cell>
          <cell r="C63" t="str">
            <v/>
          </cell>
          <cell r="F63" t="str">
            <v/>
          </cell>
          <cell r="H63" t="str">
            <v/>
          </cell>
          <cell r="J63" t="str">
            <v/>
          </cell>
          <cell r="L63" t="str">
            <v/>
          </cell>
          <cell r="N63" t="str">
            <v/>
          </cell>
          <cell r="P63" t="str">
            <v/>
          </cell>
        </row>
        <row r="64">
          <cell r="B64" t="str">
            <v/>
          </cell>
          <cell r="C64" t="str">
            <v/>
          </cell>
          <cell r="F64" t="str">
            <v/>
          </cell>
          <cell r="H64" t="str">
            <v/>
          </cell>
          <cell r="J64" t="str">
            <v/>
          </cell>
          <cell r="L64" t="str">
            <v/>
          </cell>
          <cell r="N64" t="str">
            <v/>
          </cell>
          <cell r="P64" t="str">
            <v/>
          </cell>
        </row>
        <row r="65">
          <cell r="B65" t="str">
            <v/>
          </cell>
          <cell r="C65" t="str">
            <v/>
          </cell>
          <cell r="F65" t="str">
            <v/>
          </cell>
          <cell r="H65" t="str">
            <v/>
          </cell>
          <cell r="J65" t="str">
            <v/>
          </cell>
          <cell r="L65" t="str">
            <v/>
          </cell>
          <cell r="N65" t="str">
            <v/>
          </cell>
          <cell r="P65" t="str">
            <v/>
          </cell>
        </row>
        <row r="66">
          <cell r="B66" t="str">
            <v/>
          </cell>
          <cell r="C66" t="str">
            <v/>
          </cell>
          <cell r="F66" t="str">
            <v/>
          </cell>
          <cell r="H66" t="str">
            <v/>
          </cell>
          <cell r="J66" t="str">
            <v/>
          </cell>
          <cell r="L66" t="str">
            <v/>
          </cell>
          <cell r="N66" t="str">
            <v/>
          </cell>
          <cell r="P66" t="str">
            <v/>
          </cell>
        </row>
        <row r="67">
          <cell r="B67" t="str">
            <v/>
          </cell>
          <cell r="C67" t="str">
            <v/>
          </cell>
          <cell r="F67" t="str">
            <v/>
          </cell>
          <cell r="H67" t="str">
            <v/>
          </cell>
          <cell r="J67" t="str">
            <v/>
          </cell>
          <cell r="L67" t="str">
            <v/>
          </cell>
          <cell r="N67" t="str">
            <v/>
          </cell>
          <cell r="P67" t="str">
            <v/>
          </cell>
        </row>
        <row r="68">
          <cell r="B68" t="str">
            <v/>
          </cell>
          <cell r="C68" t="str">
            <v/>
          </cell>
          <cell r="F68" t="str">
            <v/>
          </cell>
          <cell r="H68" t="str">
            <v/>
          </cell>
          <cell r="J68" t="str">
            <v/>
          </cell>
          <cell r="L68" t="str">
            <v/>
          </cell>
          <cell r="N68" t="str">
            <v/>
          </cell>
          <cell r="P68" t="str">
            <v/>
          </cell>
        </row>
        <row r="69">
          <cell r="B69" t="str">
            <v/>
          </cell>
          <cell r="C69" t="str">
            <v/>
          </cell>
          <cell r="F69" t="str">
            <v/>
          </cell>
          <cell r="H69" t="str">
            <v/>
          </cell>
          <cell r="J69" t="str">
            <v/>
          </cell>
          <cell r="L69" t="str">
            <v/>
          </cell>
          <cell r="N69" t="str">
            <v/>
          </cell>
          <cell r="P69" t="str">
            <v/>
          </cell>
        </row>
        <row r="70">
          <cell r="B70" t="str">
            <v/>
          </cell>
          <cell r="C70" t="str">
            <v/>
          </cell>
          <cell r="F70" t="str">
            <v/>
          </cell>
          <cell r="H70" t="str">
            <v/>
          </cell>
          <cell r="J70" t="str">
            <v/>
          </cell>
          <cell r="L70" t="str">
            <v/>
          </cell>
          <cell r="N70" t="str">
            <v/>
          </cell>
          <cell r="P70" t="str">
            <v/>
          </cell>
        </row>
        <row r="71">
          <cell r="B71" t="str">
            <v/>
          </cell>
          <cell r="C71" t="str">
            <v/>
          </cell>
          <cell r="F71" t="str">
            <v/>
          </cell>
          <cell r="H71" t="str">
            <v/>
          </cell>
          <cell r="J71" t="str">
            <v/>
          </cell>
          <cell r="L71" t="str">
            <v/>
          </cell>
          <cell r="N71" t="str">
            <v/>
          </cell>
          <cell r="P71" t="str">
            <v/>
          </cell>
        </row>
        <row r="72">
          <cell r="B72" t="str">
            <v/>
          </cell>
          <cell r="C72" t="str">
            <v/>
          </cell>
          <cell r="F72" t="str">
            <v/>
          </cell>
          <cell r="H72" t="str">
            <v/>
          </cell>
          <cell r="J72" t="str">
            <v/>
          </cell>
          <cell r="L72" t="str">
            <v/>
          </cell>
          <cell r="N72" t="str">
            <v/>
          </cell>
          <cell r="P72" t="str">
            <v/>
          </cell>
        </row>
        <row r="73">
          <cell r="B73" t="str">
            <v/>
          </cell>
          <cell r="C73" t="str">
            <v/>
          </cell>
          <cell r="F73" t="str">
            <v/>
          </cell>
          <cell r="H73" t="str">
            <v/>
          </cell>
          <cell r="J73" t="str">
            <v/>
          </cell>
          <cell r="L73" t="str">
            <v/>
          </cell>
          <cell r="N73" t="str">
            <v/>
          </cell>
          <cell r="P73" t="str">
            <v/>
          </cell>
        </row>
        <row r="74">
          <cell r="B74" t="str">
            <v/>
          </cell>
          <cell r="C74" t="str">
            <v/>
          </cell>
          <cell r="F74" t="str">
            <v/>
          </cell>
          <cell r="H74" t="str">
            <v/>
          </cell>
          <cell r="J74" t="str">
            <v/>
          </cell>
          <cell r="L74" t="str">
            <v/>
          </cell>
          <cell r="N74" t="str">
            <v/>
          </cell>
          <cell r="P74" t="str">
            <v/>
          </cell>
        </row>
        <row r="75">
          <cell r="B75" t="str">
            <v/>
          </cell>
          <cell r="C75" t="str">
            <v/>
          </cell>
          <cell r="F75" t="str">
            <v/>
          </cell>
          <cell r="H75" t="str">
            <v/>
          </cell>
          <cell r="J75" t="str">
            <v/>
          </cell>
          <cell r="L75" t="str">
            <v/>
          </cell>
          <cell r="N75" t="str">
            <v/>
          </cell>
          <cell r="P75" t="str">
            <v/>
          </cell>
        </row>
        <row r="76">
          <cell r="B76" t="str">
            <v/>
          </cell>
          <cell r="C76" t="str">
            <v/>
          </cell>
          <cell r="F76" t="str">
            <v/>
          </cell>
          <cell r="H76" t="str">
            <v/>
          </cell>
          <cell r="J76" t="str">
            <v/>
          </cell>
          <cell r="L76" t="str">
            <v/>
          </cell>
          <cell r="N76" t="str">
            <v/>
          </cell>
          <cell r="P76" t="str">
            <v/>
          </cell>
        </row>
        <row r="77">
          <cell r="B77" t="str">
            <v/>
          </cell>
          <cell r="C77" t="str">
            <v/>
          </cell>
          <cell r="F77" t="str">
            <v/>
          </cell>
          <cell r="H77" t="str">
            <v/>
          </cell>
          <cell r="J77" t="str">
            <v/>
          </cell>
          <cell r="L77" t="str">
            <v/>
          </cell>
          <cell r="N77" t="str">
            <v/>
          </cell>
          <cell r="P77" t="str">
            <v/>
          </cell>
        </row>
        <row r="78">
          <cell r="B78" t="str">
            <v/>
          </cell>
          <cell r="C78" t="str">
            <v/>
          </cell>
          <cell r="F78" t="str">
            <v/>
          </cell>
          <cell r="H78" t="str">
            <v/>
          </cell>
          <cell r="J78" t="str">
            <v/>
          </cell>
          <cell r="L78" t="str">
            <v/>
          </cell>
          <cell r="N78" t="str">
            <v/>
          </cell>
          <cell r="P78" t="str">
            <v/>
          </cell>
        </row>
        <row r="79">
          <cell r="B79" t="str">
            <v/>
          </cell>
          <cell r="C79" t="str">
            <v/>
          </cell>
          <cell r="F79" t="str">
            <v/>
          </cell>
          <cell r="H79" t="str">
            <v/>
          </cell>
          <cell r="J79" t="str">
            <v/>
          </cell>
          <cell r="L79" t="str">
            <v/>
          </cell>
          <cell r="N79" t="str">
            <v/>
          </cell>
          <cell r="P79" t="str">
            <v/>
          </cell>
        </row>
        <row r="80">
          <cell r="B80" t="str">
            <v/>
          </cell>
          <cell r="C80" t="str">
            <v/>
          </cell>
          <cell r="F80" t="str">
            <v/>
          </cell>
          <cell r="H80" t="str">
            <v/>
          </cell>
          <cell r="J80" t="str">
            <v/>
          </cell>
          <cell r="L80" t="str">
            <v/>
          </cell>
          <cell r="N80" t="str">
            <v/>
          </cell>
          <cell r="P80" t="str">
            <v/>
          </cell>
        </row>
        <row r="81">
          <cell r="B81" t="str">
            <v/>
          </cell>
          <cell r="C81" t="str">
            <v/>
          </cell>
          <cell r="F81" t="str">
            <v/>
          </cell>
          <cell r="H81" t="str">
            <v/>
          </cell>
          <cell r="J81" t="str">
            <v/>
          </cell>
          <cell r="L81" t="str">
            <v/>
          </cell>
          <cell r="N81" t="str">
            <v/>
          </cell>
          <cell r="P81" t="str">
            <v/>
          </cell>
        </row>
        <row r="82">
          <cell r="B82" t="str">
            <v/>
          </cell>
          <cell r="C82" t="str">
            <v/>
          </cell>
          <cell r="F82" t="str">
            <v/>
          </cell>
          <cell r="H82" t="str">
            <v/>
          </cell>
          <cell r="J82" t="str">
            <v/>
          </cell>
          <cell r="L82" t="str">
            <v/>
          </cell>
          <cell r="N82" t="str">
            <v/>
          </cell>
          <cell r="P82" t="str">
            <v/>
          </cell>
        </row>
        <row r="83">
          <cell r="B83" t="str">
            <v/>
          </cell>
          <cell r="C83" t="str">
            <v/>
          </cell>
          <cell r="F83" t="str">
            <v/>
          </cell>
          <cell r="H83" t="str">
            <v/>
          </cell>
          <cell r="J83" t="str">
            <v/>
          </cell>
          <cell r="L83" t="str">
            <v/>
          </cell>
          <cell r="N83" t="str">
            <v/>
          </cell>
          <cell r="P83" t="str">
            <v/>
          </cell>
        </row>
        <row r="84">
          <cell r="B84" t="str">
            <v/>
          </cell>
          <cell r="C84" t="str">
            <v/>
          </cell>
          <cell r="F84" t="str">
            <v/>
          </cell>
          <cell r="H84" t="str">
            <v/>
          </cell>
          <cell r="J84" t="str">
            <v/>
          </cell>
          <cell r="L84" t="str">
            <v/>
          </cell>
          <cell r="N84" t="str">
            <v/>
          </cell>
          <cell r="P84" t="str">
            <v/>
          </cell>
        </row>
        <row r="85">
          <cell r="B85" t="str">
            <v/>
          </cell>
          <cell r="C85" t="str">
            <v/>
          </cell>
          <cell r="F85" t="str">
            <v/>
          </cell>
          <cell r="H85" t="str">
            <v/>
          </cell>
          <cell r="J85" t="str">
            <v/>
          </cell>
          <cell r="L85" t="str">
            <v/>
          </cell>
          <cell r="N85" t="str">
            <v/>
          </cell>
          <cell r="P85" t="str">
            <v/>
          </cell>
        </row>
        <row r="86">
          <cell r="B86" t="str">
            <v/>
          </cell>
          <cell r="C86" t="str">
            <v/>
          </cell>
          <cell r="F86" t="str">
            <v/>
          </cell>
          <cell r="H86" t="str">
            <v/>
          </cell>
          <cell r="J86" t="str">
            <v/>
          </cell>
          <cell r="L86" t="str">
            <v/>
          </cell>
          <cell r="N86" t="str">
            <v/>
          </cell>
          <cell r="P86" t="str">
            <v/>
          </cell>
        </row>
        <row r="87">
          <cell r="B87" t="str">
            <v/>
          </cell>
          <cell r="C87" t="str">
            <v/>
          </cell>
          <cell r="F87" t="str">
            <v/>
          </cell>
          <cell r="H87" t="str">
            <v/>
          </cell>
          <cell r="J87" t="str">
            <v/>
          </cell>
          <cell r="L87" t="str">
            <v/>
          </cell>
          <cell r="N87" t="str">
            <v/>
          </cell>
          <cell r="P87" t="str">
            <v/>
          </cell>
        </row>
        <row r="88">
          <cell r="B88" t="str">
            <v/>
          </cell>
          <cell r="C88" t="str">
            <v/>
          </cell>
          <cell r="F88" t="str">
            <v/>
          </cell>
          <cell r="H88" t="str">
            <v/>
          </cell>
          <cell r="J88" t="str">
            <v/>
          </cell>
          <cell r="L88" t="str">
            <v/>
          </cell>
          <cell r="N88" t="str">
            <v/>
          </cell>
          <cell r="P88" t="str">
            <v/>
          </cell>
        </row>
        <row r="89">
          <cell r="B89" t="str">
            <v/>
          </cell>
          <cell r="C89" t="str">
            <v/>
          </cell>
          <cell r="F89" t="str">
            <v/>
          </cell>
          <cell r="H89" t="str">
            <v/>
          </cell>
          <cell r="J89" t="str">
            <v/>
          </cell>
          <cell r="L89" t="str">
            <v/>
          </cell>
          <cell r="N89" t="str">
            <v/>
          </cell>
          <cell r="P89" t="str">
            <v/>
          </cell>
        </row>
        <row r="90">
          <cell r="B90" t="str">
            <v/>
          </cell>
          <cell r="C90" t="str">
            <v/>
          </cell>
          <cell r="F90" t="str">
            <v/>
          </cell>
          <cell r="H90" t="str">
            <v/>
          </cell>
          <cell r="J90" t="str">
            <v/>
          </cell>
          <cell r="L90" t="str">
            <v/>
          </cell>
          <cell r="N90" t="str">
            <v/>
          </cell>
          <cell r="P90" t="str">
            <v/>
          </cell>
        </row>
        <row r="91">
          <cell r="B91" t="str">
            <v/>
          </cell>
          <cell r="C91" t="str">
            <v/>
          </cell>
          <cell r="F91" t="str">
            <v/>
          </cell>
          <cell r="H91" t="str">
            <v/>
          </cell>
          <cell r="J91" t="str">
            <v/>
          </cell>
          <cell r="L91" t="str">
            <v/>
          </cell>
          <cell r="N91" t="str">
            <v/>
          </cell>
          <cell r="P91" t="str">
            <v/>
          </cell>
        </row>
        <row r="92">
          <cell r="B92" t="str">
            <v/>
          </cell>
          <cell r="C92" t="str">
            <v/>
          </cell>
          <cell r="F92" t="str">
            <v/>
          </cell>
          <cell r="H92" t="str">
            <v/>
          </cell>
          <cell r="J92" t="str">
            <v/>
          </cell>
          <cell r="L92" t="str">
            <v/>
          </cell>
          <cell r="N92" t="str">
            <v/>
          </cell>
          <cell r="P92" t="str">
            <v/>
          </cell>
        </row>
        <row r="93">
          <cell r="B93" t="str">
            <v/>
          </cell>
          <cell r="C93" t="str">
            <v/>
          </cell>
          <cell r="F93" t="str">
            <v/>
          </cell>
          <cell r="H93" t="str">
            <v/>
          </cell>
          <cell r="J93" t="str">
            <v/>
          </cell>
          <cell r="L93" t="str">
            <v/>
          </cell>
          <cell r="N93" t="str">
            <v/>
          </cell>
          <cell r="P93" t="str">
            <v/>
          </cell>
        </row>
        <row r="94">
          <cell r="B94" t="str">
            <v/>
          </cell>
          <cell r="C94" t="str">
            <v/>
          </cell>
          <cell r="F94" t="str">
            <v/>
          </cell>
          <cell r="H94" t="str">
            <v/>
          </cell>
          <cell r="J94" t="str">
            <v/>
          </cell>
          <cell r="L94" t="str">
            <v/>
          </cell>
          <cell r="N94" t="str">
            <v/>
          </cell>
          <cell r="P94" t="str">
            <v/>
          </cell>
        </row>
        <row r="95">
          <cell r="B95" t="str">
            <v/>
          </cell>
          <cell r="C95" t="str">
            <v/>
          </cell>
          <cell r="F95" t="str">
            <v/>
          </cell>
          <cell r="H95" t="str">
            <v/>
          </cell>
          <cell r="J95" t="str">
            <v/>
          </cell>
          <cell r="L95" t="str">
            <v/>
          </cell>
          <cell r="N95" t="str">
            <v/>
          </cell>
          <cell r="P95" t="str">
            <v/>
          </cell>
        </row>
        <row r="96">
          <cell r="B96" t="str">
            <v/>
          </cell>
          <cell r="C96" t="str">
            <v/>
          </cell>
          <cell r="F96" t="str">
            <v/>
          </cell>
          <cell r="H96" t="str">
            <v/>
          </cell>
          <cell r="J96" t="str">
            <v/>
          </cell>
          <cell r="L96" t="str">
            <v/>
          </cell>
          <cell r="N96" t="str">
            <v/>
          </cell>
          <cell r="P96" t="str">
            <v/>
          </cell>
        </row>
        <row r="97">
          <cell r="B97" t="str">
            <v/>
          </cell>
          <cell r="C97" t="str">
            <v/>
          </cell>
          <cell r="F97" t="str">
            <v/>
          </cell>
          <cell r="H97" t="str">
            <v/>
          </cell>
          <cell r="J97" t="str">
            <v/>
          </cell>
          <cell r="L97" t="str">
            <v/>
          </cell>
          <cell r="N97" t="str">
            <v/>
          </cell>
          <cell r="P97" t="str">
            <v/>
          </cell>
        </row>
        <row r="98">
          <cell r="B98" t="str">
            <v/>
          </cell>
          <cell r="C98" t="str">
            <v/>
          </cell>
          <cell r="F98" t="str">
            <v/>
          </cell>
          <cell r="H98" t="str">
            <v/>
          </cell>
          <cell r="J98" t="str">
            <v/>
          </cell>
          <cell r="L98" t="str">
            <v/>
          </cell>
          <cell r="N98" t="str">
            <v/>
          </cell>
          <cell r="P98" t="str">
            <v/>
          </cell>
        </row>
        <row r="99">
          <cell r="B99" t="str">
            <v/>
          </cell>
          <cell r="C99" t="str">
            <v/>
          </cell>
          <cell r="F99" t="str">
            <v/>
          </cell>
          <cell r="H99" t="str">
            <v/>
          </cell>
          <cell r="J99" t="str">
            <v/>
          </cell>
          <cell r="L99" t="str">
            <v/>
          </cell>
          <cell r="N99" t="str">
            <v/>
          </cell>
          <cell r="P99" t="str">
            <v/>
          </cell>
        </row>
        <row r="100">
          <cell r="B100" t="str">
            <v/>
          </cell>
          <cell r="C100" t="str">
            <v/>
          </cell>
          <cell r="F100" t="str">
            <v/>
          </cell>
          <cell r="H100" t="str">
            <v/>
          </cell>
          <cell r="J100" t="str">
            <v/>
          </cell>
          <cell r="L100" t="str">
            <v/>
          </cell>
          <cell r="N100" t="str">
            <v/>
          </cell>
          <cell r="P100" t="str">
            <v/>
          </cell>
        </row>
        <row r="101">
          <cell r="B101" t="str">
            <v/>
          </cell>
          <cell r="C101" t="str">
            <v/>
          </cell>
          <cell r="F101" t="str">
            <v/>
          </cell>
          <cell r="H101" t="str">
            <v/>
          </cell>
          <cell r="J101" t="str">
            <v/>
          </cell>
          <cell r="L101" t="str">
            <v/>
          </cell>
          <cell r="N101" t="str">
            <v/>
          </cell>
          <cell r="P101" t="str">
            <v/>
          </cell>
        </row>
        <row r="102">
          <cell r="B102" t="str">
            <v/>
          </cell>
          <cell r="C102" t="str">
            <v/>
          </cell>
          <cell r="F102" t="str">
            <v/>
          </cell>
          <cell r="H102" t="str">
            <v/>
          </cell>
          <cell r="J102" t="str">
            <v/>
          </cell>
          <cell r="L102" t="str">
            <v/>
          </cell>
          <cell r="N102" t="str">
            <v/>
          </cell>
          <cell r="P102" t="str">
            <v/>
          </cell>
        </row>
        <row r="103">
          <cell r="B103" t="str">
            <v/>
          </cell>
          <cell r="C103" t="str">
            <v/>
          </cell>
          <cell r="F103" t="str">
            <v/>
          </cell>
          <cell r="H103" t="str">
            <v/>
          </cell>
          <cell r="J103" t="str">
            <v/>
          </cell>
          <cell r="L103" t="str">
            <v/>
          </cell>
          <cell r="N103" t="str">
            <v/>
          </cell>
          <cell r="P103" t="str">
            <v/>
          </cell>
        </row>
        <row r="104">
          <cell r="B104" t="str">
            <v/>
          </cell>
          <cell r="C104" t="str">
            <v/>
          </cell>
          <cell r="F104" t="str">
            <v/>
          </cell>
          <cell r="H104" t="str">
            <v/>
          </cell>
          <cell r="J104" t="str">
            <v/>
          </cell>
          <cell r="L104" t="str">
            <v/>
          </cell>
          <cell r="N104" t="str">
            <v/>
          </cell>
          <cell r="P104" t="str">
            <v/>
          </cell>
        </row>
        <row r="105">
          <cell r="B105" t="str">
            <v/>
          </cell>
          <cell r="C105" t="str">
            <v/>
          </cell>
          <cell r="F105" t="str">
            <v/>
          </cell>
          <cell r="H105" t="str">
            <v/>
          </cell>
          <cell r="J105" t="str">
            <v/>
          </cell>
          <cell r="L105" t="str">
            <v/>
          </cell>
          <cell r="N105" t="str">
            <v/>
          </cell>
          <cell r="P105" t="str">
            <v/>
          </cell>
        </row>
        <row r="106">
          <cell r="B106" t="str">
            <v/>
          </cell>
          <cell r="C106" t="str">
            <v/>
          </cell>
          <cell r="F106" t="str">
            <v/>
          </cell>
          <cell r="H106" t="str">
            <v/>
          </cell>
          <cell r="J106" t="str">
            <v/>
          </cell>
          <cell r="L106" t="str">
            <v/>
          </cell>
          <cell r="N106" t="str">
            <v/>
          </cell>
          <cell r="P106" t="str">
            <v/>
          </cell>
        </row>
        <row r="107">
          <cell r="B107" t="str">
            <v/>
          </cell>
          <cell r="C107" t="str">
            <v/>
          </cell>
          <cell r="F107" t="str">
            <v/>
          </cell>
          <cell r="H107" t="str">
            <v/>
          </cell>
          <cell r="J107" t="str">
            <v/>
          </cell>
          <cell r="L107" t="str">
            <v/>
          </cell>
          <cell r="N107" t="str">
            <v/>
          </cell>
          <cell r="P107" t="str">
            <v/>
          </cell>
        </row>
        <row r="108">
          <cell r="B108" t="str">
            <v/>
          </cell>
          <cell r="C108" t="str">
            <v/>
          </cell>
          <cell r="F108" t="str">
            <v/>
          </cell>
          <cell r="H108" t="str">
            <v/>
          </cell>
          <cell r="J108" t="str">
            <v/>
          </cell>
          <cell r="L108" t="str">
            <v/>
          </cell>
          <cell r="N108" t="str">
            <v/>
          </cell>
          <cell r="P108" t="str">
            <v/>
          </cell>
        </row>
        <row r="109">
          <cell r="B109" t="str">
            <v/>
          </cell>
          <cell r="C109" t="str">
            <v/>
          </cell>
          <cell r="F109" t="str">
            <v/>
          </cell>
          <cell r="H109" t="str">
            <v/>
          </cell>
          <cell r="J109" t="str">
            <v/>
          </cell>
          <cell r="L109" t="str">
            <v/>
          </cell>
          <cell r="N109" t="str">
            <v/>
          </cell>
          <cell r="P109" t="str">
            <v/>
          </cell>
        </row>
        <row r="110">
          <cell r="B110" t="str">
            <v/>
          </cell>
          <cell r="C110" t="str">
            <v/>
          </cell>
          <cell r="F110" t="str">
            <v/>
          </cell>
          <cell r="H110" t="str">
            <v/>
          </cell>
          <cell r="J110" t="str">
            <v/>
          </cell>
          <cell r="L110" t="str">
            <v/>
          </cell>
          <cell r="N110" t="str">
            <v/>
          </cell>
          <cell r="P110" t="str">
            <v/>
          </cell>
        </row>
        <row r="111">
          <cell r="B111" t="str">
            <v/>
          </cell>
          <cell r="C111" t="str">
            <v/>
          </cell>
          <cell r="F111" t="str">
            <v/>
          </cell>
          <cell r="H111" t="str">
            <v/>
          </cell>
          <cell r="J111" t="str">
            <v/>
          </cell>
          <cell r="L111" t="str">
            <v/>
          </cell>
          <cell r="N111" t="str">
            <v/>
          </cell>
          <cell r="P111" t="str">
            <v/>
          </cell>
        </row>
        <row r="112">
          <cell r="B112" t="str">
            <v/>
          </cell>
          <cell r="C112" t="str">
            <v/>
          </cell>
          <cell r="F112" t="str">
            <v/>
          </cell>
          <cell r="H112" t="str">
            <v/>
          </cell>
          <cell r="J112" t="str">
            <v/>
          </cell>
          <cell r="L112" t="str">
            <v/>
          </cell>
          <cell r="N112" t="str">
            <v/>
          </cell>
          <cell r="P112" t="str">
            <v/>
          </cell>
        </row>
        <row r="113">
          <cell r="B113" t="str">
            <v/>
          </cell>
          <cell r="C113" t="str">
            <v/>
          </cell>
          <cell r="F113" t="str">
            <v/>
          </cell>
          <cell r="H113" t="str">
            <v/>
          </cell>
          <cell r="J113" t="str">
            <v/>
          </cell>
          <cell r="L113" t="str">
            <v/>
          </cell>
          <cell r="N113" t="str">
            <v/>
          </cell>
          <cell r="P113" t="str">
            <v/>
          </cell>
        </row>
        <row r="114">
          <cell r="B114" t="str">
            <v/>
          </cell>
          <cell r="C114" t="str">
            <v/>
          </cell>
          <cell r="F114" t="str">
            <v/>
          </cell>
          <cell r="H114" t="str">
            <v/>
          </cell>
          <cell r="J114" t="str">
            <v/>
          </cell>
          <cell r="L114" t="str">
            <v/>
          </cell>
          <cell r="N114" t="str">
            <v/>
          </cell>
          <cell r="P114" t="str">
            <v/>
          </cell>
        </row>
        <row r="115">
          <cell r="B115" t="str">
            <v/>
          </cell>
          <cell r="C115" t="str">
            <v/>
          </cell>
          <cell r="F115" t="str">
            <v/>
          </cell>
          <cell r="H115" t="str">
            <v/>
          </cell>
          <cell r="J115" t="str">
            <v/>
          </cell>
          <cell r="L115" t="str">
            <v/>
          </cell>
          <cell r="N115" t="str">
            <v/>
          </cell>
          <cell r="P115" t="str">
            <v/>
          </cell>
        </row>
        <row r="116">
          <cell r="B116" t="str">
            <v/>
          </cell>
          <cell r="C116" t="str">
            <v/>
          </cell>
          <cell r="F116" t="str">
            <v/>
          </cell>
          <cell r="H116" t="str">
            <v/>
          </cell>
          <cell r="J116" t="str">
            <v/>
          </cell>
          <cell r="L116" t="str">
            <v/>
          </cell>
          <cell r="N116" t="str">
            <v/>
          </cell>
          <cell r="P116" t="str">
            <v/>
          </cell>
        </row>
        <row r="117">
          <cell r="B117" t="str">
            <v/>
          </cell>
          <cell r="C117" t="str">
            <v/>
          </cell>
          <cell r="F117" t="str">
            <v/>
          </cell>
          <cell r="H117" t="str">
            <v/>
          </cell>
          <cell r="J117" t="str">
            <v/>
          </cell>
          <cell r="L117" t="str">
            <v/>
          </cell>
          <cell r="N117" t="str">
            <v/>
          </cell>
          <cell r="P117" t="str">
            <v/>
          </cell>
        </row>
        <row r="118">
          <cell r="B118" t="str">
            <v/>
          </cell>
          <cell r="C118" t="str">
            <v/>
          </cell>
          <cell r="F118" t="str">
            <v/>
          </cell>
          <cell r="H118" t="str">
            <v/>
          </cell>
          <cell r="J118" t="str">
            <v/>
          </cell>
          <cell r="L118" t="str">
            <v/>
          </cell>
          <cell r="N118" t="str">
            <v/>
          </cell>
          <cell r="P118" t="str">
            <v/>
          </cell>
        </row>
        <row r="119">
          <cell r="B119" t="str">
            <v/>
          </cell>
          <cell r="C119" t="str">
            <v/>
          </cell>
          <cell r="F119" t="str">
            <v/>
          </cell>
          <cell r="H119" t="str">
            <v/>
          </cell>
          <cell r="J119" t="str">
            <v/>
          </cell>
          <cell r="L119" t="str">
            <v/>
          </cell>
          <cell r="N119" t="str">
            <v/>
          </cell>
          <cell r="P119" t="str">
            <v/>
          </cell>
        </row>
        <row r="120">
          <cell r="B120" t="str">
            <v/>
          </cell>
          <cell r="C120" t="str">
            <v/>
          </cell>
          <cell r="F120" t="str">
            <v/>
          </cell>
          <cell r="H120" t="str">
            <v/>
          </cell>
          <cell r="J120" t="str">
            <v/>
          </cell>
          <cell r="L120" t="str">
            <v/>
          </cell>
          <cell r="N120" t="str">
            <v/>
          </cell>
          <cell r="P120" t="str">
            <v/>
          </cell>
        </row>
        <row r="121">
          <cell r="B121" t="str">
            <v/>
          </cell>
          <cell r="C121" t="str">
            <v/>
          </cell>
          <cell r="F121" t="str">
            <v/>
          </cell>
          <cell r="H121" t="str">
            <v/>
          </cell>
          <cell r="J121" t="str">
            <v/>
          </cell>
          <cell r="L121" t="str">
            <v/>
          </cell>
          <cell r="N121" t="str">
            <v/>
          </cell>
          <cell r="P121" t="str">
            <v/>
          </cell>
        </row>
        <row r="122">
          <cell r="B122" t="str">
            <v/>
          </cell>
          <cell r="C122" t="str">
            <v/>
          </cell>
          <cell r="F122" t="str">
            <v/>
          </cell>
          <cell r="H122" t="str">
            <v/>
          </cell>
          <cell r="J122" t="str">
            <v/>
          </cell>
          <cell r="L122" t="str">
            <v/>
          </cell>
          <cell r="N122" t="str">
            <v/>
          </cell>
          <cell r="P122" t="str">
            <v/>
          </cell>
        </row>
        <row r="123">
          <cell r="B123" t="str">
            <v/>
          </cell>
          <cell r="C123" t="str">
            <v/>
          </cell>
          <cell r="F123" t="str">
            <v/>
          </cell>
          <cell r="H123" t="str">
            <v/>
          </cell>
          <cell r="J123" t="str">
            <v/>
          </cell>
          <cell r="L123" t="str">
            <v/>
          </cell>
          <cell r="N123" t="str">
            <v/>
          </cell>
          <cell r="P123" t="str">
            <v/>
          </cell>
        </row>
        <row r="124">
          <cell r="B124" t="str">
            <v/>
          </cell>
          <cell r="C124" t="str">
            <v/>
          </cell>
          <cell r="F124" t="str">
            <v/>
          </cell>
          <cell r="H124" t="str">
            <v/>
          </cell>
          <cell r="J124" t="str">
            <v/>
          </cell>
          <cell r="L124" t="str">
            <v/>
          </cell>
          <cell r="N124" t="str">
            <v/>
          </cell>
          <cell r="P124" t="str">
            <v/>
          </cell>
        </row>
        <row r="125">
          <cell r="B125" t="str">
            <v/>
          </cell>
          <cell r="C125" t="str">
            <v/>
          </cell>
          <cell r="F125" t="str">
            <v/>
          </cell>
          <cell r="H125" t="str">
            <v/>
          </cell>
          <cell r="J125" t="str">
            <v/>
          </cell>
          <cell r="L125" t="str">
            <v/>
          </cell>
          <cell r="N125" t="str">
            <v/>
          </cell>
          <cell r="P125" t="str">
            <v/>
          </cell>
        </row>
        <row r="126">
          <cell r="B126" t="str">
            <v/>
          </cell>
          <cell r="C126" t="str">
            <v/>
          </cell>
          <cell r="F126" t="str">
            <v/>
          </cell>
          <cell r="H126" t="str">
            <v/>
          </cell>
          <cell r="J126" t="str">
            <v/>
          </cell>
          <cell r="L126" t="str">
            <v/>
          </cell>
          <cell r="N126" t="str">
            <v/>
          </cell>
          <cell r="P126" t="str">
            <v/>
          </cell>
        </row>
        <row r="127">
          <cell r="B127" t="str">
            <v/>
          </cell>
          <cell r="C127" t="str">
            <v/>
          </cell>
          <cell r="F127" t="str">
            <v/>
          </cell>
          <cell r="H127" t="str">
            <v/>
          </cell>
          <cell r="J127" t="str">
            <v/>
          </cell>
          <cell r="L127" t="str">
            <v/>
          </cell>
          <cell r="N127" t="str">
            <v/>
          </cell>
          <cell r="P127" t="str">
            <v/>
          </cell>
        </row>
        <row r="128">
          <cell r="B128" t="str">
            <v/>
          </cell>
          <cell r="C128" t="str">
            <v/>
          </cell>
          <cell r="F128" t="str">
            <v/>
          </cell>
          <cell r="H128" t="str">
            <v/>
          </cell>
          <cell r="J128" t="str">
            <v/>
          </cell>
          <cell r="L128" t="str">
            <v/>
          </cell>
          <cell r="N128" t="str">
            <v/>
          </cell>
          <cell r="P128" t="str">
            <v/>
          </cell>
        </row>
        <row r="129">
          <cell r="B129" t="str">
            <v/>
          </cell>
          <cell r="C129" t="str">
            <v/>
          </cell>
          <cell r="F129" t="str">
            <v/>
          </cell>
          <cell r="H129" t="str">
            <v/>
          </cell>
          <cell r="J129" t="str">
            <v/>
          </cell>
          <cell r="L129" t="str">
            <v/>
          </cell>
          <cell r="N129" t="str">
            <v/>
          </cell>
          <cell r="P129" t="str">
            <v/>
          </cell>
        </row>
        <row r="130">
          <cell r="B130" t="str">
            <v/>
          </cell>
          <cell r="C130" t="str">
            <v/>
          </cell>
          <cell r="F130" t="str">
            <v/>
          </cell>
          <cell r="H130" t="str">
            <v/>
          </cell>
          <cell r="J130" t="str">
            <v/>
          </cell>
          <cell r="L130" t="str">
            <v/>
          </cell>
          <cell r="N130" t="str">
            <v/>
          </cell>
          <cell r="P130" t="str">
            <v/>
          </cell>
        </row>
        <row r="131">
          <cell r="B131" t="str">
            <v/>
          </cell>
          <cell r="C131" t="str">
            <v/>
          </cell>
          <cell r="F131" t="str">
            <v/>
          </cell>
          <cell r="H131" t="str">
            <v/>
          </cell>
          <cell r="J131" t="str">
            <v/>
          </cell>
          <cell r="L131" t="str">
            <v/>
          </cell>
          <cell r="N131" t="str">
            <v/>
          </cell>
          <cell r="P131" t="str">
            <v/>
          </cell>
        </row>
        <row r="132">
          <cell r="B132" t="str">
            <v/>
          </cell>
          <cell r="C132" t="str">
            <v/>
          </cell>
          <cell r="F132" t="str">
            <v/>
          </cell>
          <cell r="H132" t="str">
            <v/>
          </cell>
          <cell r="J132" t="str">
            <v/>
          </cell>
          <cell r="L132" t="str">
            <v/>
          </cell>
          <cell r="N132" t="str">
            <v/>
          </cell>
          <cell r="P132" t="str">
            <v/>
          </cell>
        </row>
        <row r="133">
          <cell r="B133" t="str">
            <v/>
          </cell>
          <cell r="C133" t="str">
            <v/>
          </cell>
          <cell r="F133" t="str">
            <v/>
          </cell>
          <cell r="H133" t="str">
            <v/>
          </cell>
          <cell r="J133" t="str">
            <v/>
          </cell>
          <cell r="L133" t="str">
            <v/>
          </cell>
          <cell r="N133" t="str">
            <v/>
          </cell>
          <cell r="P133" t="str">
            <v/>
          </cell>
        </row>
        <row r="134">
          <cell r="B134" t="str">
            <v/>
          </cell>
          <cell r="C134" t="str">
            <v/>
          </cell>
          <cell r="F134" t="str">
            <v/>
          </cell>
          <cell r="H134" t="str">
            <v/>
          </cell>
          <cell r="J134" t="str">
            <v/>
          </cell>
          <cell r="L134" t="str">
            <v/>
          </cell>
          <cell r="N134" t="str">
            <v/>
          </cell>
          <cell r="P134" t="str">
            <v/>
          </cell>
        </row>
        <row r="135">
          <cell r="B135" t="str">
            <v/>
          </cell>
          <cell r="C135" t="str">
            <v/>
          </cell>
          <cell r="F135" t="str">
            <v/>
          </cell>
          <cell r="H135" t="str">
            <v/>
          </cell>
          <cell r="J135" t="str">
            <v/>
          </cell>
          <cell r="L135" t="str">
            <v/>
          </cell>
          <cell r="N135" t="str">
            <v/>
          </cell>
          <cell r="P135" t="str">
            <v/>
          </cell>
        </row>
        <row r="136">
          <cell r="B136" t="str">
            <v/>
          </cell>
          <cell r="C136" t="str">
            <v/>
          </cell>
          <cell r="F136" t="str">
            <v/>
          </cell>
          <cell r="H136" t="str">
            <v/>
          </cell>
          <cell r="J136" t="str">
            <v/>
          </cell>
          <cell r="L136" t="str">
            <v/>
          </cell>
          <cell r="N136" t="str">
            <v/>
          </cell>
          <cell r="P136" t="str">
            <v/>
          </cell>
        </row>
        <row r="137">
          <cell r="B137" t="str">
            <v/>
          </cell>
          <cell r="C137" t="str">
            <v/>
          </cell>
          <cell r="F137" t="str">
            <v/>
          </cell>
          <cell r="H137" t="str">
            <v/>
          </cell>
          <cell r="J137" t="str">
            <v/>
          </cell>
          <cell r="L137" t="str">
            <v/>
          </cell>
          <cell r="N137" t="str">
            <v/>
          </cell>
          <cell r="P137" t="str">
            <v/>
          </cell>
        </row>
        <row r="138">
          <cell r="B138" t="str">
            <v/>
          </cell>
          <cell r="C138" t="str">
            <v/>
          </cell>
          <cell r="F138" t="str">
            <v/>
          </cell>
          <cell r="H138" t="str">
            <v/>
          </cell>
          <cell r="J138" t="str">
            <v/>
          </cell>
          <cell r="L138" t="str">
            <v/>
          </cell>
          <cell r="N138" t="str">
            <v/>
          </cell>
          <cell r="P138" t="str">
            <v/>
          </cell>
        </row>
        <row r="139">
          <cell r="B139" t="str">
            <v/>
          </cell>
          <cell r="C139" t="str">
            <v/>
          </cell>
          <cell r="F139" t="str">
            <v/>
          </cell>
          <cell r="H139" t="str">
            <v/>
          </cell>
          <cell r="J139" t="str">
            <v/>
          </cell>
          <cell r="L139" t="str">
            <v/>
          </cell>
          <cell r="N139" t="str">
            <v/>
          </cell>
          <cell r="P139" t="str">
            <v/>
          </cell>
        </row>
        <row r="140">
          <cell r="B140" t="str">
            <v/>
          </cell>
          <cell r="C140" t="str">
            <v/>
          </cell>
          <cell r="F140" t="str">
            <v/>
          </cell>
          <cell r="H140" t="str">
            <v/>
          </cell>
          <cell r="J140" t="str">
            <v/>
          </cell>
          <cell r="L140" t="str">
            <v/>
          </cell>
          <cell r="N140" t="str">
            <v/>
          </cell>
          <cell r="P140" t="str">
            <v/>
          </cell>
        </row>
        <row r="141">
          <cell r="B141" t="str">
            <v/>
          </cell>
          <cell r="C141" t="str">
            <v/>
          </cell>
          <cell r="F141" t="str">
            <v/>
          </cell>
          <cell r="H141" t="str">
            <v/>
          </cell>
          <cell r="J141" t="str">
            <v/>
          </cell>
          <cell r="L141" t="str">
            <v/>
          </cell>
          <cell r="N141" t="str">
            <v/>
          </cell>
          <cell r="P141" t="str">
            <v/>
          </cell>
        </row>
        <row r="142">
          <cell r="B142" t="str">
            <v/>
          </cell>
          <cell r="C142" t="str">
            <v/>
          </cell>
          <cell r="F142" t="str">
            <v/>
          </cell>
          <cell r="H142" t="str">
            <v/>
          </cell>
          <cell r="J142" t="str">
            <v/>
          </cell>
          <cell r="L142" t="str">
            <v/>
          </cell>
          <cell r="N142" t="str">
            <v/>
          </cell>
          <cell r="P142" t="str">
            <v/>
          </cell>
        </row>
        <row r="143">
          <cell r="B143" t="str">
            <v/>
          </cell>
          <cell r="C143" t="str">
            <v/>
          </cell>
          <cell r="F143" t="str">
            <v/>
          </cell>
          <cell r="H143" t="str">
            <v/>
          </cell>
          <cell r="J143" t="str">
            <v/>
          </cell>
          <cell r="L143" t="str">
            <v/>
          </cell>
          <cell r="N143" t="str">
            <v/>
          </cell>
          <cell r="P143" t="str">
            <v/>
          </cell>
        </row>
      </sheetData>
      <sheetData sheetId="12" refreshError="1"/>
      <sheetData sheetId="13" refreshError="1">
        <row r="6">
          <cell r="P6">
            <v>14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 BK"/>
      <sheetName val="Matrik"/>
      <sheetName val="INPUT DATA"/>
      <sheetName val="SKP"/>
      <sheetName val="PENGUKURAN"/>
      <sheetName val="PENILAIAN SKP"/>
      <sheetName val="ANJAB"/>
      <sheetName val="ABK"/>
    </sheetNames>
    <sheetDataSet>
      <sheetData sheetId="0">
        <row r="7">
          <cell r="G7" t="str">
            <v>2a</v>
          </cell>
          <cell r="H7" t="str">
            <v>Melaksanakan penyusunan program Layanan Bimbingan dan Konseling</v>
          </cell>
          <cell r="I7">
            <v>0.83</v>
          </cell>
        </row>
        <row r="8">
          <cell r="G8" t="str">
            <v>2b</v>
          </cell>
          <cell r="H8" t="str">
            <v>Melaksanakan penyusunan program Layanan Bimbingan dan Konseling</v>
          </cell>
          <cell r="I8">
            <v>0.83</v>
          </cell>
        </row>
        <row r="9">
          <cell r="G9" t="str">
            <v>2c</v>
          </cell>
          <cell r="H9" t="str">
            <v>Melaksanakan penyusunan program Layanan Bimbingan dan Konseling</v>
          </cell>
          <cell r="I9">
            <v>0.83</v>
          </cell>
        </row>
        <row r="10">
          <cell r="G10" t="str">
            <v>2d</v>
          </cell>
          <cell r="H10" t="str">
            <v>Melaksanakan penyusunan program Layanan Bimbingan dan Konseling</v>
          </cell>
          <cell r="I10">
            <v>0.83</v>
          </cell>
        </row>
        <row r="11">
          <cell r="G11" t="str">
            <v>3a</v>
          </cell>
          <cell r="H11" t="str">
            <v>Melaksanakan penyusunan program Layanan Bimbingan dan Konseling</v>
          </cell>
          <cell r="I11">
            <v>2.08</v>
          </cell>
        </row>
        <row r="12">
          <cell r="G12" t="str">
            <v>3b</v>
          </cell>
          <cell r="H12" t="str">
            <v>Melaksanakan penyusunan program Layanan Bimbingan dan Konseling</v>
          </cell>
          <cell r="I12">
            <v>2.08</v>
          </cell>
        </row>
        <row r="13">
          <cell r="G13" t="str">
            <v>3c</v>
          </cell>
          <cell r="H13" t="str">
            <v>Melaksanakan penyusunan program Layanan Bimbingan dan Konseling</v>
          </cell>
          <cell r="I13">
            <v>4.16</v>
          </cell>
        </row>
        <row r="14">
          <cell r="G14" t="str">
            <v>3d</v>
          </cell>
          <cell r="H14" t="str">
            <v>Melaksanakan penyusunan program Layanan Bimbingan dan Konseling</v>
          </cell>
          <cell r="I14">
            <v>4.16</v>
          </cell>
        </row>
        <row r="15">
          <cell r="G15" t="str">
            <v>4a</v>
          </cell>
          <cell r="H15" t="str">
            <v>Melaksanakan penyusunan program Layanan Bimbingan dan Konseling</v>
          </cell>
          <cell r="I15">
            <v>4.16</v>
          </cell>
        </row>
        <row r="16">
          <cell r="G16" t="str">
            <v>4b</v>
          </cell>
          <cell r="H16" t="str">
            <v>Melaksanakan penyusunan program Layanan Bimbingan dan Konseling</v>
          </cell>
          <cell r="I16">
            <v>4.16</v>
          </cell>
        </row>
        <row r="17">
          <cell r="G17" t="str">
            <v>4c</v>
          </cell>
          <cell r="H17" t="str">
            <v>Melaksanakan penyusunan program Layanan Bimbingan dan Konseling</v>
          </cell>
          <cell r="I17">
            <v>4.16</v>
          </cell>
        </row>
        <row r="18">
          <cell r="G18" t="str">
            <v>4d</v>
          </cell>
          <cell r="H18" t="str">
            <v>Melaksanakan penyusunan program Layanan Bimbingan dan Konseling</v>
          </cell>
          <cell r="I18">
            <v>4.16</v>
          </cell>
        </row>
        <row r="19">
          <cell r="G19" t="str">
            <v>2a</v>
          </cell>
          <cell r="H19" t="str">
            <v>Menyajikan Program Layanan Bimbingan dan Konseling</v>
          </cell>
          <cell r="I19">
            <v>1.24</v>
          </cell>
        </row>
        <row r="20">
          <cell r="G20" t="str">
            <v>2b</v>
          </cell>
          <cell r="H20" t="str">
            <v>Menyajikan Program Layanan Bimbingan dan Konseling</v>
          </cell>
          <cell r="I20">
            <v>1.24</v>
          </cell>
        </row>
        <row r="21">
          <cell r="G21" t="str">
            <v>2c</v>
          </cell>
          <cell r="H21" t="str">
            <v>Menyajikan Program Layanan Bimbingan dan Konseling</v>
          </cell>
          <cell r="I21">
            <v>1.24</v>
          </cell>
        </row>
        <row r="22">
          <cell r="G22" t="str">
            <v>2d</v>
          </cell>
          <cell r="H22" t="str">
            <v>Menyajikan Program Layanan Bimbingan dan Konseling</v>
          </cell>
          <cell r="I22">
            <v>1.24</v>
          </cell>
        </row>
        <row r="23">
          <cell r="G23" t="str">
            <v>3a</v>
          </cell>
          <cell r="H23" t="str">
            <v>Menyajikan Program Layanan Bimbingan dan Konseling</v>
          </cell>
          <cell r="I23">
            <v>3.12</v>
          </cell>
        </row>
        <row r="24">
          <cell r="G24" t="str">
            <v>3b</v>
          </cell>
          <cell r="H24" t="str">
            <v>Menyajikan Program Layanan Bimbingan dan Konseling</v>
          </cell>
          <cell r="I24">
            <v>3.12</v>
          </cell>
        </row>
        <row r="25">
          <cell r="G25" t="str">
            <v>3c</v>
          </cell>
          <cell r="H25" t="str">
            <v>Menyajikan Program Layanan Bimbingan dan Konseling</v>
          </cell>
          <cell r="I25">
            <v>6.24</v>
          </cell>
        </row>
        <row r="26">
          <cell r="G26" t="str">
            <v>3d</v>
          </cell>
          <cell r="H26" t="str">
            <v>Menyajikan Program Layanan Bimbingan dan Konseling</v>
          </cell>
          <cell r="I26">
            <v>6.24</v>
          </cell>
        </row>
        <row r="27">
          <cell r="G27" t="str">
            <v>4a</v>
          </cell>
          <cell r="H27" t="str">
            <v>Menyajikan Program Layanan Bimbingan dan Konseling</v>
          </cell>
          <cell r="I27">
            <v>6.24</v>
          </cell>
        </row>
        <row r="28">
          <cell r="G28" t="str">
            <v>4b</v>
          </cell>
          <cell r="H28" t="str">
            <v>Menyajikan Program Layanan Bimbingan dan Konseling</v>
          </cell>
          <cell r="I28">
            <v>6.24</v>
          </cell>
        </row>
        <row r="29">
          <cell r="G29" t="str">
            <v>4c</v>
          </cell>
          <cell r="H29" t="str">
            <v>Menyajikan Program Layanan Bimbingan dan Konseling</v>
          </cell>
          <cell r="I29">
            <v>6.24</v>
          </cell>
        </row>
        <row r="30">
          <cell r="G30" t="str">
            <v>4d</v>
          </cell>
          <cell r="H30" t="str">
            <v>Menyajikan Program Layanan Bimbingan dan Konseling</v>
          </cell>
          <cell r="I30">
            <v>6.24</v>
          </cell>
        </row>
        <row r="31">
          <cell r="G31" t="str">
            <v>2a</v>
          </cell>
          <cell r="H31" t="str">
            <v>Melaksanakan Evaluasi Layanan Bimbingan dan Konseling</v>
          </cell>
          <cell r="I31">
            <v>0.42</v>
          </cell>
        </row>
        <row r="32">
          <cell r="G32" t="str">
            <v>2b</v>
          </cell>
          <cell r="H32" t="str">
            <v>Melaksanakan Evaluasi Layanan Bimbingan dan Konseling</v>
          </cell>
          <cell r="I32">
            <v>0.42</v>
          </cell>
        </row>
        <row r="33">
          <cell r="G33" t="str">
            <v>2c</v>
          </cell>
          <cell r="H33" t="str">
            <v>Melaksanakan Evaluasi Layanan Bimbingan dan Konseling</v>
          </cell>
          <cell r="I33">
            <v>0.42</v>
          </cell>
        </row>
        <row r="34">
          <cell r="G34" t="str">
            <v>2d</v>
          </cell>
          <cell r="H34" t="str">
            <v>Melaksanakan Evaluasi Layanan Bimbingan dan Konseling</v>
          </cell>
          <cell r="I34">
            <v>0.42</v>
          </cell>
        </row>
        <row r="35">
          <cell r="G35" t="str">
            <v>3a</v>
          </cell>
          <cell r="H35" t="str">
            <v>Melaksanakan Evaluasi Layanan Bimbingan dan Konseling</v>
          </cell>
          <cell r="I35">
            <v>1.04</v>
          </cell>
        </row>
        <row r="36">
          <cell r="G36" t="str">
            <v>3b</v>
          </cell>
          <cell r="H36" t="str">
            <v>Melaksanakan Evaluasi Layanan Bimbingan dan Konseling</v>
          </cell>
          <cell r="I36">
            <v>1.04</v>
          </cell>
        </row>
        <row r="37">
          <cell r="G37" t="str">
            <v>3c</v>
          </cell>
          <cell r="H37" t="str">
            <v>Melaksanakan Evaluasi Layanan Bimbingan dan Konseling</v>
          </cell>
          <cell r="I37">
            <v>2.08</v>
          </cell>
        </row>
        <row r="38">
          <cell r="G38" t="str">
            <v>3d</v>
          </cell>
          <cell r="H38" t="str">
            <v>Melaksanakan Evaluasi Layanan Bimbingan dan Konseling</v>
          </cell>
          <cell r="I38">
            <v>2.08</v>
          </cell>
        </row>
        <row r="39">
          <cell r="G39" t="str">
            <v>4a</v>
          </cell>
          <cell r="H39" t="str">
            <v>Melaksanakan Evaluasi Layanan Bimbingan dan Konseling</v>
          </cell>
          <cell r="I39">
            <v>2.08</v>
          </cell>
        </row>
        <row r="40">
          <cell r="G40" t="str">
            <v>4b</v>
          </cell>
          <cell r="H40" t="str">
            <v>Melaksanakan Evaluasi Layanan Bimbingan dan Konseling</v>
          </cell>
          <cell r="I40">
            <v>2.08</v>
          </cell>
        </row>
        <row r="41">
          <cell r="G41" t="str">
            <v>4c</v>
          </cell>
          <cell r="H41" t="str">
            <v>Melaksanakan Evaluasi Layanan Bimbingan dan Konseling</v>
          </cell>
          <cell r="I41">
            <v>2.08</v>
          </cell>
        </row>
        <row r="42">
          <cell r="G42" t="str">
            <v>4d</v>
          </cell>
          <cell r="H42" t="str">
            <v>Melaksanakan Evaluasi Layanan Bimbingan dan Konseling</v>
          </cell>
          <cell r="I42">
            <v>2.08</v>
          </cell>
        </row>
        <row r="43">
          <cell r="G43" t="str">
            <v>2a</v>
          </cell>
          <cell r="H43" t="str">
            <v>Melaksanakan Analisis Hasil Layanan Bimbingan dan Konseling</v>
          </cell>
          <cell r="I43">
            <v>0.27</v>
          </cell>
        </row>
        <row r="44">
          <cell r="G44" t="str">
            <v>2b</v>
          </cell>
          <cell r="H44" t="str">
            <v>Melaksanakan Analisis Hasil Layanan Bimbingan dan Konseling</v>
          </cell>
          <cell r="I44">
            <v>0.27</v>
          </cell>
        </row>
        <row r="45">
          <cell r="G45" t="str">
            <v>2c</v>
          </cell>
          <cell r="H45" t="str">
            <v>Melaksanakan Analisis Hasil Layanan Bimbingan dan Konseling</v>
          </cell>
          <cell r="I45">
            <v>0.27</v>
          </cell>
        </row>
        <row r="46">
          <cell r="G46" t="str">
            <v>2d</v>
          </cell>
          <cell r="H46" t="str">
            <v>Melaksanakan Analisis Hasil Layanan Bimbingan dan Konseling</v>
          </cell>
          <cell r="I46">
            <v>0.27</v>
          </cell>
        </row>
        <row r="47">
          <cell r="G47" t="str">
            <v>3a</v>
          </cell>
          <cell r="H47" t="str">
            <v>Melaksanakan Analisis Hasil Layanan Bimbingan dan Konseling</v>
          </cell>
          <cell r="I47">
            <v>0.64</v>
          </cell>
        </row>
        <row r="48">
          <cell r="G48" t="str">
            <v>3b</v>
          </cell>
          <cell r="H48" t="str">
            <v>Melaksanakan Analisis Hasil Layanan Bimbingan dan Konseling</v>
          </cell>
          <cell r="I48">
            <v>0.64</v>
          </cell>
        </row>
        <row r="49">
          <cell r="G49" t="str">
            <v>3c</v>
          </cell>
          <cell r="H49" t="str">
            <v>Melaksanakan Analisis Hasil Layanan Bimbingan dan Konseling</v>
          </cell>
          <cell r="I49">
            <v>1.38</v>
          </cell>
        </row>
        <row r="50">
          <cell r="G50" t="str">
            <v>3d</v>
          </cell>
          <cell r="H50" t="str">
            <v>Melaksanakan Analisis Hasil Layanan Bimbingan dan Konseling</v>
          </cell>
          <cell r="I50">
            <v>1.38</v>
          </cell>
        </row>
        <row r="51">
          <cell r="G51" t="str">
            <v>4a</v>
          </cell>
          <cell r="H51" t="str">
            <v>Melaksanakan Analisis Hasil Layanan Bimbingan dan Konseling</v>
          </cell>
          <cell r="I51">
            <v>1.38</v>
          </cell>
        </row>
        <row r="52">
          <cell r="G52" t="str">
            <v>4b</v>
          </cell>
          <cell r="H52" t="str">
            <v>Melaksanakan Analisis Hasil Layanan Bimbingan dan Konseling</v>
          </cell>
          <cell r="I52">
            <v>1.38</v>
          </cell>
        </row>
        <row r="53">
          <cell r="G53" t="str">
            <v>4c</v>
          </cell>
          <cell r="H53" t="str">
            <v>Melaksanakan Analisis Hasil Layanan Bimbingan dan Konseling</v>
          </cell>
          <cell r="I53">
            <v>1.38</v>
          </cell>
        </row>
        <row r="54">
          <cell r="G54" t="str">
            <v>4d</v>
          </cell>
          <cell r="H54" t="str">
            <v>Melaksanakan Analisis Hasil Layanan Bimbingan dan Konseling</v>
          </cell>
          <cell r="I54">
            <v>1.38</v>
          </cell>
        </row>
        <row r="55">
          <cell r="G55" t="str">
            <v>2a</v>
          </cell>
          <cell r="H55" t="str">
            <v>Melaksanakan Program Tindak Lanjut Layanan Bimbingan dan Konseling</v>
          </cell>
          <cell r="I55">
            <v>0.27</v>
          </cell>
        </row>
        <row r="56">
          <cell r="G56" t="str">
            <v>2b</v>
          </cell>
          <cell r="H56" t="str">
            <v>Melaksanakan Program Tindak Lanjut Layanan Bimbingan dan Konseling</v>
          </cell>
          <cell r="I56">
            <v>0.27</v>
          </cell>
        </row>
        <row r="57">
          <cell r="G57" t="str">
            <v>2c</v>
          </cell>
          <cell r="H57" t="str">
            <v>Melaksanakan Program Tindak Lanjut Layanan Bimbingan dan Konseling</v>
          </cell>
          <cell r="I57">
            <v>0.27</v>
          </cell>
        </row>
        <row r="58">
          <cell r="G58" t="str">
            <v>2d</v>
          </cell>
          <cell r="H58" t="str">
            <v>Melaksanakan Program Tindak Lanjut Layanan Bimbingan dan Konseling</v>
          </cell>
          <cell r="I58">
            <v>0.27</v>
          </cell>
        </row>
        <row r="59">
          <cell r="G59" t="str">
            <v>3a</v>
          </cell>
          <cell r="H59" t="str">
            <v>Melaksanakan Program Tindak Lanjut Layanan Bimbingan dan Konseling</v>
          </cell>
          <cell r="I59">
            <v>0.64</v>
          </cell>
        </row>
        <row r="60">
          <cell r="G60" t="str">
            <v>3b</v>
          </cell>
          <cell r="H60" t="str">
            <v>Melaksanakan Program Tindak Lanjut Layanan Bimbingan dan Konseling</v>
          </cell>
          <cell r="I60">
            <v>0.64</v>
          </cell>
        </row>
        <row r="61">
          <cell r="G61" t="str">
            <v>3c</v>
          </cell>
          <cell r="H61" t="str">
            <v>Melaksanakan Program Tindak Lanjut Layanan Bimbingan dan Konseling</v>
          </cell>
          <cell r="I61">
            <v>1.38</v>
          </cell>
        </row>
        <row r="62">
          <cell r="G62" t="str">
            <v>3d</v>
          </cell>
          <cell r="H62" t="str">
            <v>Melaksanakan Program Tindak Lanjut Layanan Bimbingan dan Konseling</v>
          </cell>
          <cell r="I62">
            <v>1.38</v>
          </cell>
        </row>
        <row r="63">
          <cell r="G63" t="str">
            <v>4a</v>
          </cell>
          <cell r="H63" t="str">
            <v>Melaksanakan Program Tindak Lanjut Layanan Bimbingan dan Konseling</v>
          </cell>
          <cell r="I63">
            <v>1.38</v>
          </cell>
        </row>
        <row r="64">
          <cell r="G64" t="str">
            <v>4b</v>
          </cell>
          <cell r="H64" t="str">
            <v>Melaksanakan Program Tindak Lanjut Layanan Bimbingan dan Konseling</v>
          </cell>
          <cell r="I64">
            <v>1.38</v>
          </cell>
        </row>
        <row r="65">
          <cell r="G65" t="str">
            <v>4c</v>
          </cell>
          <cell r="H65" t="str">
            <v>Melaksanakan Program Tindak Lanjut Layanan Bimbingan dan Konseling</v>
          </cell>
          <cell r="I65">
            <v>1.38</v>
          </cell>
        </row>
        <row r="66">
          <cell r="G66" t="str">
            <v>4d</v>
          </cell>
          <cell r="H66" t="str">
            <v>Melaksanakan Program Tindak Lanjut Layanan Bimbingan dan Konseling</v>
          </cell>
          <cell r="I66">
            <v>1.38</v>
          </cell>
        </row>
        <row r="79">
          <cell r="G79" t="str">
            <v>2a</v>
          </cell>
          <cell r="H79" t="str">
            <v>Membimbing Siswa dalam kegiatan ekstrakurikuler</v>
          </cell>
          <cell r="I79">
            <v>0.22</v>
          </cell>
        </row>
        <row r="80">
          <cell r="G80" t="str">
            <v>2b</v>
          </cell>
          <cell r="H80" t="str">
            <v>Membimbing Siswa dalam kegiatan ekstrakurikuler</v>
          </cell>
          <cell r="I80">
            <v>0.22</v>
          </cell>
        </row>
        <row r="81">
          <cell r="G81" t="str">
            <v>2c</v>
          </cell>
          <cell r="H81" t="str">
            <v>Membimbing Siswa dalam kegiatan ekstrakurikuler</v>
          </cell>
          <cell r="I81">
            <v>0.22</v>
          </cell>
        </row>
        <row r="82">
          <cell r="G82" t="str">
            <v>2d</v>
          </cell>
          <cell r="H82" t="str">
            <v>Membimbing Siswa dalam kegiatan ekstrakurikuler</v>
          </cell>
          <cell r="I82">
            <v>0.22</v>
          </cell>
        </row>
        <row r="83">
          <cell r="G83" t="str">
            <v>3a</v>
          </cell>
          <cell r="H83" t="str">
            <v>Membimbing Siswa dalam kegiatan ekstrakurikuler</v>
          </cell>
          <cell r="I83">
            <v>0.56999999999999995</v>
          </cell>
        </row>
        <row r="84">
          <cell r="G84" t="str">
            <v>3b</v>
          </cell>
          <cell r="H84" t="str">
            <v>Membimbing Siswa dalam kegiatan ekstrakurikuler</v>
          </cell>
          <cell r="I84">
            <v>0.56999999999999995</v>
          </cell>
        </row>
        <row r="85">
          <cell r="G85" t="str">
            <v>3c</v>
          </cell>
          <cell r="H85" t="str">
            <v>Membimbing Siswa dalam kegiatan ekstrakurikuler</v>
          </cell>
          <cell r="I85">
            <v>1.1399999999999999</v>
          </cell>
        </row>
        <row r="86">
          <cell r="G86" t="str">
            <v>3d</v>
          </cell>
          <cell r="H86" t="str">
            <v>Membimbing Siswa dalam kegiatan ekstrakurikuler</v>
          </cell>
          <cell r="I86">
            <v>1.1399999999999999</v>
          </cell>
        </row>
        <row r="87">
          <cell r="G87" t="str">
            <v>4a</v>
          </cell>
          <cell r="H87" t="str">
            <v>Membimbing Siswa dalam kegiatan ekstrakurikuler</v>
          </cell>
          <cell r="I87">
            <v>1.1399999999999999</v>
          </cell>
        </row>
        <row r="88">
          <cell r="G88" t="str">
            <v>4b</v>
          </cell>
          <cell r="H88" t="str">
            <v>Membimbing Siswa dalam kegiatan ekstrakurikuler</v>
          </cell>
          <cell r="I88">
            <v>1.1399999999999999</v>
          </cell>
        </row>
        <row r="89">
          <cell r="G89" t="str">
            <v>4c</v>
          </cell>
          <cell r="H89" t="str">
            <v>Membimbing Siswa dalam kegiatan ekstrakurikuler</v>
          </cell>
          <cell r="I89">
            <v>1.1399999999999999</v>
          </cell>
        </row>
        <row r="90">
          <cell r="G90" t="str">
            <v>4d</v>
          </cell>
          <cell r="H90" t="str">
            <v>Membimbing Siswa dalam kegiatan ekstrakurikuler</v>
          </cell>
          <cell r="I90">
            <v>1.1399999999999999</v>
          </cell>
        </row>
        <row r="91">
          <cell r="G91" t="str">
            <v>2a</v>
          </cell>
          <cell r="H91" t="str">
            <v>Membimbing guru dalam proses belajar mengajar/praktek</v>
          </cell>
          <cell r="I91" t="str">
            <v>-</v>
          </cell>
        </row>
        <row r="92">
          <cell r="G92" t="str">
            <v>2b</v>
          </cell>
          <cell r="H92" t="str">
            <v>Membimbing guru dalam proses belajar mengajar/praktek</v>
          </cell>
          <cell r="I92" t="str">
            <v>-</v>
          </cell>
        </row>
        <row r="93">
          <cell r="G93" t="str">
            <v>2c</v>
          </cell>
          <cell r="H93" t="str">
            <v>Membimbing guru dalam proses belajar mengajar/praktek</v>
          </cell>
          <cell r="I93" t="str">
            <v>-</v>
          </cell>
        </row>
        <row r="94">
          <cell r="G94" t="str">
            <v>2d</v>
          </cell>
          <cell r="H94" t="str">
            <v>Membimbing guru dalam proses belajar mengajar/praktek</v>
          </cell>
          <cell r="I94" t="str">
            <v>-</v>
          </cell>
        </row>
        <row r="95">
          <cell r="G95" t="str">
            <v>3a</v>
          </cell>
          <cell r="H95" t="str">
            <v>Membimbing guru dalam proses belajar mengajar/praktek</v>
          </cell>
          <cell r="I95" t="str">
            <v>-</v>
          </cell>
        </row>
        <row r="96">
          <cell r="G96" t="str">
            <v>3b</v>
          </cell>
          <cell r="H96" t="str">
            <v>Membimbing guru dalam proses belajar mengajar/praktek</v>
          </cell>
          <cell r="I96" t="str">
            <v>-</v>
          </cell>
        </row>
        <row r="97">
          <cell r="G97" t="str">
            <v>3c</v>
          </cell>
          <cell r="H97" t="str">
            <v>Membimbing guru dalam proses belajar mengajar/praktek</v>
          </cell>
          <cell r="I97">
            <v>0.42499999999999999</v>
          </cell>
        </row>
        <row r="98">
          <cell r="G98" t="str">
            <v>3d</v>
          </cell>
          <cell r="H98" t="str">
            <v>Membimbing guru dalam proses belajar mengajar/praktek</v>
          </cell>
          <cell r="I98">
            <v>0.42499999999999999</v>
          </cell>
        </row>
        <row r="99">
          <cell r="G99" t="str">
            <v>4a</v>
          </cell>
          <cell r="H99" t="str">
            <v>Membimbing guru dalam proses belajar mengajar/praktek</v>
          </cell>
          <cell r="I99">
            <v>0.85</v>
          </cell>
        </row>
        <row r="100">
          <cell r="G100" t="str">
            <v>4b</v>
          </cell>
          <cell r="H100" t="str">
            <v>Membimbing guru dalam proses belajar mengajar/praktek</v>
          </cell>
          <cell r="I100">
            <v>0.85</v>
          </cell>
        </row>
        <row r="101">
          <cell r="G101" t="str">
            <v>4c</v>
          </cell>
          <cell r="H101" t="str">
            <v>Membimbing guru dalam proses belajar mengajar/praktek</v>
          </cell>
          <cell r="I101">
            <v>0.85</v>
          </cell>
        </row>
        <row r="102">
          <cell r="G102" t="str">
            <v>4d</v>
          </cell>
          <cell r="H102" t="str">
            <v>Membimbing guru dalam proses belajar mengajar/praktek</v>
          </cell>
          <cell r="I102">
            <v>0.85</v>
          </cell>
        </row>
        <row r="119">
          <cell r="G119" t="str">
            <v>2a</v>
          </cell>
          <cell r="H119" t="str">
            <v>Melaksanakan penyusunan program pengajaran</v>
          </cell>
          <cell r="I119">
            <v>0.83</v>
          </cell>
        </row>
        <row r="120">
          <cell r="G120" t="str">
            <v>2b</v>
          </cell>
          <cell r="H120" t="str">
            <v>Melaksanakan penyusunan program pengajaran</v>
          </cell>
          <cell r="I120">
            <v>0.83</v>
          </cell>
        </row>
        <row r="121">
          <cell r="G121" t="str">
            <v>2c</v>
          </cell>
          <cell r="H121" t="str">
            <v>Melaksanakan penyusunan program pengajaran</v>
          </cell>
          <cell r="I121">
            <v>0.83</v>
          </cell>
        </row>
        <row r="122">
          <cell r="G122" t="str">
            <v>2d</v>
          </cell>
          <cell r="H122" t="str">
            <v>Melaksanakan penyusunan program pengajaran</v>
          </cell>
          <cell r="I122">
            <v>0.83</v>
          </cell>
        </row>
        <row r="123">
          <cell r="G123" t="str">
            <v>3a</v>
          </cell>
          <cell r="H123" t="str">
            <v>Melaksanakan penyusunan program pengajaran</v>
          </cell>
          <cell r="I123">
            <v>2.08</v>
          </cell>
        </row>
        <row r="124">
          <cell r="G124" t="str">
            <v>3b</v>
          </cell>
          <cell r="H124" t="str">
            <v>Melaksanakan penyusunan program pengajaran</v>
          </cell>
          <cell r="I124">
            <v>2.08</v>
          </cell>
        </row>
        <row r="125">
          <cell r="G125" t="str">
            <v>3c</v>
          </cell>
          <cell r="H125" t="str">
            <v>Melaksanakan penyusunan program pengajaran</v>
          </cell>
          <cell r="I125">
            <v>4.16</v>
          </cell>
        </row>
        <row r="126">
          <cell r="G126" t="str">
            <v>3d</v>
          </cell>
          <cell r="H126" t="str">
            <v>Melaksanakan penyusunan program pengajaran</v>
          </cell>
          <cell r="I126">
            <v>4.16</v>
          </cell>
        </row>
        <row r="127">
          <cell r="G127" t="str">
            <v>4a</v>
          </cell>
          <cell r="H127" t="str">
            <v>Melaksanakan penyusunan program pengajaran</v>
          </cell>
          <cell r="I127">
            <v>4.16</v>
          </cell>
        </row>
        <row r="128">
          <cell r="G128" t="str">
            <v>4b</v>
          </cell>
          <cell r="H128" t="str">
            <v>Melaksanakan penyusunan program pengajaran</v>
          </cell>
          <cell r="I128">
            <v>4.16</v>
          </cell>
        </row>
        <row r="129">
          <cell r="G129" t="str">
            <v>4c</v>
          </cell>
          <cell r="H129" t="str">
            <v>Melaksanakan penyusunan program pengajaran</v>
          </cell>
          <cell r="I129">
            <v>4.16</v>
          </cell>
        </row>
        <row r="130">
          <cell r="G130" t="str">
            <v>4d</v>
          </cell>
          <cell r="H130" t="str">
            <v>Melaksanakan penyusunan program pengajaran</v>
          </cell>
          <cell r="I130">
            <v>4.16</v>
          </cell>
        </row>
        <row r="131">
          <cell r="G131" t="str">
            <v>2a</v>
          </cell>
          <cell r="H131" t="str">
            <v>Menyajikan Program Pengajaran/Praktek</v>
          </cell>
          <cell r="I131">
            <v>1.24</v>
          </cell>
        </row>
        <row r="132">
          <cell r="G132" t="str">
            <v>2b</v>
          </cell>
          <cell r="H132" t="str">
            <v>Menyajikan Program Pengajaran/Praktek</v>
          </cell>
          <cell r="I132">
            <v>1.24</v>
          </cell>
        </row>
        <row r="133">
          <cell r="G133" t="str">
            <v>2c</v>
          </cell>
          <cell r="H133" t="str">
            <v>Menyajikan Program Pengajaran/Praktek</v>
          </cell>
          <cell r="I133">
            <v>1.24</v>
          </cell>
        </row>
        <row r="134">
          <cell r="G134" t="str">
            <v>2d</v>
          </cell>
          <cell r="H134" t="str">
            <v>Menyajikan Program Pengajaran/Praktek</v>
          </cell>
          <cell r="I134">
            <v>1.24</v>
          </cell>
        </row>
        <row r="135">
          <cell r="G135" t="str">
            <v>3a</v>
          </cell>
          <cell r="H135" t="str">
            <v>Menyajikan Program Pengajaran/Praktek</v>
          </cell>
          <cell r="I135">
            <v>3.12</v>
          </cell>
        </row>
        <row r="136">
          <cell r="G136" t="str">
            <v>3b</v>
          </cell>
          <cell r="H136" t="str">
            <v>Menyajikan Program Pengajaran/Praktek</v>
          </cell>
          <cell r="I136">
            <v>3.12</v>
          </cell>
        </row>
        <row r="137">
          <cell r="G137" t="str">
            <v>3c</v>
          </cell>
          <cell r="H137" t="str">
            <v>Menyajikan Program Pengajaran/Praktek</v>
          </cell>
          <cell r="I137">
            <v>6.24</v>
          </cell>
        </row>
        <row r="138">
          <cell r="G138" t="str">
            <v>3d</v>
          </cell>
          <cell r="H138" t="str">
            <v>Menyajikan Program Pengajaran/Praktek</v>
          </cell>
          <cell r="I138">
            <v>6.24</v>
          </cell>
        </row>
        <row r="139">
          <cell r="G139" t="str">
            <v>4a</v>
          </cell>
          <cell r="H139" t="str">
            <v>Menyajikan Program Pengajaran/Praktek</v>
          </cell>
          <cell r="I139">
            <v>6.24</v>
          </cell>
        </row>
        <row r="140">
          <cell r="G140" t="str">
            <v>4b</v>
          </cell>
          <cell r="H140" t="str">
            <v>Menyajikan Program Pengajaran/Praktek</v>
          </cell>
          <cell r="I140">
            <v>6.24</v>
          </cell>
        </row>
        <row r="141">
          <cell r="G141" t="str">
            <v>4c</v>
          </cell>
          <cell r="H141" t="str">
            <v>Menyajikan Program Pengajaran/Praktek</v>
          </cell>
          <cell r="I141">
            <v>6.24</v>
          </cell>
        </row>
        <row r="142">
          <cell r="G142" t="str">
            <v>4d</v>
          </cell>
          <cell r="H142" t="str">
            <v>Menyajikan Program Pengajaran/Praktek</v>
          </cell>
          <cell r="I142">
            <v>6.24</v>
          </cell>
        </row>
        <row r="143">
          <cell r="G143" t="str">
            <v>2a</v>
          </cell>
          <cell r="H143" t="str">
            <v>Melaksanakan Evaluasi Belajar/Praktek</v>
          </cell>
          <cell r="I143">
            <v>0.42</v>
          </cell>
        </row>
        <row r="144">
          <cell r="G144" t="str">
            <v>2b</v>
          </cell>
          <cell r="H144" t="str">
            <v>Melaksanakan Evaluasi Belajar/Praktek</v>
          </cell>
          <cell r="I144">
            <v>0.42</v>
          </cell>
        </row>
        <row r="145">
          <cell r="G145" t="str">
            <v>2c</v>
          </cell>
          <cell r="H145" t="str">
            <v>Melaksanakan Evaluasi Belajar/Praktek</v>
          </cell>
          <cell r="I145">
            <v>0.42</v>
          </cell>
        </row>
        <row r="146">
          <cell r="G146" t="str">
            <v>2d</v>
          </cell>
          <cell r="H146" t="str">
            <v>Melaksanakan Evaluasi Belajar/Praktek</v>
          </cell>
          <cell r="I146">
            <v>0.42</v>
          </cell>
        </row>
        <row r="147">
          <cell r="G147" t="str">
            <v>3a</v>
          </cell>
          <cell r="H147" t="str">
            <v>Melaksanakan Evaluasi Belajar/Praktek</v>
          </cell>
          <cell r="I147">
            <v>1.04</v>
          </cell>
        </row>
        <row r="148">
          <cell r="G148" t="str">
            <v>3b</v>
          </cell>
          <cell r="H148" t="str">
            <v>Melaksanakan Evaluasi Belajar/Praktek</v>
          </cell>
          <cell r="I148">
            <v>1.04</v>
          </cell>
        </row>
        <row r="149">
          <cell r="G149" t="str">
            <v>3c</v>
          </cell>
          <cell r="H149" t="str">
            <v>Melaksanakan Evaluasi Belajar/Praktek</v>
          </cell>
          <cell r="I149">
            <v>2.08</v>
          </cell>
        </row>
        <row r="150">
          <cell r="G150" t="str">
            <v>3d</v>
          </cell>
          <cell r="H150" t="str">
            <v>Melaksanakan Evaluasi Belajar/Praktek</v>
          </cell>
          <cell r="I150">
            <v>2.08</v>
          </cell>
        </row>
        <row r="151">
          <cell r="G151" t="str">
            <v>4a</v>
          </cell>
          <cell r="H151" t="str">
            <v>Melaksanakan Evaluasi Belajar/Praktek</v>
          </cell>
          <cell r="I151">
            <v>2.08</v>
          </cell>
        </row>
        <row r="152">
          <cell r="G152" t="str">
            <v>4b</v>
          </cell>
          <cell r="H152" t="str">
            <v>Melaksanakan Evaluasi Belajar/Praktek</v>
          </cell>
          <cell r="I152">
            <v>2.08</v>
          </cell>
        </row>
        <row r="153">
          <cell r="G153" t="str">
            <v>4c</v>
          </cell>
          <cell r="H153" t="str">
            <v>Melaksanakan Evaluasi Belajar/Praktek</v>
          </cell>
          <cell r="I153">
            <v>2.08</v>
          </cell>
        </row>
        <row r="154">
          <cell r="G154" t="str">
            <v>4d</v>
          </cell>
          <cell r="H154" t="str">
            <v>Melaksanakan Evaluasi Belajar/Praktek</v>
          </cell>
          <cell r="I154">
            <v>2.08</v>
          </cell>
        </row>
        <row r="155">
          <cell r="G155" t="str">
            <v>2a</v>
          </cell>
          <cell r="H155" t="str">
            <v>Melaksanakan Analisis Hasil Belajar/Praktek</v>
          </cell>
          <cell r="I155">
            <v>0.27</v>
          </cell>
        </row>
        <row r="156">
          <cell r="G156" t="str">
            <v>2b</v>
          </cell>
          <cell r="H156" t="str">
            <v>Melaksanakan Analisis Hasil Belajar/Praktek</v>
          </cell>
          <cell r="I156">
            <v>0.27</v>
          </cell>
        </row>
        <row r="157">
          <cell r="G157" t="str">
            <v>2c</v>
          </cell>
          <cell r="H157" t="str">
            <v>Melaksanakan Analisis Hasil Belajar/Praktek</v>
          </cell>
          <cell r="I157">
            <v>0.27</v>
          </cell>
        </row>
        <row r="158">
          <cell r="G158" t="str">
            <v>2d</v>
          </cell>
          <cell r="H158" t="str">
            <v>Melaksanakan Analisis Hasil Belajar/Praktek</v>
          </cell>
          <cell r="I158">
            <v>0.27</v>
          </cell>
        </row>
        <row r="159">
          <cell r="G159" t="str">
            <v>3a</v>
          </cell>
          <cell r="H159" t="str">
            <v>Melaksanakan Analisis Hasil Belajar/Praktek</v>
          </cell>
          <cell r="I159">
            <v>0.64</v>
          </cell>
        </row>
        <row r="160">
          <cell r="G160" t="str">
            <v>3b</v>
          </cell>
          <cell r="H160" t="str">
            <v>Melaksanakan Analisis Hasil Belajar/Praktek</v>
          </cell>
          <cell r="I160">
            <v>0.64</v>
          </cell>
        </row>
        <row r="161">
          <cell r="G161" t="str">
            <v>3c</v>
          </cell>
          <cell r="H161" t="str">
            <v>Melaksanakan Analisis Hasil Belajar/Praktek</v>
          </cell>
          <cell r="I161">
            <v>1.38</v>
          </cell>
        </row>
        <row r="162">
          <cell r="G162" t="str">
            <v>3d</v>
          </cell>
          <cell r="H162" t="str">
            <v>Melaksanakan Analisis Hasil Belajar/Praktek</v>
          </cell>
          <cell r="I162">
            <v>1.38</v>
          </cell>
        </row>
        <row r="163">
          <cell r="G163" t="str">
            <v>4a</v>
          </cell>
          <cell r="H163" t="str">
            <v>Melaksanakan Analisis Hasil Belajar/Praktek</v>
          </cell>
          <cell r="I163">
            <v>1.38</v>
          </cell>
        </row>
        <row r="164">
          <cell r="G164" t="str">
            <v>4b</v>
          </cell>
          <cell r="H164" t="str">
            <v>Melaksanakan Analisis Hasil Belajar/Praktek</v>
          </cell>
          <cell r="I164">
            <v>1.38</v>
          </cell>
        </row>
        <row r="165">
          <cell r="G165" t="str">
            <v>4c</v>
          </cell>
          <cell r="H165" t="str">
            <v>Melaksanakan Analisis Hasil Belajar/Praktek</v>
          </cell>
          <cell r="I165">
            <v>1.38</v>
          </cell>
        </row>
        <row r="166">
          <cell r="G166" t="str">
            <v>4d</v>
          </cell>
          <cell r="H166" t="str">
            <v>Melaksanakan Analisis Hasil Belajar/Praktek</v>
          </cell>
          <cell r="I166">
            <v>1.38</v>
          </cell>
        </row>
        <row r="167">
          <cell r="G167" t="str">
            <v>2a</v>
          </cell>
          <cell r="H167" t="str">
            <v>Melaksanakan Program Perbaikan dan Pengayaan</v>
          </cell>
          <cell r="I167">
            <v>0.27</v>
          </cell>
        </row>
        <row r="168">
          <cell r="G168" t="str">
            <v>2b</v>
          </cell>
          <cell r="H168" t="str">
            <v>Melaksanakan Program Perbaikan dan Pengayaan</v>
          </cell>
          <cell r="I168">
            <v>0.27</v>
          </cell>
        </row>
        <row r="169">
          <cell r="G169" t="str">
            <v>2c</v>
          </cell>
          <cell r="H169" t="str">
            <v>Melaksanakan Program Perbaikan dan Pengayaan</v>
          </cell>
          <cell r="I169">
            <v>0.27</v>
          </cell>
        </row>
        <row r="170">
          <cell r="G170" t="str">
            <v>2d</v>
          </cell>
          <cell r="H170" t="str">
            <v>Melaksanakan Program Perbaikan dan Pengayaan</v>
          </cell>
          <cell r="I170">
            <v>0.27</v>
          </cell>
        </row>
        <row r="171">
          <cell r="G171" t="str">
            <v>3a</v>
          </cell>
          <cell r="H171" t="str">
            <v>Melaksanakan Program Perbaikan dan Pengayaan</v>
          </cell>
          <cell r="I171">
            <v>0.64</v>
          </cell>
        </row>
        <row r="172">
          <cell r="G172" t="str">
            <v>3b</v>
          </cell>
          <cell r="H172" t="str">
            <v>Melaksanakan Program Perbaikan dan Pengayaan</v>
          </cell>
          <cell r="I172">
            <v>0.64</v>
          </cell>
        </row>
        <row r="173">
          <cell r="G173" t="str">
            <v>3c</v>
          </cell>
          <cell r="H173" t="str">
            <v>Melaksanakan Program Perbaikan dan Pengayaan</v>
          </cell>
          <cell r="I173">
            <v>1.38</v>
          </cell>
        </row>
        <row r="174">
          <cell r="G174" t="str">
            <v>3d</v>
          </cell>
          <cell r="H174" t="str">
            <v>Melaksanakan Program Perbaikan dan Pengayaan</v>
          </cell>
          <cell r="I174">
            <v>1.38</v>
          </cell>
        </row>
        <row r="175">
          <cell r="G175" t="str">
            <v>4a</v>
          </cell>
          <cell r="H175" t="str">
            <v>Melaksanakan Program Perbaikan dan Pengayaan</v>
          </cell>
          <cell r="I175">
            <v>1.38</v>
          </cell>
        </row>
        <row r="176">
          <cell r="G176" t="str">
            <v>4b</v>
          </cell>
          <cell r="H176" t="str">
            <v>Melaksanakan Program Perbaikan dan Pengayaan</v>
          </cell>
          <cell r="I176">
            <v>1.38</v>
          </cell>
        </row>
        <row r="177">
          <cell r="G177" t="str">
            <v>4c</v>
          </cell>
          <cell r="H177" t="str">
            <v>Melaksanakan Program Perbaikan dan Pengayaan</v>
          </cell>
          <cell r="I177">
            <v>1.38</v>
          </cell>
        </row>
        <row r="178">
          <cell r="G178" t="str">
            <v>4d</v>
          </cell>
          <cell r="H178" t="str">
            <v>Melaksanakan Program Perbaikan dan Pengayaan</v>
          </cell>
          <cell r="I178">
            <v>1.38</v>
          </cell>
        </row>
        <row r="179">
          <cell r="G179" t="str">
            <v>2a</v>
          </cell>
          <cell r="H179" t="str">
            <v>Melaksanakan BP kalau yang menjadi tanggung jawabnya (khusus) guru kelas</v>
          </cell>
          <cell r="I179">
            <v>0.22</v>
          </cell>
        </row>
        <row r="180">
          <cell r="G180" t="str">
            <v>2b</v>
          </cell>
          <cell r="H180" t="str">
            <v>Melaksanakan BP kalau yang menjadi tanggung jawabnya (khusus) guru kelas</v>
          </cell>
          <cell r="I180">
            <v>0.22</v>
          </cell>
        </row>
        <row r="181">
          <cell r="G181" t="str">
            <v>2c</v>
          </cell>
          <cell r="H181" t="str">
            <v>Melaksanakan BP kalau yang menjadi tanggung jawabnya (khusus) guru kelas</v>
          </cell>
          <cell r="I181">
            <v>0.22</v>
          </cell>
        </row>
        <row r="182">
          <cell r="G182" t="str">
            <v>2d</v>
          </cell>
          <cell r="H182" t="str">
            <v>Melaksanakan BP kalau yang menjadi tanggung jawabnya (khusus) guru kelas</v>
          </cell>
          <cell r="I182">
            <v>0.22</v>
          </cell>
        </row>
        <row r="183">
          <cell r="G183" t="str">
            <v>3a</v>
          </cell>
          <cell r="H183" t="str">
            <v>Melaksanakan BP kalau yang menjadi tanggung jawabnya (khusus) guru kelas</v>
          </cell>
          <cell r="I183">
            <v>0.56999999999999995</v>
          </cell>
        </row>
        <row r="184">
          <cell r="G184" t="str">
            <v>3b</v>
          </cell>
          <cell r="H184" t="str">
            <v>Melaksanakan BP kalau yang menjadi tanggung jawabnya (khusus) guru kelas</v>
          </cell>
          <cell r="I184">
            <v>0.56999999999999995</v>
          </cell>
        </row>
        <row r="185">
          <cell r="G185" t="str">
            <v>3c</v>
          </cell>
          <cell r="H185" t="str">
            <v>Melaksanakan BP kalau yang menjadi tanggung jawabnya (khusus) guru kelas</v>
          </cell>
          <cell r="I185">
            <v>1.1399999999999999</v>
          </cell>
        </row>
        <row r="186">
          <cell r="G186" t="str">
            <v>3d</v>
          </cell>
          <cell r="H186" t="str">
            <v>Melaksanakan BP kalau yang menjadi tanggung jawabnya (khusus) guru kelas</v>
          </cell>
          <cell r="I186">
            <v>1.1399999999999999</v>
          </cell>
        </row>
        <row r="187">
          <cell r="G187" t="str">
            <v>4a</v>
          </cell>
          <cell r="H187" t="str">
            <v>Melaksanakan BP kalau yang menjadi tanggung jawabnya (khusus) guru kelas</v>
          </cell>
          <cell r="I187">
            <v>1.1399999999999999</v>
          </cell>
        </row>
        <row r="188">
          <cell r="G188" t="str">
            <v>4b</v>
          </cell>
          <cell r="H188" t="str">
            <v>Melaksanakan BP kalau yang menjadi tanggung jawabnya (khusus) guru kelas</v>
          </cell>
          <cell r="I188">
            <v>1.1399999999999999</v>
          </cell>
        </row>
        <row r="189">
          <cell r="G189" t="str">
            <v>4c</v>
          </cell>
          <cell r="H189" t="str">
            <v>Melaksanakan BP kalau yang menjadi tanggung jawabnya (khusus) guru kelas</v>
          </cell>
          <cell r="I189">
            <v>1.1399999999999999</v>
          </cell>
        </row>
        <row r="190">
          <cell r="G190" t="str">
            <v>4d</v>
          </cell>
          <cell r="H190" t="str">
            <v>Melaksanakan BP kalau yang menjadi tanggung jawabnya (khusus) guru kelas</v>
          </cell>
          <cell r="I190">
            <v>1.1399999999999999</v>
          </cell>
        </row>
        <row r="191">
          <cell r="G191" t="str">
            <v>2a</v>
          </cell>
          <cell r="H191" t="str">
            <v>Membimbing Siswa dalam kegiatan ekstrakurikuler</v>
          </cell>
          <cell r="I191">
            <v>0.22</v>
          </cell>
        </row>
        <row r="192">
          <cell r="G192" t="str">
            <v>2b</v>
          </cell>
          <cell r="H192" t="str">
            <v>Membimbing Siswa dalam kegiatan ekstrakurikuler</v>
          </cell>
          <cell r="I192">
            <v>0.22</v>
          </cell>
        </row>
        <row r="193">
          <cell r="G193" t="str">
            <v>2c</v>
          </cell>
          <cell r="H193" t="str">
            <v>Membimbing Siswa dalam kegiatan ekstrakurikuler</v>
          </cell>
          <cell r="I193">
            <v>0.22</v>
          </cell>
        </row>
        <row r="194">
          <cell r="G194" t="str">
            <v>2d</v>
          </cell>
          <cell r="H194" t="str">
            <v>Membimbing Siswa dalam kegiatan ekstrakurikuler</v>
          </cell>
          <cell r="I194">
            <v>0.22</v>
          </cell>
        </row>
        <row r="195">
          <cell r="G195" t="str">
            <v>3a</v>
          </cell>
          <cell r="H195" t="str">
            <v>Membimbing Siswa dalam kegiatan ekstrakurikuler</v>
          </cell>
          <cell r="I195">
            <v>0.56999999999999995</v>
          </cell>
        </row>
        <row r="196">
          <cell r="G196" t="str">
            <v>3b</v>
          </cell>
          <cell r="H196" t="str">
            <v>Membimbing Siswa dalam kegiatan ekstrakurikuler</v>
          </cell>
          <cell r="I196">
            <v>0.56999999999999995</v>
          </cell>
        </row>
        <row r="197">
          <cell r="G197" t="str">
            <v>3c</v>
          </cell>
          <cell r="H197" t="str">
            <v>Membimbing Siswa dalam kegiatan ekstrakurikuler</v>
          </cell>
          <cell r="I197">
            <v>1.1399999999999999</v>
          </cell>
        </row>
        <row r="198">
          <cell r="G198" t="str">
            <v>3d</v>
          </cell>
          <cell r="H198" t="str">
            <v>Membimbing Siswa dalam kegiatan ekstrakurikuler</v>
          </cell>
          <cell r="I198">
            <v>1.1399999999999999</v>
          </cell>
        </row>
        <row r="199">
          <cell r="G199" t="str">
            <v>4a</v>
          </cell>
          <cell r="H199" t="str">
            <v>Membimbing Siswa dalam kegiatan ekstrakurikuler</v>
          </cell>
          <cell r="I199">
            <v>1.1399999999999999</v>
          </cell>
        </row>
        <row r="200">
          <cell r="G200" t="str">
            <v>4b</v>
          </cell>
          <cell r="H200" t="str">
            <v>Membimbing Siswa dalam kegiatan ekstrakurikuler</v>
          </cell>
          <cell r="I200">
            <v>1.1399999999999999</v>
          </cell>
        </row>
        <row r="201">
          <cell r="G201" t="str">
            <v>4c</v>
          </cell>
          <cell r="H201" t="str">
            <v>Membimbing Siswa dalam kegiatan ekstrakurikuler</v>
          </cell>
          <cell r="I201">
            <v>1.1399999999999999</v>
          </cell>
        </row>
        <row r="202">
          <cell r="G202" t="str">
            <v>4d</v>
          </cell>
          <cell r="H202" t="str">
            <v>Membimbing Siswa dalam kegiatan ekstrakurikuler</v>
          </cell>
          <cell r="I202">
            <v>1.1399999999999999</v>
          </cell>
        </row>
        <row r="203">
          <cell r="G203" t="str">
            <v>2a</v>
          </cell>
          <cell r="H203" t="str">
            <v>Membimbing guru dalam proses belajar mengajar/praktek</v>
          </cell>
          <cell r="I203" t="str">
            <v>-</v>
          </cell>
        </row>
        <row r="204">
          <cell r="G204" t="str">
            <v>2b</v>
          </cell>
          <cell r="H204" t="str">
            <v>Membimbing guru dalam proses belajar mengajar/praktek</v>
          </cell>
          <cell r="I204" t="str">
            <v>-</v>
          </cell>
        </row>
        <row r="205">
          <cell r="G205" t="str">
            <v>2c</v>
          </cell>
          <cell r="H205" t="str">
            <v>Membimbing guru dalam proses belajar mengajar/praktek</v>
          </cell>
          <cell r="I205" t="str">
            <v>-</v>
          </cell>
        </row>
        <row r="206">
          <cell r="G206" t="str">
            <v>2d</v>
          </cell>
          <cell r="H206" t="str">
            <v>Membimbing guru dalam proses belajar mengajar/praktek</v>
          </cell>
          <cell r="I206" t="str">
            <v>-</v>
          </cell>
        </row>
        <row r="207">
          <cell r="G207" t="str">
            <v>3a</v>
          </cell>
          <cell r="H207" t="str">
            <v>Membimbing guru dalam proses belajar mengajar/praktek</v>
          </cell>
          <cell r="I207" t="str">
            <v>-</v>
          </cell>
        </row>
        <row r="208">
          <cell r="G208" t="str">
            <v>3b</v>
          </cell>
          <cell r="H208" t="str">
            <v>Membimbing guru dalam proses belajar mengajar/praktek</v>
          </cell>
          <cell r="I208" t="str">
            <v>-</v>
          </cell>
        </row>
        <row r="209">
          <cell r="G209" t="str">
            <v>3c</v>
          </cell>
          <cell r="H209" t="str">
            <v>Membimbing guru dalam proses belajar mengajar/praktek</v>
          </cell>
          <cell r="I209">
            <v>0.42499999999999999</v>
          </cell>
        </row>
        <row r="210">
          <cell r="G210" t="str">
            <v>3d</v>
          </cell>
          <cell r="H210" t="str">
            <v>Membimbing guru dalam proses belajar mengajar/praktek</v>
          </cell>
          <cell r="I210">
            <v>0.42499999999999999</v>
          </cell>
        </row>
        <row r="211">
          <cell r="G211" t="str">
            <v>4a</v>
          </cell>
          <cell r="H211" t="str">
            <v>Membimbing guru dalam proses belajar mengajar/praktek</v>
          </cell>
          <cell r="I211">
            <v>0.85</v>
          </cell>
        </row>
        <row r="212">
          <cell r="G212" t="str">
            <v>4b</v>
          </cell>
          <cell r="H212" t="str">
            <v>Membimbing guru dalam proses belajar mengajar/praktek</v>
          </cell>
          <cell r="I212">
            <v>0.85</v>
          </cell>
        </row>
        <row r="213">
          <cell r="G213" t="str">
            <v>4c</v>
          </cell>
          <cell r="H213" t="str">
            <v>Membimbing guru dalam proses belajar mengajar/praktek</v>
          </cell>
          <cell r="I213">
            <v>0.85</v>
          </cell>
        </row>
        <row r="214">
          <cell r="G214" t="str">
            <v>4d</v>
          </cell>
          <cell r="H214" t="str">
            <v>Membimbing guru dalam proses belajar mengajar/praktek</v>
          </cell>
          <cell r="I214">
            <v>0.85</v>
          </cell>
        </row>
        <row r="228">
          <cell r="G228" t="str">
            <v>GURU</v>
          </cell>
        </row>
        <row r="229">
          <cell r="G229" t="str">
            <v>KA</v>
          </cell>
          <cell r="H229" t="str">
            <v>Melaksanakan tugas tertentu sebagai Kepala Madrasah</v>
          </cell>
          <cell r="I229">
            <v>4</v>
          </cell>
        </row>
        <row r="230">
          <cell r="G230" t="str">
            <v>KALAB</v>
          </cell>
          <cell r="H230" t="str">
            <v>Melaksanakan tugas tertentu sebagai Kepala Laboratorium</v>
          </cell>
          <cell r="I230">
            <v>0.5</v>
          </cell>
        </row>
        <row r="231">
          <cell r="G231" t="str">
            <v>KAPUS</v>
          </cell>
          <cell r="H231" t="str">
            <v>Melaksanakan tugas tertentu sebagai Kepala Perpustakaan</v>
          </cell>
          <cell r="I231">
            <v>0.5</v>
          </cell>
        </row>
        <row r="232">
          <cell r="G232" t="str">
            <v>WAKA</v>
          </cell>
          <cell r="H232" t="str">
            <v>Melaksanakan tugas tertentu sebagai Wakil Kepala Madrasah</v>
          </cell>
          <cell r="I232">
            <v>2</v>
          </cell>
        </row>
        <row r="233">
          <cell r="G233" t="str">
            <v>WK</v>
          </cell>
          <cell r="H233" t="str">
            <v>Melaksanakan tugas tertentu sebagai Wali Kelas</v>
          </cell>
          <cell r="I233">
            <v>0.5</v>
          </cell>
        </row>
        <row r="235">
          <cell r="F235" t="str">
            <v>GBK</v>
          </cell>
          <cell r="G235" t="str">
            <v>Guru Bimbingan Konseling</v>
          </cell>
        </row>
        <row r="236">
          <cell r="F236" t="str">
            <v>GK</v>
          </cell>
          <cell r="G236" t="str">
            <v>Guru Kelas</v>
          </cell>
        </row>
        <row r="237">
          <cell r="F237" t="str">
            <v>GMP</v>
          </cell>
          <cell r="G237" t="str">
            <v>Guru Mata Pelajaran</v>
          </cell>
        </row>
        <row r="260">
          <cell r="G260" t="str">
            <v>Pangkat Guru</v>
          </cell>
        </row>
        <row r="261">
          <cell r="G261" t="str">
            <v>2a</v>
          </cell>
          <cell r="H261" t="str">
            <v>Guru Pertama</v>
          </cell>
        </row>
        <row r="262">
          <cell r="G262" t="str">
            <v>2b</v>
          </cell>
          <cell r="H262" t="str">
            <v>Guru Pertama</v>
          </cell>
        </row>
        <row r="263">
          <cell r="G263" t="str">
            <v>2c</v>
          </cell>
          <cell r="H263" t="str">
            <v>Guru Pertama</v>
          </cell>
        </row>
        <row r="264">
          <cell r="G264" t="str">
            <v>2d</v>
          </cell>
          <cell r="H264" t="str">
            <v>Guru Pertama</v>
          </cell>
        </row>
        <row r="265">
          <cell r="G265" t="str">
            <v>3a</v>
          </cell>
          <cell r="H265" t="str">
            <v>Guru Pertama</v>
          </cell>
        </row>
        <row r="266">
          <cell r="G266" t="str">
            <v>3b</v>
          </cell>
          <cell r="H266" t="str">
            <v>Guru Pertama</v>
          </cell>
        </row>
        <row r="267">
          <cell r="G267" t="str">
            <v>3c</v>
          </cell>
          <cell r="H267" t="str">
            <v>Guru Muda</v>
          </cell>
        </row>
        <row r="268">
          <cell r="G268" t="str">
            <v>3d</v>
          </cell>
          <cell r="H268" t="str">
            <v>Guru Muda</v>
          </cell>
        </row>
        <row r="269">
          <cell r="G269" t="str">
            <v>4a</v>
          </cell>
          <cell r="H269" t="str">
            <v>Guru Madya</v>
          </cell>
        </row>
        <row r="270">
          <cell r="G270" t="str">
            <v>4b</v>
          </cell>
          <cell r="H270" t="str">
            <v>Guru Madya</v>
          </cell>
        </row>
        <row r="271">
          <cell r="G271" t="str">
            <v>4c</v>
          </cell>
          <cell r="H271" t="str">
            <v>Guru Madya</v>
          </cell>
        </row>
        <row r="272">
          <cell r="G272" t="str">
            <v>4d</v>
          </cell>
          <cell r="H272" t="str">
            <v>Guru Utama</v>
          </cell>
        </row>
        <row r="273">
          <cell r="G273" t="str">
            <v>4e</v>
          </cell>
          <cell r="H273" t="str">
            <v>Guru Utama</v>
          </cell>
        </row>
      </sheetData>
      <sheetData sheetId="1"/>
      <sheetData sheetId="2">
        <row r="11">
          <cell r="G11" t="str">
            <v>Dra. Hj. Mansyiah</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 BK"/>
      <sheetName val="Matrik"/>
      <sheetName val="INPUT DATA"/>
      <sheetName val="SKP"/>
      <sheetName val="PENGUKURAN"/>
      <sheetName val="PENILAIAN SKP"/>
      <sheetName val="ANJAB"/>
      <sheetName val="ABK"/>
    </sheetNames>
    <sheetDataSet>
      <sheetData sheetId="0">
        <row r="7">
          <cell r="G7" t="str">
            <v>2a</v>
          </cell>
          <cell r="H7" t="str">
            <v>Melaksanakan penyusunan program Layanan Bimbingan dan Konseling</v>
          </cell>
          <cell r="I7">
            <v>0.83</v>
          </cell>
        </row>
        <row r="8">
          <cell r="G8" t="str">
            <v>2b</v>
          </cell>
          <cell r="H8" t="str">
            <v>Melaksanakan penyusunan program Layanan Bimbingan dan Konseling</v>
          </cell>
          <cell r="I8">
            <v>0.83</v>
          </cell>
        </row>
        <row r="9">
          <cell r="G9" t="str">
            <v>2c</v>
          </cell>
          <cell r="H9" t="str">
            <v>Melaksanakan penyusunan program Layanan Bimbingan dan Konseling</v>
          </cell>
          <cell r="I9">
            <v>0.83</v>
          </cell>
        </row>
        <row r="10">
          <cell r="G10" t="str">
            <v>2d</v>
          </cell>
          <cell r="H10" t="str">
            <v>Melaksanakan penyusunan program Layanan Bimbingan dan Konseling</v>
          </cell>
          <cell r="I10">
            <v>0.83</v>
          </cell>
        </row>
        <row r="11">
          <cell r="G11" t="str">
            <v>3a</v>
          </cell>
          <cell r="H11" t="str">
            <v>Melaksanakan penyusunan program Layanan Bimbingan dan Konseling</v>
          </cell>
          <cell r="I11">
            <v>2.08</v>
          </cell>
        </row>
        <row r="12">
          <cell r="G12" t="str">
            <v>3b</v>
          </cell>
          <cell r="H12" t="str">
            <v>Melaksanakan penyusunan program Layanan Bimbingan dan Konseling</v>
          </cell>
          <cell r="I12">
            <v>2.08</v>
          </cell>
        </row>
        <row r="13">
          <cell r="G13" t="str">
            <v>3c</v>
          </cell>
          <cell r="H13" t="str">
            <v>Melaksanakan penyusunan program Layanan Bimbingan dan Konseling</v>
          </cell>
          <cell r="I13">
            <v>4.16</v>
          </cell>
        </row>
        <row r="14">
          <cell r="G14" t="str">
            <v>3d</v>
          </cell>
          <cell r="H14" t="str">
            <v>Melaksanakan penyusunan program Layanan Bimbingan dan Konseling</v>
          </cell>
          <cell r="I14">
            <v>4.16</v>
          </cell>
        </row>
        <row r="15">
          <cell r="G15" t="str">
            <v>4a</v>
          </cell>
          <cell r="H15" t="str">
            <v>Melaksanakan penyusunan program Layanan Bimbingan dan Konseling</v>
          </cell>
          <cell r="I15">
            <v>4.16</v>
          </cell>
        </row>
        <row r="16">
          <cell r="G16" t="str">
            <v>4b</v>
          </cell>
          <cell r="H16" t="str">
            <v>Melaksanakan penyusunan program Layanan Bimbingan dan Konseling</v>
          </cell>
          <cell r="I16">
            <v>4.16</v>
          </cell>
        </row>
        <row r="17">
          <cell r="G17" t="str">
            <v>4c</v>
          </cell>
          <cell r="H17" t="str">
            <v>Melaksanakan penyusunan program Layanan Bimbingan dan Konseling</v>
          </cell>
          <cell r="I17">
            <v>4.16</v>
          </cell>
        </row>
        <row r="18">
          <cell r="G18" t="str">
            <v>4d</v>
          </cell>
          <cell r="H18" t="str">
            <v>Melaksanakan penyusunan program Layanan Bimbingan dan Konseling</v>
          </cell>
          <cell r="I18">
            <v>4.16</v>
          </cell>
        </row>
        <row r="19">
          <cell r="G19" t="str">
            <v>2a</v>
          </cell>
          <cell r="H19" t="str">
            <v>Menyajikan Program Layanan Bimbingan dan Konseling</v>
          </cell>
          <cell r="I19">
            <v>1.24</v>
          </cell>
        </row>
        <row r="20">
          <cell r="G20" t="str">
            <v>2b</v>
          </cell>
          <cell r="H20" t="str">
            <v>Menyajikan Program Layanan Bimbingan dan Konseling</v>
          </cell>
          <cell r="I20">
            <v>1.24</v>
          </cell>
        </row>
        <row r="21">
          <cell r="G21" t="str">
            <v>2c</v>
          </cell>
          <cell r="H21" t="str">
            <v>Menyajikan Program Layanan Bimbingan dan Konseling</v>
          </cell>
          <cell r="I21">
            <v>1.24</v>
          </cell>
        </row>
        <row r="22">
          <cell r="G22" t="str">
            <v>2d</v>
          </cell>
          <cell r="H22" t="str">
            <v>Menyajikan Program Layanan Bimbingan dan Konseling</v>
          </cell>
          <cell r="I22">
            <v>1.24</v>
          </cell>
        </row>
        <row r="23">
          <cell r="G23" t="str">
            <v>3a</v>
          </cell>
          <cell r="H23" t="str">
            <v>Menyajikan Program Layanan Bimbingan dan Konseling</v>
          </cell>
          <cell r="I23">
            <v>3.12</v>
          </cell>
        </row>
        <row r="24">
          <cell r="G24" t="str">
            <v>3b</v>
          </cell>
          <cell r="H24" t="str">
            <v>Menyajikan Program Layanan Bimbingan dan Konseling</v>
          </cell>
          <cell r="I24">
            <v>3.12</v>
          </cell>
        </row>
        <row r="25">
          <cell r="G25" t="str">
            <v>3c</v>
          </cell>
          <cell r="H25" t="str">
            <v>Menyajikan Program Layanan Bimbingan dan Konseling</v>
          </cell>
          <cell r="I25">
            <v>6.24</v>
          </cell>
        </row>
        <row r="26">
          <cell r="G26" t="str">
            <v>3d</v>
          </cell>
          <cell r="H26" t="str">
            <v>Menyajikan Program Layanan Bimbingan dan Konseling</v>
          </cell>
          <cell r="I26">
            <v>6.24</v>
          </cell>
        </row>
        <row r="27">
          <cell r="G27" t="str">
            <v>4a</v>
          </cell>
          <cell r="H27" t="str">
            <v>Menyajikan Program Layanan Bimbingan dan Konseling</v>
          </cell>
          <cell r="I27">
            <v>6.24</v>
          </cell>
        </row>
        <row r="28">
          <cell r="G28" t="str">
            <v>4b</v>
          </cell>
          <cell r="H28" t="str">
            <v>Menyajikan Program Layanan Bimbingan dan Konseling</v>
          </cell>
          <cell r="I28">
            <v>6.24</v>
          </cell>
        </row>
        <row r="29">
          <cell r="G29" t="str">
            <v>4c</v>
          </cell>
          <cell r="H29" t="str">
            <v>Menyajikan Program Layanan Bimbingan dan Konseling</v>
          </cell>
          <cell r="I29">
            <v>6.24</v>
          </cell>
        </row>
        <row r="30">
          <cell r="G30" t="str">
            <v>4d</v>
          </cell>
          <cell r="H30" t="str">
            <v>Menyajikan Program Layanan Bimbingan dan Konseling</v>
          </cell>
          <cell r="I30">
            <v>6.24</v>
          </cell>
        </row>
        <row r="31">
          <cell r="G31" t="str">
            <v>2a</v>
          </cell>
          <cell r="H31" t="str">
            <v>Melaksanakan Evaluasi Layanan Bimbingan dan Konseling</v>
          </cell>
          <cell r="I31">
            <v>0.42</v>
          </cell>
        </row>
        <row r="32">
          <cell r="G32" t="str">
            <v>2b</v>
          </cell>
          <cell r="H32" t="str">
            <v>Melaksanakan Evaluasi Layanan Bimbingan dan Konseling</v>
          </cell>
          <cell r="I32">
            <v>0.42</v>
          </cell>
        </row>
        <row r="33">
          <cell r="G33" t="str">
            <v>2c</v>
          </cell>
          <cell r="H33" t="str">
            <v>Melaksanakan Evaluasi Layanan Bimbingan dan Konseling</v>
          </cell>
          <cell r="I33">
            <v>0.42</v>
          </cell>
        </row>
        <row r="34">
          <cell r="G34" t="str">
            <v>2d</v>
          </cell>
          <cell r="H34" t="str">
            <v>Melaksanakan Evaluasi Layanan Bimbingan dan Konseling</v>
          </cell>
          <cell r="I34">
            <v>0.42</v>
          </cell>
        </row>
        <row r="35">
          <cell r="G35" t="str">
            <v>3a</v>
          </cell>
          <cell r="H35" t="str">
            <v>Melaksanakan Evaluasi Layanan Bimbingan dan Konseling</v>
          </cell>
          <cell r="I35">
            <v>1.04</v>
          </cell>
        </row>
        <row r="36">
          <cell r="G36" t="str">
            <v>3b</v>
          </cell>
          <cell r="H36" t="str">
            <v>Melaksanakan Evaluasi Layanan Bimbingan dan Konseling</v>
          </cell>
          <cell r="I36">
            <v>1.04</v>
          </cell>
        </row>
        <row r="37">
          <cell r="G37" t="str">
            <v>3c</v>
          </cell>
          <cell r="H37" t="str">
            <v>Melaksanakan Evaluasi Layanan Bimbingan dan Konseling</v>
          </cell>
          <cell r="I37">
            <v>2.08</v>
          </cell>
        </row>
        <row r="38">
          <cell r="G38" t="str">
            <v>3d</v>
          </cell>
          <cell r="H38" t="str">
            <v>Melaksanakan Evaluasi Layanan Bimbingan dan Konseling</v>
          </cell>
          <cell r="I38">
            <v>2.08</v>
          </cell>
        </row>
        <row r="39">
          <cell r="G39" t="str">
            <v>4a</v>
          </cell>
          <cell r="H39" t="str">
            <v>Melaksanakan Evaluasi Layanan Bimbingan dan Konseling</v>
          </cell>
          <cell r="I39">
            <v>2.08</v>
          </cell>
        </row>
        <row r="40">
          <cell r="G40" t="str">
            <v>4b</v>
          </cell>
          <cell r="H40" t="str">
            <v>Melaksanakan Evaluasi Layanan Bimbingan dan Konseling</v>
          </cell>
          <cell r="I40">
            <v>2.08</v>
          </cell>
        </row>
        <row r="41">
          <cell r="G41" t="str">
            <v>4c</v>
          </cell>
          <cell r="H41" t="str">
            <v>Melaksanakan Evaluasi Layanan Bimbingan dan Konseling</v>
          </cell>
          <cell r="I41">
            <v>2.08</v>
          </cell>
        </row>
        <row r="42">
          <cell r="G42" t="str">
            <v>4d</v>
          </cell>
          <cell r="H42" t="str">
            <v>Melaksanakan Evaluasi Layanan Bimbingan dan Konseling</v>
          </cell>
          <cell r="I42">
            <v>2.08</v>
          </cell>
        </row>
        <row r="43">
          <cell r="G43" t="str">
            <v>2a</v>
          </cell>
          <cell r="H43" t="str">
            <v>Melaksanakan Analisis Hasil Layanan Bimbingan dan Konseling</v>
          </cell>
          <cell r="I43">
            <v>0.27</v>
          </cell>
        </row>
        <row r="44">
          <cell r="G44" t="str">
            <v>2b</v>
          </cell>
          <cell r="H44" t="str">
            <v>Melaksanakan Analisis Hasil Layanan Bimbingan dan Konseling</v>
          </cell>
          <cell r="I44">
            <v>0.27</v>
          </cell>
        </row>
        <row r="45">
          <cell r="G45" t="str">
            <v>2c</v>
          </cell>
          <cell r="H45" t="str">
            <v>Melaksanakan Analisis Hasil Layanan Bimbingan dan Konseling</v>
          </cell>
          <cell r="I45">
            <v>0.27</v>
          </cell>
        </row>
        <row r="46">
          <cell r="G46" t="str">
            <v>2d</v>
          </cell>
          <cell r="H46" t="str">
            <v>Melaksanakan Analisis Hasil Layanan Bimbingan dan Konseling</v>
          </cell>
          <cell r="I46">
            <v>0.27</v>
          </cell>
        </row>
        <row r="47">
          <cell r="G47" t="str">
            <v>3a</v>
          </cell>
          <cell r="H47" t="str">
            <v>Melaksanakan Analisis Hasil Layanan Bimbingan dan Konseling</v>
          </cell>
          <cell r="I47">
            <v>0.64</v>
          </cell>
        </row>
        <row r="48">
          <cell r="G48" t="str">
            <v>3b</v>
          </cell>
          <cell r="H48" t="str">
            <v>Melaksanakan Analisis Hasil Layanan Bimbingan dan Konseling</v>
          </cell>
          <cell r="I48">
            <v>0.64</v>
          </cell>
        </row>
        <row r="49">
          <cell r="G49" t="str">
            <v>3c</v>
          </cell>
          <cell r="H49" t="str">
            <v>Melaksanakan Analisis Hasil Layanan Bimbingan dan Konseling</v>
          </cell>
          <cell r="I49">
            <v>1.38</v>
          </cell>
        </row>
        <row r="50">
          <cell r="G50" t="str">
            <v>3d</v>
          </cell>
          <cell r="H50" t="str">
            <v>Melaksanakan Analisis Hasil Layanan Bimbingan dan Konseling</v>
          </cell>
          <cell r="I50">
            <v>1.38</v>
          </cell>
        </row>
        <row r="51">
          <cell r="G51" t="str">
            <v>4a</v>
          </cell>
          <cell r="H51" t="str">
            <v>Melaksanakan Analisis Hasil Layanan Bimbingan dan Konseling</v>
          </cell>
          <cell r="I51">
            <v>1.38</v>
          </cell>
        </row>
        <row r="52">
          <cell r="G52" t="str">
            <v>4b</v>
          </cell>
          <cell r="H52" t="str">
            <v>Melaksanakan Analisis Hasil Layanan Bimbingan dan Konseling</v>
          </cell>
          <cell r="I52">
            <v>1.38</v>
          </cell>
        </row>
        <row r="53">
          <cell r="G53" t="str">
            <v>4c</v>
          </cell>
          <cell r="H53" t="str">
            <v>Melaksanakan Analisis Hasil Layanan Bimbingan dan Konseling</v>
          </cell>
          <cell r="I53">
            <v>1.38</v>
          </cell>
        </row>
        <row r="54">
          <cell r="G54" t="str">
            <v>4d</v>
          </cell>
          <cell r="H54" t="str">
            <v>Melaksanakan Analisis Hasil Layanan Bimbingan dan Konseling</v>
          </cell>
          <cell r="I54">
            <v>1.38</v>
          </cell>
        </row>
        <row r="55">
          <cell r="G55" t="str">
            <v>2a</v>
          </cell>
          <cell r="H55" t="str">
            <v>Melaksanakan Program Tindak Lanjut Layanan Bimbingan dan Konseling</v>
          </cell>
          <cell r="I55">
            <v>0.27</v>
          </cell>
        </row>
        <row r="56">
          <cell r="G56" t="str">
            <v>2b</v>
          </cell>
          <cell r="H56" t="str">
            <v>Melaksanakan Program Tindak Lanjut Layanan Bimbingan dan Konseling</v>
          </cell>
          <cell r="I56">
            <v>0.27</v>
          </cell>
        </row>
        <row r="57">
          <cell r="G57" t="str">
            <v>2c</v>
          </cell>
          <cell r="H57" t="str">
            <v>Melaksanakan Program Tindak Lanjut Layanan Bimbingan dan Konseling</v>
          </cell>
          <cell r="I57">
            <v>0.27</v>
          </cell>
        </row>
        <row r="58">
          <cell r="G58" t="str">
            <v>2d</v>
          </cell>
          <cell r="H58" t="str">
            <v>Melaksanakan Program Tindak Lanjut Layanan Bimbingan dan Konseling</v>
          </cell>
          <cell r="I58">
            <v>0.27</v>
          </cell>
        </row>
        <row r="59">
          <cell r="G59" t="str">
            <v>3a</v>
          </cell>
          <cell r="H59" t="str">
            <v>Melaksanakan Program Tindak Lanjut Layanan Bimbingan dan Konseling</v>
          </cell>
          <cell r="I59">
            <v>0.64</v>
          </cell>
        </row>
        <row r="60">
          <cell r="G60" t="str">
            <v>3b</v>
          </cell>
          <cell r="H60" t="str">
            <v>Melaksanakan Program Tindak Lanjut Layanan Bimbingan dan Konseling</v>
          </cell>
          <cell r="I60">
            <v>0.64</v>
          </cell>
        </row>
        <row r="61">
          <cell r="G61" t="str">
            <v>3c</v>
          </cell>
          <cell r="H61" t="str">
            <v>Melaksanakan Program Tindak Lanjut Layanan Bimbingan dan Konseling</v>
          </cell>
          <cell r="I61">
            <v>1.38</v>
          </cell>
        </row>
        <row r="62">
          <cell r="G62" t="str">
            <v>3d</v>
          </cell>
          <cell r="H62" t="str">
            <v>Melaksanakan Program Tindak Lanjut Layanan Bimbingan dan Konseling</v>
          </cell>
          <cell r="I62">
            <v>1.38</v>
          </cell>
        </row>
        <row r="63">
          <cell r="G63" t="str">
            <v>4a</v>
          </cell>
          <cell r="H63" t="str">
            <v>Melaksanakan Program Tindak Lanjut Layanan Bimbingan dan Konseling</v>
          </cell>
          <cell r="I63">
            <v>1.38</v>
          </cell>
        </row>
        <row r="64">
          <cell r="G64" t="str">
            <v>4b</v>
          </cell>
          <cell r="H64" t="str">
            <v>Melaksanakan Program Tindak Lanjut Layanan Bimbingan dan Konseling</v>
          </cell>
          <cell r="I64">
            <v>1.38</v>
          </cell>
        </row>
        <row r="65">
          <cell r="G65" t="str">
            <v>4c</v>
          </cell>
          <cell r="H65" t="str">
            <v>Melaksanakan Program Tindak Lanjut Layanan Bimbingan dan Konseling</v>
          </cell>
          <cell r="I65">
            <v>1.38</v>
          </cell>
        </row>
        <row r="66">
          <cell r="G66" t="str">
            <v>4d</v>
          </cell>
          <cell r="H66" t="str">
            <v>Melaksanakan Program Tindak Lanjut Layanan Bimbingan dan Konseling</v>
          </cell>
          <cell r="I66">
            <v>1.38</v>
          </cell>
        </row>
        <row r="79">
          <cell r="G79" t="str">
            <v>2a</v>
          </cell>
          <cell r="H79" t="str">
            <v>Membimbing Siswa dalam kegiatan ekstrakurikuler</v>
          </cell>
          <cell r="I79">
            <v>0.22</v>
          </cell>
        </row>
        <row r="80">
          <cell r="G80" t="str">
            <v>2b</v>
          </cell>
          <cell r="H80" t="str">
            <v>Membimbing Siswa dalam kegiatan ekstrakurikuler</v>
          </cell>
          <cell r="I80">
            <v>0.22</v>
          </cell>
        </row>
        <row r="81">
          <cell r="G81" t="str">
            <v>2c</v>
          </cell>
          <cell r="H81" t="str">
            <v>Membimbing Siswa dalam kegiatan ekstrakurikuler</v>
          </cell>
          <cell r="I81">
            <v>0.22</v>
          </cell>
        </row>
        <row r="82">
          <cell r="G82" t="str">
            <v>2d</v>
          </cell>
          <cell r="H82" t="str">
            <v>Membimbing Siswa dalam kegiatan ekstrakurikuler</v>
          </cell>
          <cell r="I82">
            <v>0.22</v>
          </cell>
        </row>
        <row r="83">
          <cell r="G83" t="str">
            <v>3a</v>
          </cell>
          <cell r="H83" t="str">
            <v>Membimbing Siswa dalam kegiatan ekstrakurikuler</v>
          </cell>
          <cell r="I83">
            <v>0.56999999999999995</v>
          </cell>
        </row>
        <row r="84">
          <cell r="G84" t="str">
            <v>3b</v>
          </cell>
          <cell r="H84" t="str">
            <v>Membimbing Siswa dalam kegiatan ekstrakurikuler</v>
          </cell>
          <cell r="I84">
            <v>0.56999999999999995</v>
          </cell>
        </row>
        <row r="85">
          <cell r="G85" t="str">
            <v>3c</v>
          </cell>
          <cell r="H85" t="str">
            <v>Membimbing Siswa dalam kegiatan ekstrakurikuler</v>
          </cell>
          <cell r="I85">
            <v>1.1399999999999999</v>
          </cell>
        </row>
        <row r="86">
          <cell r="G86" t="str">
            <v>3d</v>
          </cell>
          <cell r="H86" t="str">
            <v>Membimbing Siswa dalam kegiatan ekstrakurikuler</v>
          </cell>
          <cell r="I86">
            <v>1.1399999999999999</v>
          </cell>
        </row>
        <row r="87">
          <cell r="G87" t="str">
            <v>4a</v>
          </cell>
          <cell r="H87" t="str">
            <v>Membimbing Siswa dalam kegiatan ekstrakurikuler</v>
          </cell>
          <cell r="I87">
            <v>1.1399999999999999</v>
          </cell>
        </row>
        <row r="88">
          <cell r="G88" t="str">
            <v>4b</v>
          </cell>
          <cell r="H88" t="str">
            <v>Membimbing Siswa dalam kegiatan ekstrakurikuler</v>
          </cell>
          <cell r="I88">
            <v>1.1399999999999999</v>
          </cell>
        </row>
        <row r="89">
          <cell r="G89" t="str">
            <v>4c</v>
          </cell>
          <cell r="H89" t="str">
            <v>Membimbing Siswa dalam kegiatan ekstrakurikuler</v>
          </cell>
          <cell r="I89">
            <v>1.1399999999999999</v>
          </cell>
        </row>
        <row r="90">
          <cell r="G90" t="str">
            <v>4d</v>
          </cell>
          <cell r="H90" t="str">
            <v>Membimbing Siswa dalam kegiatan ekstrakurikuler</v>
          </cell>
          <cell r="I90">
            <v>1.1399999999999999</v>
          </cell>
        </row>
        <row r="91">
          <cell r="G91" t="str">
            <v>2a</v>
          </cell>
          <cell r="H91" t="str">
            <v>Membimbing guru dalam proses belajar mengajar/praktek</v>
          </cell>
          <cell r="I91" t="str">
            <v>-</v>
          </cell>
        </row>
        <row r="92">
          <cell r="G92" t="str">
            <v>2b</v>
          </cell>
          <cell r="H92" t="str">
            <v>Membimbing guru dalam proses belajar mengajar/praktek</v>
          </cell>
          <cell r="I92" t="str">
            <v>-</v>
          </cell>
        </row>
        <row r="93">
          <cell r="G93" t="str">
            <v>2c</v>
          </cell>
          <cell r="H93" t="str">
            <v>Membimbing guru dalam proses belajar mengajar/praktek</v>
          </cell>
          <cell r="I93" t="str">
            <v>-</v>
          </cell>
        </row>
        <row r="94">
          <cell r="G94" t="str">
            <v>2d</v>
          </cell>
          <cell r="H94" t="str">
            <v>Membimbing guru dalam proses belajar mengajar/praktek</v>
          </cell>
          <cell r="I94" t="str">
            <v>-</v>
          </cell>
        </row>
        <row r="95">
          <cell r="G95" t="str">
            <v>3a</v>
          </cell>
          <cell r="H95" t="str">
            <v>Membimbing guru dalam proses belajar mengajar/praktek</v>
          </cell>
          <cell r="I95" t="str">
            <v>-</v>
          </cell>
        </row>
        <row r="96">
          <cell r="G96" t="str">
            <v>3b</v>
          </cell>
          <cell r="H96" t="str">
            <v>Membimbing guru dalam proses belajar mengajar/praktek</v>
          </cell>
          <cell r="I96" t="str">
            <v>-</v>
          </cell>
        </row>
        <row r="97">
          <cell r="G97" t="str">
            <v>3c</v>
          </cell>
          <cell r="H97" t="str">
            <v>Membimbing guru dalam proses belajar mengajar/praktek</v>
          </cell>
          <cell r="I97">
            <v>0.42499999999999999</v>
          </cell>
        </row>
        <row r="98">
          <cell r="G98" t="str">
            <v>3d</v>
          </cell>
          <cell r="H98" t="str">
            <v>Membimbing guru dalam proses belajar mengajar/praktek</v>
          </cell>
          <cell r="I98">
            <v>0.42499999999999999</v>
          </cell>
        </row>
        <row r="99">
          <cell r="G99" t="str">
            <v>4a</v>
          </cell>
          <cell r="H99" t="str">
            <v>Membimbing guru dalam proses belajar mengajar/praktek</v>
          </cell>
          <cell r="I99">
            <v>0.85</v>
          </cell>
        </row>
        <row r="100">
          <cell r="G100" t="str">
            <v>4b</v>
          </cell>
          <cell r="H100" t="str">
            <v>Membimbing guru dalam proses belajar mengajar/praktek</v>
          </cell>
          <cell r="I100">
            <v>0.85</v>
          </cell>
        </row>
        <row r="101">
          <cell r="G101" t="str">
            <v>4c</v>
          </cell>
          <cell r="H101" t="str">
            <v>Membimbing guru dalam proses belajar mengajar/praktek</v>
          </cell>
          <cell r="I101">
            <v>0.85</v>
          </cell>
        </row>
        <row r="102">
          <cell r="G102" t="str">
            <v>4d</v>
          </cell>
          <cell r="H102" t="str">
            <v>Membimbing guru dalam proses belajar mengajar/praktek</v>
          </cell>
          <cell r="I102">
            <v>0.85</v>
          </cell>
        </row>
        <row r="119">
          <cell r="G119" t="str">
            <v>2a</v>
          </cell>
          <cell r="H119" t="str">
            <v>Melaksanakan penyusunan program pengajaran</v>
          </cell>
          <cell r="I119">
            <v>0.83</v>
          </cell>
        </row>
        <row r="120">
          <cell r="G120" t="str">
            <v>2b</v>
          </cell>
          <cell r="H120" t="str">
            <v>Melaksanakan penyusunan program pengajaran</v>
          </cell>
          <cell r="I120">
            <v>0.83</v>
          </cell>
        </row>
        <row r="121">
          <cell r="G121" t="str">
            <v>2c</v>
          </cell>
          <cell r="H121" t="str">
            <v>Melaksanakan penyusunan program pengajaran</v>
          </cell>
          <cell r="I121">
            <v>0.83</v>
          </cell>
        </row>
        <row r="122">
          <cell r="G122" t="str">
            <v>2d</v>
          </cell>
          <cell r="H122" t="str">
            <v>Melaksanakan penyusunan program pengajaran</v>
          </cell>
          <cell r="I122">
            <v>0.83</v>
          </cell>
        </row>
        <row r="123">
          <cell r="G123" t="str">
            <v>3a</v>
          </cell>
          <cell r="H123" t="str">
            <v>Melaksanakan penyusunan program pengajaran</v>
          </cell>
          <cell r="I123">
            <v>2.08</v>
          </cell>
        </row>
        <row r="124">
          <cell r="G124" t="str">
            <v>3b</v>
          </cell>
          <cell r="H124" t="str">
            <v>Melaksanakan penyusunan program pengajaran</v>
          </cell>
          <cell r="I124">
            <v>2.08</v>
          </cell>
        </row>
        <row r="125">
          <cell r="G125" t="str">
            <v>3c</v>
          </cell>
          <cell r="H125" t="str">
            <v>Melaksanakan penyusunan program pengajaran</v>
          </cell>
          <cell r="I125">
            <v>4.16</v>
          </cell>
        </row>
        <row r="126">
          <cell r="G126" t="str">
            <v>3d</v>
          </cell>
          <cell r="H126" t="str">
            <v>Melaksanakan penyusunan program pengajaran</v>
          </cell>
          <cell r="I126">
            <v>4.16</v>
          </cell>
        </row>
        <row r="127">
          <cell r="G127" t="str">
            <v>4a</v>
          </cell>
          <cell r="H127" t="str">
            <v>Melaksanakan penyusunan program pengajaran</v>
          </cell>
          <cell r="I127">
            <v>4.16</v>
          </cell>
        </row>
        <row r="128">
          <cell r="G128" t="str">
            <v>4b</v>
          </cell>
          <cell r="H128" t="str">
            <v>Melaksanakan penyusunan program pengajaran</v>
          </cell>
          <cell r="I128">
            <v>4.16</v>
          </cell>
        </row>
        <row r="129">
          <cell r="G129" t="str">
            <v>4c</v>
          </cell>
          <cell r="H129" t="str">
            <v>Melaksanakan penyusunan program pengajaran</v>
          </cell>
          <cell r="I129">
            <v>4.16</v>
          </cell>
        </row>
        <row r="130">
          <cell r="G130" t="str">
            <v>4d</v>
          </cell>
          <cell r="H130" t="str">
            <v>Melaksanakan penyusunan program pengajaran</v>
          </cell>
          <cell r="I130">
            <v>4.16</v>
          </cell>
        </row>
        <row r="131">
          <cell r="G131" t="str">
            <v>2a</v>
          </cell>
          <cell r="H131" t="str">
            <v>Menyajikan Program Pengajaran/Praktek</v>
          </cell>
          <cell r="I131">
            <v>1.24</v>
          </cell>
        </row>
        <row r="132">
          <cell r="G132" t="str">
            <v>2b</v>
          </cell>
          <cell r="H132" t="str">
            <v>Menyajikan Program Pengajaran/Praktek</v>
          </cell>
          <cell r="I132">
            <v>1.24</v>
          </cell>
        </row>
        <row r="133">
          <cell r="G133" t="str">
            <v>2c</v>
          </cell>
          <cell r="H133" t="str">
            <v>Menyajikan Program Pengajaran/Praktek</v>
          </cell>
          <cell r="I133">
            <v>1.24</v>
          </cell>
        </row>
        <row r="134">
          <cell r="G134" t="str">
            <v>2d</v>
          </cell>
          <cell r="H134" t="str">
            <v>Menyajikan Program Pengajaran/Praktek</v>
          </cell>
          <cell r="I134">
            <v>1.24</v>
          </cell>
        </row>
        <row r="135">
          <cell r="G135" t="str">
            <v>3a</v>
          </cell>
          <cell r="H135" t="str">
            <v>Menyajikan Program Pengajaran/Praktek</v>
          </cell>
          <cell r="I135">
            <v>3.12</v>
          </cell>
        </row>
        <row r="136">
          <cell r="G136" t="str">
            <v>3b</v>
          </cell>
          <cell r="H136" t="str">
            <v>Menyajikan Program Pengajaran/Praktek</v>
          </cell>
          <cell r="I136">
            <v>3.12</v>
          </cell>
        </row>
        <row r="137">
          <cell r="G137" t="str">
            <v>3c</v>
          </cell>
          <cell r="H137" t="str">
            <v>Menyajikan Program Pengajaran/Praktek</v>
          </cell>
          <cell r="I137">
            <v>6.24</v>
          </cell>
        </row>
        <row r="138">
          <cell r="G138" t="str">
            <v>3d</v>
          </cell>
          <cell r="H138" t="str">
            <v>Menyajikan Program Pengajaran/Praktek</v>
          </cell>
          <cell r="I138">
            <v>6.24</v>
          </cell>
        </row>
        <row r="139">
          <cell r="G139" t="str">
            <v>4a</v>
          </cell>
          <cell r="H139" t="str">
            <v>Menyajikan Program Pengajaran/Praktek</v>
          </cell>
          <cell r="I139">
            <v>6.24</v>
          </cell>
        </row>
        <row r="140">
          <cell r="G140" t="str">
            <v>4b</v>
          </cell>
          <cell r="H140" t="str">
            <v>Menyajikan Program Pengajaran/Praktek</v>
          </cell>
          <cell r="I140">
            <v>6.24</v>
          </cell>
        </row>
        <row r="141">
          <cell r="G141" t="str">
            <v>4c</v>
          </cell>
          <cell r="H141" t="str">
            <v>Menyajikan Program Pengajaran/Praktek</v>
          </cell>
          <cell r="I141">
            <v>6.24</v>
          </cell>
        </row>
        <row r="142">
          <cell r="G142" t="str">
            <v>4d</v>
          </cell>
          <cell r="H142" t="str">
            <v>Menyajikan Program Pengajaran/Praktek</v>
          </cell>
          <cell r="I142">
            <v>6.24</v>
          </cell>
        </row>
        <row r="143">
          <cell r="G143" t="str">
            <v>2a</v>
          </cell>
          <cell r="H143" t="str">
            <v>Melaksanakan Evaluasi Belajar/Praktek</v>
          </cell>
          <cell r="I143">
            <v>0.42</v>
          </cell>
        </row>
        <row r="144">
          <cell r="G144" t="str">
            <v>2b</v>
          </cell>
          <cell r="H144" t="str">
            <v>Melaksanakan Evaluasi Belajar/Praktek</v>
          </cell>
          <cell r="I144">
            <v>0.42</v>
          </cell>
        </row>
        <row r="145">
          <cell r="G145" t="str">
            <v>2c</v>
          </cell>
          <cell r="H145" t="str">
            <v>Melaksanakan Evaluasi Belajar/Praktek</v>
          </cell>
          <cell r="I145">
            <v>0.42</v>
          </cell>
        </row>
        <row r="146">
          <cell r="G146" t="str">
            <v>2d</v>
          </cell>
          <cell r="H146" t="str">
            <v>Melaksanakan Evaluasi Belajar/Praktek</v>
          </cell>
          <cell r="I146">
            <v>0.42</v>
          </cell>
        </row>
        <row r="147">
          <cell r="G147" t="str">
            <v>3a</v>
          </cell>
          <cell r="H147" t="str">
            <v>Melaksanakan Evaluasi Belajar/Praktek</v>
          </cell>
          <cell r="I147">
            <v>1.04</v>
          </cell>
        </row>
        <row r="148">
          <cell r="G148" t="str">
            <v>3b</v>
          </cell>
          <cell r="H148" t="str">
            <v>Melaksanakan Evaluasi Belajar/Praktek</v>
          </cell>
          <cell r="I148">
            <v>1.04</v>
          </cell>
        </row>
        <row r="149">
          <cell r="G149" t="str">
            <v>3c</v>
          </cell>
          <cell r="H149" t="str">
            <v>Melaksanakan Evaluasi Belajar/Praktek</v>
          </cell>
          <cell r="I149">
            <v>2.08</v>
          </cell>
        </row>
        <row r="150">
          <cell r="G150" t="str">
            <v>3d</v>
          </cell>
          <cell r="H150" t="str">
            <v>Melaksanakan Evaluasi Belajar/Praktek</v>
          </cell>
          <cell r="I150">
            <v>2.08</v>
          </cell>
        </row>
        <row r="151">
          <cell r="G151" t="str">
            <v>4a</v>
          </cell>
          <cell r="H151" t="str">
            <v>Melaksanakan Evaluasi Belajar/Praktek</v>
          </cell>
          <cell r="I151">
            <v>2.08</v>
          </cell>
        </row>
        <row r="152">
          <cell r="G152" t="str">
            <v>4b</v>
          </cell>
          <cell r="H152" t="str">
            <v>Melaksanakan Evaluasi Belajar/Praktek</v>
          </cell>
          <cell r="I152">
            <v>2.08</v>
          </cell>
        </row>
        <row r="153">
          <cell r="G153" t="str">
            <v>4c</v>
          </cell>
          <cell r="H153" t="str">
            <v>Melaksanakan Evaluasi Belajar/Praktek</v>
          </cell>
          <cell r="I153">
            <v>2.08</v>
          </cell>
        </row>
        <row r="154">
          <cell r="G154" t="str">
            <v>4d</v>
          </cell>
          <cell r="H154" t="str">
            <v>Melaksanakan Evaluasi Belajar/Praktek</v>
          </cell>
          <cell r="I154">
            <v>2.08</v>
          </cell>
        </row>
        <row r="155">
          <cell r="G155" t="str">
            <v>2a</v>
          </cell>
          <cell r="H155" t="str">
            <v>Melaksanakan Analisis Hasil Belajar/Praktek</v>
          </cell>
          <cell r="I155">
            <v>0.27</v>
          </cell>
        </row>
        <row r="156">
          <cell r="G156" t="str">
            <v>2b</v>
          </cell>
          <cell r="H156" t="str">
            <v>Melaksanakan Analisis Hasil Belajar/Praktek</v>
          </cell>
          <cell r="I156">
            <v>0.27</v>
          </cell>
        </row>
        <row r="157">
          <cell r="G157" t="str">
            <v>2c</v>
          </cell>
          <cell r="H157" t="str">
            <v>Melaksanakan Analisis Hasil Belajar/Praktek</v>
          </cell>
          <cell r="I157">
            <v>0.27</v>
          </cell>
        </row>
        <row r="158">
          <cell r="G158" t="str">
            <v>2d</v>
          </cell>
          <cell r="H158" t="str">
            <v>Melaksanakan Analisis Hasil Belajar/Praktek</v>
          </cell>
          <cell r="I158">
            <v>0.27</v>
          </cell>
        </row>
        <row r="159">
          <cell r="G159" t="str">
            <v>3a</v>
          </cell>
          <cell r="H159" t="str">
            <v>Melaksanakan Analisis Hasil Belajar/Praktek</v>
          </cell>
          <cell r="I159">
            <v>0.64</v>
          </cell>
        </row>
        <row r="160">
          <cell r="G160" t="str">
            <v>3b</v>
          </cell>
          <cell r="H160" t="str">
            <v>Melaksanakan Analisis Hasil Belajar/Praktek</v>
          </cell>
          <cell r="I160">
            <v>0.64</v>
          </cell>
        </row>
        <row r="161">
          <cell r="G161" t="str">
            <v>3c</v>
          </cell>
          <cell r="H161" t="str">
            <v>Melaksanakan Analisis Hasil Belajar/Praktek</v>
          </cell>
          <cell r="I161">
            <v>1.38</v>
          </cell>
        </row>
        <row r="162">
          <cell r="G162" t="str">
            <v>3d</v>
          </cell>
          <cell r="H162" t="str">
            <v>Melaksanakan Analisis Hasil Belajar/Praktek</v>
          </cell>
          <cell r="I162">
            <v>1.38</v>
          </cell>
        </row>
        <row r="163">
          <cell r="G163" t="str">
            <v>4a</v>
          </cell>
          <cell r="H163" t="str">
            <v>Melaksanakan Analisis Hasil Belajar/Praktek</v>
          </cell>
          <cell r="I163">
            <v>1.38</v>
          </cell>
        </row>
        <row r="164">
          <cell r="G164" t="str">
            <v>4b</v>
          </cell>
          <cell r="H164" t="str">
            <v>Melaksanakan Analisis Hasil Belajar/Praktek</v>
          </cell>
          <cell r="I164">
            <v>1.38</v>
          </cell>
        </row>
        <row r="165">
          <cell r="G165" t="str">
            <v>4c</v>
          </cell>
          <cell r="H165" t="str">
            <v>Melaksanakan Analisis Hasil Belajar/Praktek</v>
          </cell>
          <cell r="I165">
            <v>1.38</v>
          </cell>
        </row>
        <row r="166">
          <cell r="G166" t="str">
            <v>4d</v>
          </cell>
          <cell r="H166" t="str">
            <v>Melaksanakan Analisis Hasil Belajar/Praktek</v>
          </cell>
          <cell r="I166">
            <v>1.38</v>
          </cell>
        </row>
        <row r="167">
          <cell r="G167" t="str">
            <v>2a</v>
          </cell>
          <cell r="H167" t="str">
            <v>Melaksanakan Program Perbaikan dan Pengayaan</v>
          </cell>
          <cell r="I167">
            <v>0.27</v>
          </cell>
        </row>
        <row r="168">
          <cell r="G168" t="str">
            <v>2b</v>
          </cell>
          <cell r="H168" t="str">
            <v>Melaksanakan Program Perbaikan dan Pengayaan</v>
          </cell>
          <cell r="I168">
            <v>0.27</v>
          </cell>
        </row>
        <row r="169">
          <cell r="G169" t="str">
            <v>2c</v>
          </cell>
          <cell r="H169" t="str">
            <v>Melaksanakan Program Perbaikan dan Pengayaan</v>
          </cell>
          <cell r="I169">
            <v>0.27</v>
          </cell>
        </row>
        <row r="170">
          <cell r="G170" t="str">
            <v>2d</v>
          </cell>
          <cell r="H170" t="str">
            <v>Melaksanakan Program Perbaikan dan Pengayaan</v>
          </cell>
          <cell r="I170">
            <v>0.27</v>
          </cell>
        </row>
        <row r="171">
          <cell r="G171" t="str">
            <v>3a</v>
          </cell>
          <cell r="H171" t="str">
            <v>Melaksanakan Program Perbaikan dan Pengayaan</v>
          </cell>
          <cell r="I171">
            <v>0.64</v>
          </cell>
        </row>
        <row r="172">
          <cell r="G172" t="str">
            <v>3b</v>
          </cell>
          <cell r="H172" t="str">
            <v>Melaksanakan Program Perbaikan dan Pengayaan</v>
          </cell>
          <cell r="I172">
            <v>0.64</v>
          </cell>
        </row>
        <row r="173">
          <cell r="G173" t="str">
            <v>3c</v>
          </cell>
          <cell r="H173" t="str">
            <v>Melaksanakan Program Perbaikan dan Pengayaan</v>
          </cell>
          <cell r="I173">
            <v>1.38</v>
          </cell>
        </row>
        <row r="174">
          <cell r="G174" t="str">
            <v>3d</v>
          </cell>
          <cell r="H174" t="str">
            <v>Melaksanakan Program Perbaikan dan Pengayaan</v>
          </cell>
          <cell r="I174">
            <v>1.38</v>
          </cell>
        </row>
        <row r="175">
          <cell r="G175" t="str">
            <v>4a</v>
          </cell>
          <cell r="H175" t="str">
            <v>Melaksanakan Program Perbaikan dan Pengayaan</v>
          </cell>
          <cell r="I175">
            <v>1.38</v>
          </cell>
        </row>
        <row r="176">
          <cell r="G176" t="str">
            <v>4b</v>
          </cell>
          <cell r="H176" t="str">
            <v>Melaksanakan Program Perbaikan dan Pengayaan</v>
          </cell>
          <cell r="I176">
            <v>1.38</v>
          </cell>
        </row>
        <row r="177">
          <cell r="G177" t="str">
            <v>4c</v>
          </cell>
          <cell r="H177" t="str">
            <v>Melaksanakan Program Perbaikan dan Pengayaan</v>
          </cell>
          <cell r="I177">
            <v>1.38</v>
          </cell>
        </row>
        <row r="178">
          <cell r="G178" t="str">
            <v>4d</v>
          </cell>
          <cell r="H178" t="str">
            <v>Melaksanakan Program Perbaikan dan Pengayaan</v>
          </cell>
          <cell r="I178">
            <v>1.38</v>
          </cell>
        </row>
        <row r="179">
          <cell r="G179" t="str">
            <v>2a</v>
          </cell>
          <cell r="H179" t="str">
            <v>Melaksanakan BP kalau yang menjadi tanggung jawabnya (khusus) guru kelas</v>
          </cell>
          <cell r="I179">
            <v>0.22</v>
          </cell>
        </row>
        <row r="180">
          <cell r="G180" t="str">
            <v>2b</v>
          </cell>
          <cell r="H180" t="str">
            <v>Melaksanakan BP kalau yang menjadi tanggung jawabnya (khusus) guru kelas</v>
          </cell>
          <cell r="I180">
            <v>0.22</v>
          </cell>
        </row>
        <row r="181">
          <cell r="G181" t="str">
            <v>2c</v>
          </cell>
          <cell r="H181" t="str">
            <v>Melaksanakan BP kalau yang menjadi tanggung jawabnya (khusus) guru kelas</v>
          </cell>
          <cell r="I181">
            <v>0.22</v>
          </cell>
        </row>
        <row r="182">
          <cell r="G182" t="str">
            <v>2d</v>
          </cell>
          <cell r="H182" t="str">
            <v>Melaksanakan BP kalau yang menjadi tanggung jawabnya (khusus) guru kelas</v>
          </cell>
          <cell r="I182">
            <v>0.22</v>
          </cell>
        </row>
        <row r="183">
          <cell r="G183" t="str">
            <v>3a</v>
          </cell>
          <cell r="H183" t="str">
            <v>Melaksanakan BP kalau yang menjadi tanggung jawabnya (khusus) guru kelas</v>
          </cell>
          <cell r="I183">
            <v>0.56999999999999995</v>
          </cell>
        </row>
        <row r="184">
          <cell r="G184" t="str">
            <v>3b</v>
          </cell>
          <cell r="H184" t="str">
            <v>Melaksanakan BP kalau yang menjadi tanggung jawabnya (khusus) guru kelas</v>
          </cell>
          <cell r="I184">
            <v>0.56999999999999995</v>
          </cell>
        </row>
        <row r="185">
          <cell r="G185" t="str">
            <v>3c</v>
          </cell>
          <cell r="H185" t="str">
            <v>Melaksanakan BP kalau yang menjadi tanggung jawabnya (khusus) guru kelas</v>
          </cell>
          <cell r="I185">
            <v>1.1399999999999999</v>
          </cell>
        </row>
        <row r="186">
          <cell r="G186" t="str">
            <v>3d</v>
          </cell>
          <cell r="H186" t="str">
            <v>Melaksanakan BP kalau yang menjadi tanggung jawabnya (khusus) guru kelas</v>
          </cell>
          <cell r="I186">
            <v>1.1399999999999999</v>
          </cell>
        </row>
        <row r="187">
          <cell r="G187" t="str">
            <v>4a</v>
          </cell>
          <cell r="H187" t="str">
            <v>Melaksanakan BP kalau yang menjadi tanggung jawabnya (khusus) guru kelas</v>
          </cell>
          <cell r="I187">
            <v>1.1399999999999999</v>
          </cell>
        </row>
        <row r="188">
          <cell r="G188" t="str">
            <v>4b</v>
          </cell>
          <cell r="H188" t="str">
            <v>Melaksanakan BP kalau yang menjadi tanggung jawabnya (khusus) guru kelas</v>
          </cell>
          <cell r="I188">
            <v>1.1399999999999999</v>
          </cell>
        </row>
        <row r="189">
          <cell r="G189" t="str">
            <v>4c</v>
          </cell>
          <cell r="H189" t="str">
            <v>Melaksanakan BP kalau yang menjadi tanggung jawabnya (khusus) guru kelas</v>
          </cell>
          <cell r="I189">
            <v>1.1399999999999999</v>
          </cell>
        </row>
        <row r="190">
          <cell r="G190" t="str">
            <v>4d</v>
          </cell>
          <cell r="H190" t="str">
            <v>Melaksanakan BP kalau yang menjadi tanggung jawabnya (khusus) guru kelas</v>
          </cell>
          <cell r="I190">
            <v>1.1399999999999999</v>
          </cell>
        </row>
        <row r="191">
          <cell r="G191" t="str">
            <v>2a</v>
          </cell>
          <cell r="H191" t="str">
            <v>Membimbing Siswa dalam kegiatan ekstrakurikuler</v>
          </cell>
          <cell r="I191">
            <v>0.22</v>
          </cell>
        </row>
        <row r="192">
          <cell r="G192" t="str">
            <v>2b</v>
          </cell>
          <cell r="H192" t="str">
            <v>Membimbing Siswa dalam kegiatan ekstrakurikuler</v>
          </cell>
          <cell r="I192">
            <v>0.22</v>
          </cell>
        </row>
        <row r="193">
          <cell r="G193" t="str">
            <v>2c</v>
          </cell>
          <cell r="H193" t="str">
            <v>Membimbing Siswa dalam kegiatan ekstrakurikuler</v>
          </cell>
          <cell r="I193">
            <v>0.22</v>
          </cell>
        </row>
        <row r="194">
          <cell r="G194" t="str">
            <v>2d</v>
          </cell>
          <cell r="H194" t="str">
            <v>Membimbing Siswa dalam kegiatan ekstrakurikuler</v>
          </cell>
          <cell r="I194">
            <v>0.22</v>
          </cell>
        </row>
        <row r="195">
          <cell r="G195" t="str">
            <v>3a</v>
          </cell>
          <cell r="H195" t="str">
            <v>Membimbing Siswa dalam kegiatan ekstrakurikuler</v>
          </cell>
          <cell r="I195">
            <v>0.56999999999999995</v>
          </cell>
        </row>
        <row r="196">
          <cell r="G196" t="str">
            <v>3b</v>
          </cell>
          <cell r="H196" t="str">
            <v>Membimbing Siswa dalam kegiatan ekstrakurikuler</v>
          </cell>
          <cell r="I196">
            <v>0.56999999999999995</v>
          </cell>
        </row>
        <row r="197">
          <cell r="G197" t="str">
            <v>3c</v>
          </cell>
          <cell r="H197" t="str">
            <v>Membimbing Siswa dalam kegiatan ekstrakurikuler</v>
          </cell>
          <cell r="I197">
            <v>1.1399999999999999</v>
          </cell>
        </row>
        <row r="198">
          <cell r="G198" t="str">
            <v>3d</v>
          </cell>
          <cell r="H198" t="str">
            <v>Membimbing Siswa dalam kegiatan ekstrakurikuler</v>
          </cell>
          <cell r="I198">
            <v>1.1399999999999999</v>
          </cell>
        </row>
        <row r="199">
          <cell r="G199" t="str">
            <v>4a</v>
          </cell>
          <cell r="H199" t="str">
            <v>Membimbing Siswa dalam kegiatan ekstrakurikuler</v>
          </cell>
          <cell r="I199">
            <v>1.1399999999999999</v>
          </cell>
        </row>
        <row r="200">
          <cell r="G200" t="str">
            <v>4b</v>
          </cell>
          <cell r="H200" t="str">
            <v>Membimbing Siswa dalam kegiatan ekstrakurikuler</v>
          </cell>
          <cell r="I200">
            <v>1.1399999999999999</v>
          </cell>
        </row>
        <row r="201">
          <cell r="G201" t="str">
            <v>4c</v>
          </cell>
          <cell r="H201" t="str">
            <v>Membimbing Siswa dalam kegiatan ekstrakurikuler</v>
          </cell>
          <cell r="I201">
            <v>1.1399999999999999</v>
          </cell>
        </row>
        <row r="202">
          <cell r="G202" t="str">
            <v>4d</v>
          </cell>
          <cell r="H202" t="str">
            <v>Membimbing Siswa dalam kegiatan ekstrakurikuler</v>
          </cell>
          <cell r="I202">
            <v>1.1399999999999999</v>
          </cell>
        </row>
        <row r="203">
          <cell r="G203" t="str">
            <v>2a</v>
          </cell>
          <cell r="H203" t="str">
            <v>Membimbing guru dalam proses belajar mengajar/praktek</v>
          </cell>
          <cell r="I203" t="str">
            <v>-</v>
          </cell>
        </row>
        <row r="204">
          <cell r="G204" t="str">
            <v>2b</v>
          </cell>
          <cell r="H204" t="str">
            <v>Membimbing guru dalam proses belajar mengajar/praktek</v>
          </cell>
          <cell r="I204" t="str">
            <v>-</v>
          </cell>
        </row>
        <row r="205">
          <cell r="G205" t="str">
            <v>2c</v>
          </cell>
          <cell r="H205" t="str">
            <v>Membimbing guru dalam proses belajar mengajar/praktek</v>
          </cell>
          <cell r="I205" t="str">
            <v>-</v>
          </cell>
        </row>
        <row r="206">
          <cell r="G206" t="str">
            <v>2d</v>
          </cell>
          <cell r="H206" t="str">
            <v>Membimbing guru dalam proses belajar mengajar/praktek</v>
          </cell>
          <cell r="I206" t="str">
            <v>-</v>
          </cell>
        </row>
        <row r="207">
          <cell r="G207" t="str">
            <v>3a</v>
          </cell>
          <cell r="H207" t="str">
            <v>Membimbing guru dalam proses belajar mengajar/praktek</v>
          </cell>
          <cell r="I207" t="str">
            <v>-</v>
          </cell>
        </row>
        <row r="208">
          <cell r="G208" t="str">
            <v>3b</v>
          </cell>
          <cell r="H208" t="str">
            <v>Membimbing guru dalam proses belajar mengajar/praktek</v>
          </cell>
          <cell r="I208" t="str">
            <v>-</v>
          </cell>
        </row>
        <row r="209">
          <cell r="G209" t="str">
            <v>3c</v>
          </cell>
          <cell r="H209" t="str">
            <v>Membimbing guru dalam proses belajar mengajar/praktek</v>
          </cell>
          <cell r="I209">
            <v>0.42499999999999999</v>
          </cell>
        </row>
        <row r="210">
          <cell r="G210" t="str">
            <v>3d</v>
          </cell>
          <cell r="H210" t="str">
            <v>Membimbing guru dalam proses belajar mengajar/praktek</v>
          </cell>
          <cell r="I210">
            <v>0.42499999999999999</v>
          </cell>
        </row>
        <row r="211">
          <cell r="G211" t="str">
            <v>4a</v>
          </cell>
          <cell r="H211" t="str">
            <v>Membimbing guru dalam proses belajar mengajar/praktek</v>
          </cell>
          <cell r="I211">
            <v>0.85</v>
          </cell>
        </row>
        <row r="212">
          <cell r="G212" t="str">
            <v>4b</v>
          </cell>
          <cell r="H212" t="str">
            <v>Membimbing guru dalam proses belajar mengajar/praktek</v>
          </cell>
          <cell r="I212">
            <v>0.85</v>
          </cell>
        </row>
        <row r="213">
          <cell r="G213" t="str">
            <v>4c</v>
          </cell>
          <cell r="H213" t="str">
            <v>Membimbing guru dalam proses belajar mengajar/praktek</v>
          </cell>
          <cell r="I213">
            <v>0.85</v>
          </cell>
        </row>
        <row r="214">
          <cell r="G214" t="str">
            <v>4d</v>
          </cell>
          <cell r="H214" t="str">
            <v>Membimbing guru dalam proses belajar mengajar/praktek</v>
          </cell>
          <cell r="I214">
            <v>0.85</v>
          </cell>
        </row>
        <row r="228">
          <cell r="G228" t="str">
            <v>GURU</v>
          </cell>
        </row>
        <row r="229">
          <cell r="G229" t="str">
            <v>KA</v>
          </cell>
          <cell r="H229" t="str">
            <v>Melaksanakan tugas tertentu sebagai Kepala Madrasah</v>
          </cell>
          <cell r="I229">
            <v>4</v>
          </cell>
        </row>
        <row r="230">
          <cell r="G230" t="str">
            <v>KALAB</v>
          </cell>
          <cell r="H230" t="str">
            <v>Melaksanakan tugas tertentu sebagai Kepala Laboratorium</v>
          </cell>
          <cell r="I230">
            <v>0.5</v>
          </cell>
        </row>
        <row r="231">
          <cell r="G231" t="str">
            <v>KAPUS</v>
          </cell>
          <cell r="H231" t="str">
            <v>Melaksanakan tugas tertentu sebagai Kepala Perpustakaan</v>
          </cell>
          <cell r="I231">
            <v>0.5</v>
          </cell>
        </row>
        <row r="232">
          <cell r="G232" t="str">
            <v>WAKA</v>
          </cell>
          <cell r="H232" t="str">
            <v>Melaksanakan tugas tertentu sebagai Wakil Kepala Madrasah</v>
          </cell>
          <cell r="I232">
            <v>2</v>
          </cell>
        </row>
        <row r="233">
          <cell r="G233" t="str">
            <v>WK</v>
          </cell>
          <cell r="H233" t="str">
            <v>Melaksanakan tugas tertentu sebagai Wali Kelas</v>
          </cell>
          <cell r="I233">
            <v>0.5</v>
          </cell>
        </row>
        <row r="235">
          <cell r="F235" t="str">
            <v>GBK</v>
          </cell>
          <cell r="G235" t="str">
            <v>Guru Bimbingan Konseling</v>
          </cell>
        </row>
        <row r="236">
          <cell r="F236" t="str">
            <v>GK</v>
          </cell>
          <cell r="G236" t="str">
            <v>Guru Kelas</v>
          </cell>
        </row>
        <row r="237">
          <cell r="F237" t="str">
            <v>GMP</v>
          </cell>
          <cell r="G237" t="str">
            <v>Guru Mata Pelajaran</v>
          </cell>
        </row>
        <row r="260">
          <cell r="G260" t="str">
            <v>Pangkat Guru</v>
          </cell>
        </row>
        <row r="261">
          <cell r="G261" t="str">
            <v>2a</v>
          </cell>
          <cell r="H261" t="str">
            <v>Guru Pertama</v>
          </cell>
        </row>
        <row r="262">
          <cell r="G262" t="str">
            <v>2b</v>
          </cell>
          <cell r="H262" t="str">
            <v>Guru Pertama</v>
          </cell>
        </row>
        <row r="263">
          <cell r="G263" t="str">
            <v>2c</v>
          </cell>
          <cell r="H263" t="str">
            <v>Guru Pertama</v>
          </cell>
        </row>
        <row r="264">
          <cell r="G264" t="str">
            <v>2d</v>
          </cell>
          <cell r="H264" t="str">
            <v>Guru Pertama</v>
          </cell>
        </row>
        <row r="265">
          <cell r="G265" t="str">
            <v>3a</v>
          </cell>
          <cell r="H265" t="str">
            <v>Guru Pertama</v>
          </cell>
        </row>
        <row r="266">
          <cell r="G266" t="str">
            <v>3b</v>
          </cell>
          <cell r="H266" t="str">
            <v>Guru Pertama</v>
          </cell>
        </row>
        <row r="267">
          <cell r="G267" t="str">
            <v>3c</v>
          </cell>
          <cell r="H267" t="str">
            <v>Guru Muda</v>
          </cell>
        </row>
        <row r="268">
          <cell r="G268" t="str">
            <v>3d</v>
          </cell>
          <cell r="H268" t="str">
            <v>Guru Muda</v>
          </cell>
        </row>
        <row r="269">
          <cell r="G269" t="str">
            <v>4a</v>
          </cell>
          <cell r="H269" t="str">
            <v>Guru Madya</v>
          </cell>
        </row>
        <row r="270">
          <cell r="G270" t="str">
            <v>4b</v>
          </cell>
          <cell r="H270" t="str">
            <v>Guru Madya</v>
          </cell>
        </row>
        <row r="271">
          <cell r="G271" t="str">
            <v>4c</v>
          </cell>
          <cell r="H271" t="str">
            <v>Guru Madya</v>
          </cell>
        </row>
        <row r="272">
          <cell r="G272" t="str">
            <v>4d</v>
          </cell>
          <cell r="H272" t="str">
            <v>Guru Utama</v>
          </cell>
        </row>
        <row r="273">
          <cell r="G273" t="str">
            <v>4e</v>
          </cell>
          <cell r="H273" t="str">
            <v>Guru Utama</v>
          </cell>
        </row>
      </sheetData>
      <sheetData sheetId="1"/>
      <sheetData sheetId="2">
        <row r="11">
          <cell r="G11" t="str">
            <v>Dra. Hj. Mansyiah</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3"/>
      <sheetName val="DATAPEGAWAI"/>
      <sheetName val="BERINILAI"/>
      <sheetName val="Nilai"/>
      <sheetName val="UNSURPENILAIAN"/>
      <sheetName val="PASSWORD"/>
      <sheetName val="MENU"/>
      <sheetName val="PANDUAN"/>
      <sheetName val="Sheet1"/>
    </sheetNames>
    <sheetDataSet>
      <sheetData sheetId="0"/>
      <sheetData sheetId="1">
        <row r="2">
          <cell r="C2" t="str">
            <v>DRS. HASSAN MUSTHAFA</v>
          </cell>
          <cell r="D2" t="str">
            <v>150 240 489</v>
          </cell>
          <cell r="E2" t="str">
            <v>Penata, III/c</v>
          </cell>
          <cell r="F2" t="str">
            <v>Penghulu</v>
          </cell>
        </row>
        <row r="3">
          <cell r="C3" t="str">
            <v>DRS. H. ABD. RAHMAN NAFIS</v>
          </cell>
          <cell r="D3" t="str">
            <v>19620503 200003 1 004</v>
          </cell>
          <cell r="E3" t="str">
            <v xml:space="preserve">Penata Muda Tk I, III/b </v>
          </cell>
          <cell r="F3" t="str">
            <v>Penghulu</v>
          </cell>
        </row>
        <row r="4">
          <cell r="C4" t="str">
            <v>ENDANG MULYANA, S.Ag.</v>
          </cell>
          <cell r="D4" t="str">
            <v>19680127 199703 1 001</v>
          </cell>
          <cell r="E4" t="str">
            <v>Penata Tk. I, III/d</v>
          </cell>
          <cell r="F4" t="str">
            <v>Penghulu</v>
          </cell>
        </row>
        <row r="5">
          <cell r="C5" t="str">
            <v>JUMANI SAMAN, S.Ag.</v>
          </cell>
          <cell r="D5" t="str">
            <v>150 259 863</v>
          </cell>
          <cell r="E5" t="str">
            <v xml:space="preserve">Penata Muda Tk I, III/b </v>
          </cell>
          <cell r="F5" t="str">
            <v>Penghulu</v>
          </cell>
        </row>
        <row r="6">
          <cell r="C6" t="str">
            <v>NDANG RENDRANATA</v>
          </cell>
          <cell r="D6" t="str">
            <v>150 243 804</v>
          </cell>
          <cell r="E6" t="str">
            <v>Penata Muda, III/a</v>
          </cell>
          <cell r="F6" t="str">
            <v>Pelaksana</v>
          </cell>
        </row>
        <row r="7">
          <cell r="C7" t="str">
            <v>MIFTAHURROZAK, A.Md.</v>
          </cell>
          <cell r="D7" t="str">
            <v>150 375 761</v>
          </cell>
          <cell r="E7" t="str">
            <v>Pengatur, II/c</v>
          </cell>
          <cell r="F7" t="str">
            <v>Pelaksana</v>
          </cell>
        </row>
        <row r="8">
          <cell r="C8" t="str">
            <v>BAMBANG HERIANTO, SE.</v>
          </cell>
          <cell r="D8" t="str">
            <v>150 375 728</v>
          </cell>
          <cell r="E8" t="str">
            <v xml:space="preserve">Penata Muda Tk I, III/b </v>
          </cell>
          <cell r="F8" t="str">
            <v>Pelaksana</v>
          </cell>
        </row>
        <row r="9">
          <cell r="C9" t="str">
            <v>SITI QOMARIYAH</v>
          </cell>
          <cell r="D9" t="str">
            <v>19630904 198903 2 003</v>
          </cell>
          <cell r="E9" t="str">
            <v>Penata Muda, III/a</v>
          </cell>
          <cell r="F9" t="str">
            <v>Pelaksana</v>
          </cell>
        </row>
        <row r="10">
          <cell r="C10" t="str">
            <v>EDDY SUHERMAN, SH.</v>
          </cell>
          <cell r="D10" t="str">
            <v>19710208 199303 1 001</v>
          </cell>
          <cell r="E10" t="str">
            <v>Penata, III/c</v>
          </cell>
          <cell r="F10" t="str">
            <v>Pelaksana</v>
          </cell>
        </row>
        <row r="11">
          <cell r="C11" t="str">
            <v>NURHIKMAWATI</v>
          </cell>
          <cell r="D11" t="str">
            <v>19740113 200212 2 002</v>
          </cell>
          <cell r="E11" t="str">
            <v>Pengatur Muda Tk. I, II/b</v>
          </cell>
          <cell r="F11" t="str">
            <v>Pelaksana</v>
          </cell>
        </row>
        <row r="12">
          <cell r="C12" t="str">
            <v>NOR HIDAYATI</v>
          </cell>
          <cell r="D12" t="str">
            <v>150 330 835</v>
          </cell>
          <cell r="E12" t="str">
            <v>Pengatur Muda, II/a</v>
          </cell>
          <cell r="F12" t="str">
            <v>Pelaksana</v>
          </cell>
        </row>
        <row r="13">
          <cell r="C13" t="str">
            <v>MUHIAR</v>
          </cell>
          <cell r="D13" t="str">
            <v>19601019 198303 1 004</v>
          </cell>
          <cell r="E13" t="str">
            <v>Pengatur Muda Tk. I, II/b</v>
          </cell>
          <cell r="F13" t="str">
            <v>Pelaksana</v>
          </cell>
        </row>
        <row r="14">
          <cell r="C14" t="str">
            <v>HIKMAWATI</v>
          </cell>
          <cell r="D14" t="str">
            <v>19770312 199702 2 001</v>
          </cell>
          <cell r="E14" t="str">
            <v>Pengatur Tk. I, II/d</v>
          </cell>
          <cell r="F14" t="str">
            <v>Pelaksana</v>
          </cell>
        </row>
        <row r="15">
          <cell r="C15" t="str">
            <v>MASYITOH</v>
          </cell>
          <cell r="D15" t="str">
            <v>19641118 199103 2 001</v>
          </cell>
          <cell r="E15" t="str">
            <v>Penata Muda, III/a</v>
          </cell>
          <cell r="F15" t="str">
            <v>Pelaksana</v>
          </cell>
        </row>
        <row r="16">
          <cell r="C16" t="str">
            <v>NABILAH, S.Sos.I</v>
          </cell>
          <cell r="D16" t="str">
            <v>150 331 261</v>
          </cell>
          <cell r="E16" t="str">
            <v xml:space="preserve">Penata Muda Tk I, III/b </v>
          </cell>
          <cell r="F16" t="str">
            <v>Pelaksana</v>
          </cell>
        </row>
        <row r="17">
          <cell r="C17" t="str">
            <v>WIYANTO</v>
          </cell>
          <cell r="D17" t="str">
            <v>19761010 200910 1 001</v>
          </cell>
          <cell r="E17" t="str">
            <v>Pengatur Muda, II/a</v>
          </cell>
          <cell r="F17" t="str">
            <v>Pelaksana</v>
          </cell>
        </row>
        <row r="18">
          <cell r="C18" t="str">
            <v>SIDIK RAHARJA</v>
          </cell>
          <cell r="D18" t="str">
            <v>19750414 200901 1 011</v>
          </cell>
          <cell r="E18" t="str">
            <v>Pengatur Muda, II/a</v>
          </cell>
          <cell r="F18" t="str">
            <v>Pelaksana</v>
          </cell>
        </row>
        <row r="19">
          <cell r="C19" t="str">
            <v>M. ZAENUDDIN, S.HI.</v>
          </cell>
          <cell r="D19" t="str">
            <v>19810914 200501 1 002</v>
          </cell>
          <cell r="E19" t="str">
            <v xml:space="preserve">Penata Muda Tk I, III/b </v>
          </cell>
          <cell r="F19" t="str">
            <v>Penghulu</v>
          </cell>
        </row>
      </sheetData>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MENU (2)"/>
      <sheetName val="1"/>
      <sheetName val="II"/>
      <sheetName val="III"/>
      <sheetName val="IV"/>
      <sheetName val="V"/>
      <sheetName val="Sheet11"/>
      <sheetName val="VI"/>
      <sheetName val="KODE1"/>
      <sheetName val="IV (2)"/>
      <sheetName val="Sheet5"/>
      <sheetName val="Lamp IIc_utama"/>
      <sheetName val="Lamp_III SP_Pendidikan (2)"/>
      <sheetName val="Lamp_IV"/>
      <sheetName val="Lamp_5"/>
      <sheetName val="Lamp_6"/>
      <sheetName val="Lamp VII_PAK"/>
      <sheetName val="UKUR"/>
      <sheetName val="RB21"/>
      <sheetName val="SKP"/>
      <sheetName val="Prilaku"/>
      <sheetName val="DP3"/>
      <sheetName val="PPKP"/>
      <sheetName val="Menu Utama"/>
      <sheetName val="ProgramTK"/>
      <sheetName val="Bimlat"/>
      <sheetName val="Sheet4"/>
      <sheetName val="Identitas"/>
      <sheetName val="Sheet10"/>
      <sheetName val="Guru Kepsek"/>
      <sheetName val="Best Practice"/>
      <sheetName val="PTS"/>
      <sheetName val="Muda"/>
      <sheetName val="LapEva"/>
      <sheetName val="LapBimlat"/>
      <sheetName val="Verifikasi"/>
      <sheetName val="Ver1"/>
      <sheetName val="Ver1 (2)"/>
      <sheetName val="Ver1 (3)"/>
      <sheetName val="Ver1 (4)"/>
      <sheetName val="Ver1 (5)"/>
      <sheetName val="Ver1 (6)"/>
      <sheetName val="Ver1 (7)"/>
      <sheetName val="Ver1 (8)"/>
      <sheetName val="Ver1 (9)"/>
      <sheetName val="Ver1 (10)"/>
      <sheetName val="Madya"/>
      <sheetName val="Utama"/>
      <sheetName val="catatan"/>
      <sheetName val="COVER"/>
      <sheetName val="Slmt Dtg"/>
      <sheetName val="Menu pemb. KS"/>
      <sheetName val="Entry data awal"/>
      <sheetName val="Entry data-1"/>
      <sheetName val="HasSupAdm-1"/>
      <sheetName val="Rekomendasi-1"/>
      <sheetName val="Entry data-2"/>
      <sheetName val="HasSupAdm-2"/>
      <sheetName val="Rekomendasi-2"/>
      <sheetName val="Entry data-3"/>
      <sheetName val="HasSupAdm-3"/>
      <sheetName val="Rekomendasi-3"/>
      <sheetName val="Entry data-4"/>
      <sheetName val="HasSupAdm-4"/>
      <sheetName val="Rekomendasi-4"/>
      <sheetName val="Entry data-5"/>
      <sheetName val="HasSupAdm-5"/>
      <sheetName val="Rekomendasi-5"/>
      <sheetName val="Entry data-6"/>
      <sheetName val="HasSupAdm-6"/>
      <sheetName val="Rekomendasi-6"/>
      <sheetName val="Entry data-7"/>
      <sheetName val="HasSupAdm-7"/>
      <sheetName val="Rekomendasi-7"/>
      <sheetName val="Entry data-8"/>
      <sheetName val="HasSupAdm-8"/>
      <sheetName val="Rekomendasi-8"/>
      <sheetName val="Entry data-9"/>
      <sheetName val="HasSupAdm-9"/>
      <sheetName val="Rekomendasi-9"/>
      <sheetName val="Entry data-10"/>
      <sheetName val="HasSupAdm-10"/>
      <sheetName val="Rekomendasi-10"/>
      <sheetName val="SrtKet"/>
      <sheetName val="Entry data-1G"/>
      <sheetName val="HasSupAdm-1G"/>
      <sheetName val="Rek-1G"/>
      <sheetName val="Entry data-2G"/>
      <sheetName val="HasSupAdm-2G"/>
      <sheetName val="Rek-2G"/>
      <sheetName val="Entry data-3G"/>
      <sheetName val="HasSupAdm-3G"/>
      <sheetName val="Rek-3G"/>
      <sheetName val="Entry data-4G"/>
      <sheetName val="HasSupAdm-4G"/>
      <sheetName val="Rek-4G"/>
      <sheetName val="Entry data-5G"/>
      <sheetName val="HasSupAdm-5G"/>
      <sheetName val="Rek-5G"/>
      <sheetName val="Entry data-6G"/>
      <sheetName val="HasSupAdm-6G"/>
      <sheetName val="Rek-6G"/>
      <sheetName val="Entry data-7G"/>
      <sheetName val="HasSupAdm-7G"/>
      <sheetName val="Rek-7G"/>
      <sheetName val="Entry data-8G"/>
      <sheetName val="HasSupAdm-8G"/>
      <sheetName val="Rek-8G"/>
      <sheetName val="Entry data-9G"/>
      <sheetName val="HasSupAdm-9G"/>
      <sheetName val="Rek-9G"/>
      <sheetName val="Entry data-10G"/>
      <sheetName val="HasSupAdm-10G"/>
      <sheetName val="Rek-10G"/>
      <sheetName val="Surat Ket.G"/>
      <sheetName val="REKAP"/>
      <sheetName val="BAB IV-V"/>
      <sheetName val="MENU"/>
      <sheetName val="Sheet3-a-G"/>
      <sheetName val="Sheet3-G"/>
      <sheetName val="Sheet4 (2)"/>
      <sheetName val="Sheet5-G"/>
      <sheetName val="Sheet6-G"/>
      <sheetName val="Sheet7-G"/>
      <sheetName val="Sheet8 (2)"/>
      <sheetName val="Sheet9-G"/>
      <sheetName val="Sheet10-G"/>
      <sheetName val="Sheet11-G"/>
      <sheetName val="Srt.Ket-G"/>
      <sheetName val="Sheet13a-KS"/>
      <sheetName val="Sheet13-KS"/>
      <sheetName val="Sheet14-KS"/>
      <sheetName val="Sheet15-KS"/>
      <sheetName val="Sheet16-KS"/>
      <sheetName val="Srt.Ket-KS"/>
      <sheetName val="Daft. Hadir-KS"/>
      <sheetName val="BAB IV-V "/>
      <sheetName val="Menu-1"/>
      <sheetName val="PTS-Instr Data-Rekap-Srt Ket"/>
      <sheetName val="PTK-Instr Data-Rekap-Srt Ket"/>
      <sheetName val="BAB IV-V Gol.IV-D"/>
      <sheetName val="Proposal BAB IV-V Gol. &lt;IVD"/>
      <sheetName val="Contoh"/>
      <sheetName val="Penyusunan Prog"/>
      <sheetName val="Pemantauan"/>
      <sheetName val="Sheet3"/>
      <sheetName val="Sheet1"/>
      <sheetName val="1. Data Supervisi"/>
      <sheetName val="2. Cover Instrumen"/>
      <sheetName val="3. Instrumen "/>
      <sheetName val="4. Skor"/>
      <sheetName val="5. Lamp 1- Rekap Umum"/>
      <sheetName val="6. Laporan"/>
      <sheetName val="7. Hasil"/>
      <sheetName val="Sheet1 (2)"/>
      <sheetName val="1. Data Supervisi (2)"/>
      <sheetName val="2. Cover Instrumen (2)"/>
      <sheetName val="3. Instrumen  (2)"/>
      <sheetName val="4. Skor (2)"/>
      <sheetName val="5. Lamp 1- Rekap Umum (2)"/>
      <sheetName val="6. Laporan (2)"/>
      <sheetName val="7. Hasil (2)"/>
      <sheetName val="Sheet1 (3)"/>
      <sheetName val="1. Data Supervisi (3)"/>
      <sheetName val="2. Cover Instrumen (3)"/>
      <sheetName val="3. Instrumen  (3)"/>
      <sheetName val="4. Skor (3)"/>
      <sheetName val="5. Lamp 1- Rekap Umum (3)"/>
      <sheetName val="6. Laporan (3)"/>
      <sheetName val="7. Hasil (3)"/>
      <sheetName val="Sheet1 (4)"/>
      <sheetName val="1. Data Supervisi (4)"/>
      <sheetName val="2. Cover Instrumen (4)"/>
      <sheetName val="3. Instrumen  (4)"/>
      <sheetName val="4. Skor (4)"/>
      <sheetName val="5. Lamp 1- Rekap Umum (4)"/>
      <sheetName val="6. Laporan (4)"/>
      <sheetName val="7. Hasil (4)"/>
      <sheetName val="Sheet1 (5)"/>
      <sheetName val="1. Data Supervisi (5)"/>
      <sheetName val="2. Cover Instrumen (5)"/>
      <sheetName val="3. Instrumen  (5)"/>
      <sheetName val="4. Skor (5)"/>
      <sheetName val="5. Lamp 1- Rekap Umum (5)"/>
      <sheetName val="6. Laporan (5)"/>
      <sheetName val="7. Hasil (5)"/>
      <sheetName val="Sheet1 (6)"/>
      <sheetName val="1. Data Supervisi (6)"/>
      <sheetName val="2. Cover Instrumen (6)"/>
      <sheetName val="3. Instrumen  (6)"/>
      <sheetName val="4. Skor (6)"/>
      <sheetName val="5. Lamp 1- Rekap Umum (6)"/>
      <sheetName val="6. Laporan (6)"/>
      <sheetName val="7. Hasil (6)"/>
      <sheetName val="Sheet1 (7)"/>
      <sheetName val="1. Data Supervisi (7)"/>
      <sheetName val="2. Cover Instrumen (7)"/>
      <sheetName val="3. Instrumen  (7)"/>
      <sheetName val="4. Skor (7)"/>
      <sheetName val="5. Lamp 1- Rekap Umum (7)"/>
      <sheetName val="6. Laporan (7)"/>
      <sheetName val="7. Hasil (7)"/>
      <sheetName val="Sheet1 (8)"/>
      <sheetName val="1. Data Supervisi (8)"/>
      <sheetName val="2. Cover Instrumen (8)"/>
      <sheetName val="3. Instrumen  (8)"/>
      <sheetName val="4. Skor (8)"/>
      <sheetName val="5. Lamp 1- Rekap Umum (8)"/>
      <sheetName val="6. Laporan (8)"/>
      <sheetName val="7. Hasil (8)"/>
      <sheetName val="Sheet1 (9)"/>
      <sheetName val="1. Data Supervisi (9)"/>
      <sheetName val="2. Cover Instrumen (9)"/>
      <sheetName val="3. Instrumen  (9)"/>
      <sheetName val="4. Skor (9)"/>
      <sheetName val="5. Lamp 1- Rekap Umum (9)"/>
      <sheetName val="6. Laporan (9)"/>
      <sheetName val="7. Hasil (9)"/>
      <sheetName val="Sheet1 (10)"/>
      <sheetName val="1. Data Supervisi (10)"/>
      <sheetName val="2. Cover Instrumen (10)"/>
      <sheetName val="3. Instrumen  (10)"/>
      <sheetName val="4. Skor (10)"/>
      <sheetName val="5. Lamp 1- Rekap Umum (10)"/>
      <sheetName val="6. Laporan (10)"/>
      <sheetName val="7. Hasil (10)"/>
    </sheetNames>
    <sheetDataSet>
      <sheetData sheetId="0">
        <row r="23">
          <cell r="E23" t="str">
            <v>Dr. Rosilawti, M.Pd</v>
          </cell>
        </row>
        <row r="24">
          <cell r="E24" t="str">
            <v>196005201984121001</v>
          </cell>
        </row>
        <row r="38">
          <cell r="E38" t="str">
            <v>Jakarta Barat</v>
          </cell>
        </row>
        <row r="39">
          <cell r="E39" t="str">
            <v>7 April 2018</v>
          </cell>
        </row>
      </sheetData>
      <sheetData sheetId="1"/>
      <sheetData sheetId="2"/>
      <sheetData sheetId="3"/>
      <sheetData sheetId="4">
        <row r="500">
          <cell r="C500" t="str">
            <v>A</v>
          </cell>
        </row>
        <row r="501">
          <cell r="C501" t="str">
            <v>B</v>
          </cell>
        </row>
        <row r="502">
          <cell r="C502" t="str">
            <v>C</v>
          </cell>
        </row>
        <row r="503">
          <cell r="C503" t="str">
            <v>D</v>
          </cell>
        </row>
        <row r="504">
          <cell r="C504" t="str">
            <v>E</v>
          </cell>
        </row>
        <row r="505">
          <cell r="C505" t="str">
            <v>F</v>
          </cell>
        </row>
        <row r="506">
          <cell r="C506" t="str">
            <v>G</v>
          </cell>
        </row>
        <row r="507">
          <cell r="C507" t="str">
            <v>H</v>
          </cell>
        </row>
        <row r="508">
          <cell r="C508" t="str">
            <v>I</v>
          </cell>
        </row>
        <row r="509">
          <cell r="C509" t="str">
            <v>J</v>
          </cell>
        </row>
      </sheetData>
      <sheetData sheetId="5">
        <row r="537">
          <cell r="C537" t="str">
            <v>Pembina Utama Muda/  IV c</v>
          </cell>
        </row>
        <row r="538">
          <cell r="C538" t="str">
            <v>Penata/ III c</v>
          </cell>
        </row>
        <row r="539">
          <cell r="C539" t="str">
            <v>Penata Tk I/  III d</v>
          </cell>
        </row>
        <row r="540">
          <cell r="C540" t="str">
            <v>Pembina/ IV a</v>
          </cell>
        </row>
        <row r="541">
          <cell r="C541" t="str">
            <v>Pembina Tk I/  IV b</v>
          </cell>
        </row>
        <row r="542">
          <cell r="C542" t="str">
            <v>Pembina Utama Muda/  IV c</v>
          </cell>
        </row>
        <row r="543">
          <cell r="C543" t="str">
            <v>Pembina Utama Madya/  IV d</v>
          </cell>
        </row>
        <row r="544">
          <cell r="C544" t="str">
            <v>Pembina Utama/ IV 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6">
          <cell r="D46">
            <v>1</v>
          </cell>
          <cell r="E46" t="str">
            <v>Penata/ III c</v>
          </cell>
          <cell r="F46" t="str">
            <v>Pengawas Muda</v>
          </cell>
        </row>
        <row r="47">
          <cell r="D47">
            <v>2</v>
          </cell>
          <cell r="E47" t="str">
            <v>Penata Tk I/  III d</v>
          </cell>
          <cell r="F47" t="str">
            <v>Pengawas Muda</v>
          </cell>
        </row>
        <row r="48">
          <cell r="D48">
            <v>3</v>
          </cell>
          <cell r="E48" t="str">
            <v>Pembina/ IV a</v>
          </cell>
          <cell r="F48" t="str">
            <v>Pengawas Madya</v>
          </cell>
        </row>
        <row r="49">
          <cell r="D49">
            <v>4</v>
          </cell>
          <cell r="E49" t="str">
            <v>Pembina Tk I/  IV b</v>
          </cell>
          <cell r="F49" t="str">
            <v>Pengawas Madya</v>
          </cell>
        </row>
        <row r="50">
          <cell r="D50">
            <v>5</v>
          </cell>
          <cell r="E50" t="str">
            <v>Pembina Utama Muda/  IV c</v>
          </cell>
          <cell r="F50" t="str">
            <v>Pengawas Madya</v>
          </cell>
        </row>
        <row r="51">
          <cell r="D51">
            <v>6</v>
          </cell>
          <cell r="E51" t="str">
            <v>Pembina Utama Madya/  IV d</v>
          </cell>
          <cell r="F51" t="str">
            <v>Pengawas Utama</v>
          </cell>
        </row>
        <row r="52">
          <cell r="D52">
            <v>7</v>
          </cell>
          <cell r="E52" t="str">
            <v>Pembina Utama/ IV e</v>
          </cell>
          <cell r="F52" t="str">
            <v>Pengawas Utama</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22">
          <cell r="M22">
            <v>1</v>
          </cell>
          <cell r="N22" t="str">
            <v>Pengatur Muda</v>
          </cell>
          <cell r="O22" t="str">
            <v>II/a</v>
          </cell>
          <cell r="P22" t="str">
            <v>Guru</v>
          </cell>
        </row>
        <row r="23">
          <cell r="M23">
            <v>2</v>
          </cell>
          <cell r="N23" t="str">
            <v>Pengatur Muda Tk I</v>
          </cell>
          <cell r="O23" t="str">
            <v>II/b</v>
          </cell>
          <cell r="P23" t="str">
            <v>Guru</v>
          </cell>
        </row>
        <row r="24">
          <cell r="M24">
            <v>3</v>
          </cell>
          <cell r="N24" t="str">
            <v>Pengatur</v>
          </cell>
          <cell r="O24" t="str">
            <v>II/c</v>
          </cell>
          <cell r="P24" t="str">
            <v>Guru</v>
          </cell>
        </row>
        <row r="25">
          <cell r="M25">
            <v>4</v>
          </cell>
          <cell r="N25" t="str">
            <v>Pengatur Tk I</v>
          </cell>
          <cell r="O25" t="str">
            <v>II/d</v>
          </cell>
          <cell r="P25" t="str">
            <v>Guru</v>
          </cell>
        </row>
        <row r="26">
          <cell r="M26">
            <v>5</v>
          </cell>
          <cell r="N26" t="str">
            <v>Penata Muda</v>
          </cell>
          <cell r="O26" t="str">
            <v>III/a</v>
          </cell>
          <cell r="P26" t="str">
            <v>Guru Pertama</v>
          </cell>
        </row>
        <row r="27">
          <cell r="M27">
            <v>6</v>
          </cell>
          <cell r="N27" t="str">
            <v>Penata Muda Tk I</v>
          </cell>
          <cell r="O27" t="str">
            <v>III/b</v>
          </cell>
          <cell r="P27" t="str">
            <v>Guru Pertama</v>
          </cell>
        </row>
        <row r="28">
          <cell r="M28">
            <v>7</v>
          </cell>
          <cell r="N28" t="str">
            <v>Penata</v>
          </cell>
          <cell r="O28" t="str">
            <v>III/c</v>
          </cell>
          <cell r="P28" t="str">
            <v>Guru Muda</v>
          </cell>
        </row>
        <row r="29">
          <cell r="M29">
            <v>8</v>
          </cell>
          <cell r="N29" t="str">
            <v>Penata Tk I</v>
          </cell>
          <cell r="O29" t="str">
            <v>III/d</v>
          </cell>
          <cell r="P29" t="str">
            <v>Guru Muda</v>
          </cell>
        </row>
        <row r="30">
          <cell r="M30">
            <v>9</v>
          </cell>
          <cell r="N30" t="str">
            <v>Pembina</v>
          </cell>
          <cell r="O30" t="str">
            <v>IV/a</v>
          </cell>
          <cell r="P30" t="str">
            <v>Guru Madya</v>
          </cell>
        </row>
        <row r="31">
          <cell r="M31">
            <v>10</v>
          </cell>
          <cell r="N31" t="str">
            <v>Pembina Tk I</v>
          </cell>
          <cell r="O31" t="str">
            <v>IV/b</v>
          </cell>
          <cell r="P31" t="str">
            <v>Guru Madya</v>
          </cell>
        </row>
        <row r="32">
          <cell r="M32">
            <v>11</v>
          </cell>
          <cell r="N32" t="str">
            <v>Pembina Utama Muda</v>
          </cell>
          <cell r="O32" t="str">
            <v>IV/c</v>
          </cell>
          <cell r="P32" t="str">
            <v>Guru Madya</v>
          </cell>
        </row>
        <row r="33">
          <cell r="M33">
            <v>12</v>
          </cell>
          <cell r="N33" t="str">
            <v>Pembina Utama Madya</v>
          </cell>
          <cell r="O33" t="str">
            <v>IV/d</v>
          </cell>
          <cell r="P33" t="str">
            <v>Guru Utama</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MENU (2)"/>
      <sheetName val="1"/>
      <sheetName val="II"/>
      <sheetName val="III"/>
      <sheetName val="IV"/>
      <sheetName val="V"/>
      <sheetName val="Sheet11"/>
      <sheetName val="VI"/>
      <sheetName val="KODE1"/>
      <sheetName val="IV (2)"/>
      <sheetName val="Sheet5"/>
      <sheetName val="Lamp IIc_utama"/>
      <sheetName val="Lamp_III SP_Pendidikan (2)"/>
      <sheetName val="Lamp_IV"/>
      <sheetName val="Lamp_5"/>
      <sheetName val="Lamp_6"/>
      <sheetName val="Lamp VII_PAK"/>
      <sheetName val="UKUR"/>
      <sheetName val="RB21"/>
      <sheetName val="SKP"/>
      <sheetName val="Prilaku"/>
      <sheetName val="DP3"/>
      <sheetName val="PPKP"/>
      <sheetName val="Menu Utama"/>
      <sheetName val="ProgramTK"/>
      <sheetName val="Bimlat"/>
      <sheetName val="Sheet4"/>
      <sheetName val="Identitas"/>
      <sheetName val="Sheet10"/>
      <sheetName val="Guru Kepsek"/>
      <sheetName val="Best Practice"/>
      <sheetName val="PTS"/>
      <sheetName val="Muda"/>
      <sheetName val="LapEva"/>
      <sheetName val="LapBimlat"/>
      <sheetName val="Verifikasi"/>
      <sheetName val="Ver1"/>
      <sheetName val="Ver1 (2)"/>
      <sheetName val="Ver1 (3)"/>
      <sheetName val="Ver1 (4)"/>
      <sheetName val="Ver1 (5)"/>
      <sheetName val="Ver1 (6)"/>
      <sheetName val="Ver1 (7)"/>
      <sheetName val="Ver1 (8)"/>
      <sheetName val="Ver1 (9)"/>
      <sheetName val="Ver1 (10)"/>
      <sheetName val="Madya"/>
      <sheetName val="Utama"/>
      <sheetName val="catatan"/>
      <sheetName val="COVER"/>
      <sheetName val="Slmt Dtg"/>
      <sheetName val="Menu pemb. KS"/>
      <sheetName val="Entry data awal"/>
      <sheetName val="Entry data-1"/>
      <sheetName val="HasSupAdm-1"/>
      <sheetName val="Rekomendasi-1"/>
      <sheetName val="Entry data-2"/>
      <sheetName val="HasSupAdm-2"/>
      <sheetName val="Rekomendasi-2"/>
      <sheetName val="Entry data-3"/>
      <sheetName val="HasSupAdm-3"/>
      <sheetName val="Rekomendasi-3"/>
      <sheetName val="Entry data-4"/>
      <sheetName val="HasSupAdm-4"/>
      <sheetName val="Rekomendasi-4"/>
      <sheetName val="Entry data-5"/>
      <sheetName val="HasSupAdm-5"/>
      <sheetName val="Rekomendasi-5"/>
      <sheetName val="Entry data-6"/>
      <sheetName val="HasSupAdm-6"/>
      <sheetName val="Rekomendasi-6"/>
      <sheetName val="Entry data-7"/>
      <sheetName val="HasSupAdm-7"/>
      <sheetName val="Rekomendasi-7"/>
      <sheetName val="Entry data-8"/>
      <sheetName val="HasSupAdm-8"/>
      <sheetName val="Rekomendasi-8"/>
      <sheetName val="Entry data-9"/>
      <sheetName val="HasSupAdm-9"/>
      <sheetName val="Rekomendasi-9"/>
      <sheetName val="Entry data-10"/>
      <sheetName val="HasSupAdm-10"/>
      <sheetName val="Rekomendasi-10"/>
      <sheetName val="SrtKet"/>
      <sheetName val="Entry data-1G"/>
      <sheetName val="HasSupAdm-1G"/>
      <sheetName val="Rek-1G"/>
      <sheetName val="Entry data-2G"/>
      <sheetName val="HasSupAdm-2G"/>
      <sheetName val="Rek-2G"/>
      <sheetName val="Entry data-3G"/>
      <sheetName val="HasSupAdm-3G"/>
      <sheetName val="Rek-3G"/>
      <sheetName val="Entry data-4G"/>
      <sheetName val="HasSupAdm-4G"/>
      <sheetName val="Rek-4G"/>
      <sheetName val="Entry data-5G"/>
      <sheetName val="HasSupAdm-5G"/>
      <sheetName val="Rek-5G"/>
      <sheetName val="Entry data-6G"/>
      <sheetName val="HasSupAdm-6G"/>
      <sheetName val="Rek-6G"/>
      <sheetName val="Entry data-7G"/>
      <sheetName val="HasSupAdm-7G"/>
      <sheetName val="Rek-7G"/>
      <sheetName val="Entry data-8G"/>
      <sheetName val="HasSupAdm-8G"/>
      <sheetName val="Rek-8G"/>
      <sheetName val="Entry data-9G"/>
      <sheetName val="HasSupAdm-9G"/>
      <sheetName val="Rek-9G"/>
      <sheetName val="Entry data-10G"/>
      <sheetName val="HasSupAdm-10G"/>
      <sheetName val="Rek-10G"/>
      <sheetName val="Surat Ket.G"/>
      <sheetName val="REKAP"/>
      <sheetName val="BAB IV-V"/>
      <sheetName val="MENU"/>
      <sheetName val="Sheet3-a-G"/>
      <sheetName val="Sheet3-G"/>
      <sheetName val="Sheet4 (2)"/>
      <sheetName val="Sheet5-G"/>
      <sheetName val="Sheet6-G"/>
      <sheetName val="Sheet7-G"/>
      <sheetName val="Sheet8 (2)"/>
      <sheetName val="Sheet9-G"/>
      <sheetName val="Sheet10-G"/>
      <sheetName val="Sheet11-G"/>
      <sheetName val="Srt.Ket-G"/>
      <sheetName val="Sheet13a-KS"/>
      <sheetName val="Sheet13-KS"/>
      <sheetName val="Sheet14-KS"/>
      <sheetName val="Sheet15-KS"/>
      <sheetName val="Sheet16-KS"/>
      <sheetName val="Srt.Ket-KS"/>
      <sheetName val="Daft. Hadir-KS"/>
      <sheetName val="BAB IV-V "/>
      <sheetName val="Menu-1"/>
      <sheetName val="PTS-Instr Data-Rekap-Srt Ket"/>
      <sheetName val="PTK-Instr Data-Rekap-Srt Ket"/>
      <sheetName val="BAB IV-V Gol.IV-D"/>
      <sheetName val="Proposal BAB IV-V Gol. &lt;IVD"/>
      <sheetName val="Contoh"/>
      <sheetName val="Penyusunan Prog"/>
      <sheetName val="Pemantauan"/>
      <sheetName val="Sheet3"/>
      <sheetName val="Sheet1"/>
      <sheetName val="1. Data Supervisi"/>
      <sheetName val="2. Cover Instrumen"/>
      <sheetName val="3. Instrumen "/>
      <sheetName val="4. Skor"/>
      <sheetName val="5. Lamp 1- Rekap Umum"/>
      <sheetName val="6. Laporan"/>
      <sheetName val="7. Hasil"/>
      <sheetName val="Sheet1 (2)"/>
      <sheetName val="1. Data Supervisi (2)"/>
      <sheetName val="2. Cover Instrumen (2)"/>
      <sheetName val="3. Instrumen  (2)"/>
      <sheetName val="4. Skor (2)"/>
      <sheetName val="5. Lamp 1- Rekap Umum (2)"/>
      <sheetName val="6. Laporan (2)"/>
      <sheetName val="7. Hasil (2)"/>
      <sheetName val="Sheet1 (3)"/>
      <sheetName val="1. Data Supervisi (3)"/>
      <sheetName val="2. Cover Instrumen (3)"/>
      <sheetName val="3. Instrumen  (3)"/>
      <sheetName val="4. Skor (3)"/>
      <sheetName val="5. Lamp 1- Rekap Umum (3)"/>
      <sheetName val="6. Laporan (3)"/>
      <sheetName val="7. Hasil (3)"/>
      <sheetName val="Sheet1 (4)"/>
      <sheetName val="1. Data Supervisi (4)"/>
      <sheetName val="2. Cover Instrumen (4)"/>
      <sheetName val="3. Instrumen  (4)"/>
      <sheetName val="4. Skor (4)"/>
      <sheetName val="5. Lamp 1- Rekap Umum (4)"/>
      <sheetName val="6. Laporan (4)"/>
      <sheetName val="7. Hasil (4)"/>
      <sheetName val="Sheet1 (5)"/>
      <sheetName val="1. Data Supervisi (5)"/>
      <sheetName val="2. Cover Instrumen (5)"/>
      <sheetName val="3. Instrumen  (5)"/>
      <sheetName val="4. Skor (5)"/>
      <sheetName val="5. Lamp 1- Rekap Umum (5)"/>
      <sheetName val="6. Laporan (5)"/>
      <sheetName val="7. Hasil (5)"/>
      <sheetName val="Sheet1 (6)"/>
      <sheetName val="1. Data Supervisi (6)"/>
      <sheetName val="2. Cover Instrumen (6)"/>
      <sheetName val="3. Instrumen  (6)"/>
      <sheetName val="4. Skor (6)"/>
      <sheetName val="5. Lamp 1- Rekap Umum (6)"/>
      <sheetName val="6. Laporan (6)"/>
      <sheetName val="7. Hasil (6)"/>
      <sheetName val="Sheet1 (7)"/>
      <sheetName val="1. Data Supervisi (7)"/>
      <sheetName val="2. Cover Instrumen (7)"/>
      <sheetName val="3. Instrumen  (7)"/>
      <sheetName val="4. Skor (7)"/>
      <sheetName val="5. Lamp 1- Rekap Umum (7)"/>
      <sheetName val="6. Laporan (7)"/>
      <sheetName val="7. Hasil (7)"/>
      <sheetName val="Sheet1 (8)"/>
      <sheetName val="1. Data Supervisi (8)"/>
      <sheetName val="2. Cover Instrumen (8)"/>
      <sheetName val="3. Instrumen  (8)"/>
      <sheetName val="4. Skor (8)"/>
      <sheetName val="5. Lamp 1- Rekap Umum (8)"/>
      <sheetName val="6. Laporan (8)"/>
      <sheetName val="7. Hasil (8)"/>
      <sheetName val="Sheet1 (9)"/>
      <sheetName val="1. Data Supervisi (9)"/>
      <sheetName val="2. Cover Instrumen (9)"/>
      <sheetName val="3. Instrumen  (9)"/>
      <sheetName val="4. Skor (9)"/>
      <sheetName val="5. Lamp 1- Rekap Umum (9)"/>
      <sheetName val="6. Laporan (9)"/>
      <sheetName val="7. Hasil (9)"/>
      <sheetName val="Sheet1 (10)"/>
      <sheetName val="1. Data Supervisi (10)"/>
      <sheetName val="2. Cover Instrumen (10)"/>
      <sheetName val="3. Instrumen  (10)"/>
      <sheetName val="4. Skor (10)"/>
      <sheetName val="5. Lamp 1- Rekap Umum (10)"/>
      <sheetName val="6. Laporan (10)"/>
      <sheetName val="7. Hasil (10)"/>
    </sheetNames>
    <sheetDataSet>
      <sheetData sheetId="0">
        <row r="23">
          <cell r="E23" t="str">
            <v>Dr. Rosilawti, M.Pd</v>
          </cell>
        </row>
        <row r="24">
          <cell r="E24" t="str">
            <v>196005201984121001</v>
          </cell>
        </row>
        <row r="38">
          <cell r="E38" t="str">
            <v>Jakarta Barat</v>
          </cell>
        </row>
        <row r="39">
          <cell r="E39" t="str">
            <v>7 April 2018</v>
          </cell>
        </row>
      </sheetData>
      <sheetData sheetId="1"/>
      <sheetData sheetId="2"/>
      <sheetData sheetId="3"/>
      <sheetData sheetId="4">
        <row r="500">
          <cell r="C500" t="str">
            <v>A</v>
          </cell>
        </row>
        <row r="501">
          <cell r="C501" t="str">
            <v>B</v>
          </cell>
        </row>
        <row r="502">
          <cell r="C502" t="str">
            <v>C</v>
          </cell>
        </row>
        <row r="503">
          <cell r="C503" t="str">
            <v>D</v>
          </cell>
        </row>
        <row r="504">
          <cell r="C504" t="str">
            <v>E</v>
          </cell>
        </row>
        <row r="505">
          <cell r="C505" t="str">
            <v>F</v>
          </cell>
        </row>
        <row r="506">
          <cell r="C506" t="str">
            <v>G</v>
          </cell>
        </row>
        <row r="507">
          <cell r="C507" t="str">
            <v>H</v>
          </cell>
        </row>
        <row r="508">
          <cell r="C508" t="str">
            <v>I</v>
          </cell>
        </row>
        <row r="509">
          <cell r="C509" t="str">
            <v>J</v>
          </cell>
        </row>
      </sheetData>
      <sheetData sheetId="5">
        <row r="537">
          <cell r="C537" t="str">
            <v>Pembina Utama Muda/  IV c</v>
          </cell>
        </row>
        <row r="538">
          <cell r="C538" t="str">
            <v>Penata/ III c</v>
          </cell>
        </row>
        <row r="539">
          <cell r="C539" t="str">
            <v>Penata Tk I/  III d</v>
          </cell>
        </row>
        <row r="540">
          <cell r="C540" t="str">
            <v>Pembina/ IV a</v>
          </cell>
        </row>
        <row r="541">
          <cell r="C541" t="str">
            <v>Pembina Tk I/  IV b</v>
          </cell>
        </row>
        <row r="542">
          <cell r="C542" t="str">
            <v>Pembina Utama Muda/  IV c</v>
          </cell>
        </row>
        <row r="543">
          <cell r="C543" t="str">
            <v>Pembina Utama Madya/  IV d</v>
          </cell>
        </row>
        <row r="544">
          <cell r="C544" t="str">
            <v>Pembina Utama/ IV 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6">
          <cell r="D46">
            <v>1</v>
          </cell>
          <cell r="E46" t="str">
            <v>Penata/ III c</v>
          </cell>
          <cell r="F46" t="str">
            <v>Pengawas Muda</v>
          </cell>
        </row>
        <row r="47">
          <cell r="D47">
            <v>2</v>
          </cell>
          <cell r="E47" t="str">
            <v>Penata Tk I/  III d</v>
          </cell>
          <cell r="F47" t="str">
            <v>Pengawas Muda</v>
          </cell>
        </row>
        <row r="48">
          <cell r="D48">
            <v>3</v>
          </cell>
          <cell r="E48" t="str">
            <v>Pembina/ IV a</v>
          </cell>
          <cell r="F48" t="str">
            <v>Pengawas Madya</v>
          </cell>
        </row>
        <row r="49">
          <cell r="D49">
            <v>4</v>
          </cell>
          <cell r="E49" t="str">
            <v>Pembina Tk I/  IV b</v>
          </cell>
          <cell r="F49" t="str">
            <v>Pengawas Madya</v>
          </cell>
        </row>
        <row r="50">
          <cell r="D50">
            <v>5</v>
          </cell>
          <cell r="E50" t="str">
            <v>Pembina Utama Muda/  IV c</v>
          </cell>
          <cell r="F50" t="str">
            <v>Pengawas Madya</v>
          </cell>
        </row>
        <row r="51">
          <cell r="D51">
            <v>6</v>
          </cell>
          <cell r="E51" t="str">
            <v>Pembina Utama Madya/  IV d</v>
          </cell>
          <cell r="F51" t="str">
            <v>Pengawas Utama</v>
          </cell>
        </row>
        <row r="52">
          <cell r="D52">
            <v>7</v>
          </cell>
          <cell r="E52" t="str">
            <v>Pembina Utama/ IV e</v>
          </cell>
          <cell r="F52" t="str">
            <v>Pengawas Utama</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22">
          <cell r="M22">
            <v>1</v>
          </cell>
          <cell r="N22" t="str">
            <v>Pengatur Muda</v>
          </cell>
          <cell r="O22" t="str">
            <v>II/a</v>
          </cell>
          <cell r="P22" t="str">
            <v>Guru</v>
          </cell>
        </row>
        <row r="23">
          <cell r="M23">
            <v>2</v>
          </cell>
          <cell r="N23" t="str">
            <v>Pengatur Muda Tk I</v>
          </cell>
          <cell r="O23" t="str">
            <v>II/b</v>
          </cell>
          <cell r="P23" t="str">
            <v>Guru</v>
          </cell>
        </row>
        <row r="24">
          <cell r="M24">
            <v>3</v>
          </cell>
          <cell r="N24" t="str">
            <v>Pengatur</v>
          </cell>
          <cell r="O24" t="str">
            <v>II/c</v>
          </cell>
          <cell r="P24" t="str">
            <v>Guru</v>
          </cell>
        </row>
        <row r="25">
          <cell r="M25">
            <v>4</v>
          </cell>
          <cell r="N25" t="str">
            <v>Pengatur Tk I</v>
          </cell>
          <cell r="O25" t="str">
            <v>II/d</v>
          </cell>
          <cell r="P25" t="str">
            <v>Guru</v>
          </cell>
        </row>
        <row r="26">
          <cell r="M26">
            <v>5</v>
          </cell>
          <cell r="N26" t="str">
            <v>Penata Muda</v>
          </cell>
          <cell r="O26" t="str">
            <v>III/a</v>
          </cell>
          <cell r="P26" t="str">
            <v>Guru Pertama</v>
          </cell>
        </row>
        <row r="27">
          <cell r="M27">
            <v>6</v>
          </cell>
          <cell r="N27" t="str">
            <v>Penata Muda Tk I</v>
          </cell>
          <cell r="O27" t="str">
            <v>III/b</v>
          </cell>
          <cell r="P27" t="str">
            <v>Guru Pertama</v>
          </cell>
        </row>
        <row r="28">
          <cell r="M28">
            <v>7</v>
          </cell>
          <cell r="N28" t="str">
            <v>Penata</v>
          </cell>
          <cell r="O28" t="str">
            <v>III/c</v>
          </cell>
          <cell r="P28" t="str">
            <v>Guru Muda</v>
          </cell>
        </row>
        <row r="29">
          <cell r="M29">
            <v>8</v>
          </cell>
          <cell r="N29" t="str">
            <v>Penata Tk I</v>
          </cell>
          <cell r="O29" t="str">
            <v>III/d</v>
          </cell>
          <cell r="P29" t="str">
            <v>Guru Muda</v>
          </cell>
        </row>
        <row r="30">
          <cell r="M30">
            <v>9</v>
          </cell>
          <cell r="N30" t="str">
            <v>Pembina</v>
          </cell>
          <cell r="O30" t="str">
            <v>IV/a</v>
          </cell>
          <cell r="P30" t="str">
            <v>Guru Madya</v>
          </cell>
        </row>
        <row r="31">
          <cell r="M31">
            <v>10</v>
          </cell>
          <cell r="N31" t="str">
            <v>Pembina Tk I</v>
          </cell>
          <cell r="O31" t="str">
            <v>IV/b</v>
          </cell>
          <cell r="P31" t="str">
            <v>Guru Madya</v>
          </cell>
        </row>
        <row r="32">
          <cell r="M32">
            <v>11</v>
          </cell>
          <cell r="N32" t="str">
            <v>Pembina Utama Muda</v>
          </cell>
          <cell r="O32" t="str">
            <v>IV/c</v>
          </cell>
          <cell r="P32" t="str">
            <v>Guru Madya</v>
          </cell>
        </row>
        <row r="33">
          <cell r="M33">
            <v>12</v>
          </cell>
          <cell r="N33" t="str">
            <v>Pembina Utama Madya</v>
          </cell>
          <cell r="O33" t="str">
            <v>IV/d</v>
          </cell>
          <cell r="P33" t="str">
            <v>Guru Utama</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7"/>
  </sheetPr>
  <dimension ref="A1:M51"/>
  <sheetViews>
    <sheetView showGridLines="0" zoomScale="85" zoomScaleNormal="85" zoomScaleSheetLayoutView="55" workbookViewId="0">
      <pane ySplit="1" topLeftCell="A2" activePane="bottomLeft" state="frozenSplit"/>
      <selection activeCell="G24" sqref="G24"/>
      <selection pane="bottomLeft"/>
    </sheetView>
  </sheetViews>
  <sheetFormatPr defaultColWidth="9.1796875" defaultRowHeight="15.5"/>
  <cols>
    <col min="1" max="1" width="6.26953125" style="190" customWidth="1"/>
    <col min="2" max="2" width="1.7265625" style="190" customWidth="1"/>
    <col min="3" max="3" width="27.81640625" style="190" customWidth="1"/>
    <col min="4" max="5" width="5.1796875" style="190" customWidth="1"/>
    <col min="6" max="6" width="34" style="190" customWidth="1"/>
    <col min="7" max="9" width="6" style="190" customWidth="1"/>
    <col min="10" max="10" width="3.81640625" style="190" customWidth="1"/>
    <col min="11" max="11" width="1.7265625" style="190" customWidth="1"/>
    <col min="12" max="12" width="7.453125" style="190" customWidth="1"/>
    <col min="13" max="16384" width="9.1796875" style="190"/>
  </cols>
  <sheetData>
    <row r="1" spans="1:13" ht="28.5" customHeight="1">
      <c r="A1" s="188"/>
      <c r="B1" s="188"/>
      <c r="C1" s="188"/>
      <c r="D1" s="188"/>
      <c r="E1" s="188"/>
      <c r="F1" s="189"/>
      <c r="G1" s="189"/>
      <c r="H1" s="189"/>
      <c r="I1" s="189"/>
      <c r="J1" s="189"/>
      <c r="K1" s="189"/>
      <c r="L1" s="496"/>
      <c r="M1" s="497" t="s">
        <v>463</v>
      </c>
    </row>
    <row r="2" spans="1:13" ht="8.25" customHeight="1" thickBot="1">
      <c r="A2" s="188"/>
      <c r="B2" s="191"/>
      <c r="C2" s="563"/>
      <c r="D2" s="563"/>
      <c r="E2" s="563"/>
      <c r="F2" s="563"/>
      <c r="G2" s="563"/>
      <c r="H2" s="563"/>
      <c r="I2" s="563"/>
      <c r="J2" s="563"/>
      <c r="K2" s="191"/>
      <c r="L2" s="188"/>
    </row>
    <row r="3" spans="1:13" ht="15.75" customHeight="1" thickTop="1">
      <c r="A3" s="188"/>
      <c r="B3" s="191"/>
      <c r="C3" s="192"/>
      <c r="D3" s="193"/>
      <c r="E3" s="193"/>
      <c r="F3" s="193"/>
      <c r="G3" s="193"/>
      <c r="H3" s="193"/>
      <c r="I3" s="193"/>
      <c r="J3" s="194"/>
      <c r="K3" s="191"/>
      <c r="L3" s="188"/>
    </row>
    <row r="4" spans="1:13" ht="15.75" customHeight="1">
      <c r="A4" s="188"/>
      <c r="B4" s="191"/>
      <c r="C4" s="195"/>
      <c r="D4" s="191"/>
      <c r="E4" s="191"/>
      <c r="F4" s="191"/>
      <c r="G4" s="191"/>
      <c r="H4" s="191"/>
      <c r="I4" s="191"/>
      <c r="J4" s="196"/>
      <c r="K4" s="191"/>
      <c r="L4" s="188"/>
    </row>
    <row r="5" spans="1:13" ht="15.75" customHeight="1">
      <c r="A5" s="188"/>
      <c r="B5" s="191"/>
      <c r="C5" s="195"/>
      <c r="D5" s="191"/>
      <c r="E5" s="191"/>
      <c r="F5" s="191"/>
      <c r="G5" s="191"/>
      <c r="H5" s="191"/>
      <c r="I5" s="191"/>
      <c r="J5" s="196"/>
      <c r="K5" s="191"/>
      <c r="L5" s="188"/>
    </row>
    <row r="6" spans="1:13" ht="15.75" customHeight="1">
      <c r="A6" s="188"/>
      <c r="B6" s="191"/>
      <c r="C6" s="195"/>
      <c r="D6" s="191"/>
      <c r="E6" s="191"/>
      <c r="F6" s="191"/>
      <c r="G6" s="191"/>
      <c r="H6" s="191"/>
      <c r="I6" s="191"/>
      <c r="J6" s="196"/>
      <c r="K6" s="191"/>
      <c r="L6" s="188"/>
    </row>
    <row r="7" spans="1:13" ht="15.75" customHeight="1">
      <c r="A7" s="188"/>
      <c r="B7" s="191"/>
      <c r="C7" s="195"/>
      <c r="D7" s="191"/>
      <c r="E7" s="191"/>
      <c r="F7" s="191"/>
      <c r="G7" s="191"/>
      <c r="H7" s="191"/>
      <c r="I7" s="191"/>
      <c r="J7" s="196"/>
      <c r="K7" s="191"/>
      <c r="L7" s="188"/>
    </row>
    <row r="8" spans="1:13" ht="15.75" customHeight="1">
      <c r="A8" s="188"/>
      <c r="B8" s="191"/>
      <c r="C8" s="195"/>
      <c r="D8" s="191"/>
      <c r="E8" s="191"/>
      <c r="F8" s="191"/>
      <c r="G8" s="191"/>
      <c r="H8" s="191"/>
      <c r="I8" s="191"/>
      <c r="J8" s="196"/>
      <c r="K8" s="191"/>
      <c r="L8" s="188"/>
    </row>
    <row r="9" spans="1:13" ht="15.75" customHeight="1">
      <c r="A9" s="188"/>
      <c r="B9" s="191"/>
      <c r="C9" s="195"/>
      <c r="D9" s="191"/>
      <c r="E9" s="191"/>
      <c r="F9" s="191"/>
      <c r="G9" s="191"/>
      <c r="H9" s="191"/>
      <c r="I9" s="191"/>
      <c r="J9" s="196"/>
      <c r="K9" s="191"/>
      <c r="L9" s="188"/>
    </row>
    <row r="10" spans="1:13" ht="15.75" customHeight="1">
      <c r="A10" s="188"/>
      <c r="B10" s="191"/>
      <c r="C10" s="195"/>
      <c r="D10" s="191"/>
      <c r="E10" s="191"/>
      <c r="F10" s="191"/>
      <c r="G10" s="191"/>
      <c r="H10" s="191"/>
      <c r="I10" s="191"/>
      <c r="J10" s="196"/>
      <c r="K10" s="191"/>
      <c r="L10" s="188"/>
    </row>
    <row r="11" spans="1:13" ht="15.75" customHeight="1">
      <c r="A11" s="188"/>
      <c r="B11" s="191"/>
      <c r="C11" s="195"/>
      <c r="D11" s="191"/>
      <c r="E11" s="191"/>
      <c r="F11" s="191"/>
      <c r="G11" s="191"/>
      <c r="H11" s="191"/>
      <c r="I11" s="191"/>
      <c r="J11" s="196"/>
      <c r="K11" s="191"/>
      <c r="L11" s="188"/>
    </row>
    <row r="12" spans="1:13" ht="15.75" customHeight="1">
      <c r="A12" s="188"/>
      <c r="B12" s="191"/>
      <c r="C12" s="195"/>
      <c r="D12" s="191"/>
      <c r="E12" s="191"/>
      <c r="F12" s="191"/>
      <c r="G12" s="191"/>
      <c r="H12" s="191"/>
      <c r="I12" s="191"/>
      <c r="J12" s="196"/>
      <c r="K12" s="191"/>
      <c r="L12" s="188"/>
    </row>
    <row r="13" spans="1:13" ht="15.75" customHeight="1">
      <c r="A13" s="188"/>
      <c r="B13" s="191"/>
      <c r="C13" s="195"/>
      <c r="D13" s="191"/>
      <c r="E13" s="191"/>
      <c r="F13" s="191"/>
      <c r="G13" s="191"/>
      <c r="H13" s="191"/>
      <c r="I13" s="191"/>
      <c r="J13" s="196"/>
      <c r="K13" s="191"/>
      <c r="L13" s="188"/>
    </row>
    <row r="14" spans="1:13" ht="15.75" customHeight="1">
      <c r="A14" s="188"/>
      <c r="B14" s="191"/>
      <c r="C14" s="195"/>
      <c r="D14" s="191"/>
      <c r="E14" s="191"/>
      <c r="F14" s="191"/>
      <c r="G14" s="191"/>
      <c r="H14" s="191"/>
      <c r="I14" s="191"/>
      <c r="J14" s="196"/>
      <c r="K14" s="191"/>
      <c r="L14" s="188"/>
    </row>
    <row r="15" spans="1:13" ht="15.75" customHeight="1">
      <c r="A15" s="188"/>
      <c r="B15" s="191"/>
      <c r="C15" s="195"/>
      <c r="D15" s="191"/>
      <c r="E15" s="191"/>
      <c r="F15" s="191"/>
      <c r="G15" s="191"/>
      <c r="H15" s="191"/>
      <c r="I15" s="191"/>
      <c r="J15" s="196"/>
      <c r="K15" s="191"/>
      <c r="L15" s="188"/>
    </row>
    <row r="16" spans="1:13" ht="31">
      <c r="A16" s="188"/>
      <c r="B16" s="191"/>
      <c r="C16" s="564" t="s">
        <v>82</v>
      </c>
      <c r="D16" s="565"/>
      <c r="E16" s="565"/>
      <c r="F16" s="565"/>
      <c r="G16" s="565"/>
      <c r="H16" s="565"/>
      <c r="I16" s="565"/>
      <c r="J16" s="566"/>
      <c r="K16" s="197"/>
      <c r="L16" s="188"/>
    </row>
    <row r="17" spans="1:12" ht="19.5" customHeight="1">
      <c r="A17" s="188"/>
      <c r="B17" s="191"/>
      <c r="C17" s="567" t="s">
        <v>248</v>
      </c>
      <c r="D17" s="568"/>
      <c r="E17" s="568"/>
      <c r="F17" s="568"/>
      <c r="G17" s="568"/>
      <c r="H17" s="568"/>
      <c r="I17" s="568"/>
      <c r="J17" s="569"/>
      <c r="K17" s="197"/>
      <c r="L17" s="188"/>
    </row>
    <row r="18" spans="1:12" ht="19.5" customHeight="1">
      <c r="A18" s="188"/>
      <c r="B18" s="191"/>
      <c r="C18" s="570" t="s">
        <v>83</v>
      </c>
      <c r="D18" s="571"/>
      <c r="E18" s="571"/>
      <c r="F18" s="571"/>
      <c r="G18" s="571"/>
      <c r="H18" s="571"/>
      <c r="I18" s="571"/>
      <c r="J18" s="572"/>
      <c r="K18" s="197"/>
      <c r="L18" s="188"/>
    </row>
    <row r="19" spans="1:12" ht="19.5" customHeight="1">
      <c r="A19" s="188"/>
      <c r="B19" s="191"/>
      <c r="C19" s="198"/>
      <c r="D19" s="199"/>
      <c r="E19" s="199"/>
      <c r="F19" s="199"/>
      <c r="G19" s="199"/>
      <c r="H19" s="199"/>
      <c r="I19" s="199"/>
      <c r="J19" s="200"/>
      <c r="K19" s="197"/>
      <c r="L19" s="188"/>
    </row>
    <row r="20" spans="1:12" ht="19.5" customHeight="1">
      <c r="A20" s="188"/>
      <c r="B20" s="191"/>
      <c r="C20" s="198"/>
      <c r="D20" s="199"/>
      <c r="E20" s="199"/>
      <c r="F20" s="199"/>
      <c r="G20" s="199"/>
      <c r="H20" s="199"/>
      <c r="I20" s="199"/>
      <c r="J20" s="200"/>
      <c r="K20" s="197"/>
      <c r="L20" s="188"/>
    </row>
    <row r="21" spans="1:12" ht="19.5" customHeight="1">
      <c r="A21" s="188"/>
      <c r="B21" s="191"/>
      <c r="C21" s="198"/>
      <c r="D21" s="199"/>
      <c r="E21" s="199"/>
      <c r="F21" s="199"/>
      <c r="G21" s="199"/>
      <c r="H21" s="199"/>
      <c r="I21" s="199"/>
      <c r="J21" s="200"/>
      <c r="K21" s="197"/>
      <c r="L21" s="188"/>
    </row>
    <row r="22" spans="1:12">
      <c r="A22" s="188"/>
      <c r="B22" s="191"/>
      <c r="C22" s="201"/>
      <c r="D22" s="202"/>
      <c r="E22" s="202"/>
      <c r="F22" s="202"/>
      <c r="G22" s="202"/>
      <c r="H22" s="202"/>
      <c r="I22" s="202"/>
      <c r="J22" s="203"/>
      <c r="K22" s="202"/>
      <c r="L22" s="188"/>
    </row>
    <row r="23" spans="1:12">
      <c r="A23" s="188"/>
      <c r="B23" s="191"/>
      <c r="C23" s="201"/>
      <c r="D23" s="202"/>
      <c r="E23" s="202"/>
      <c r="F23" s="202"/>
      <c r="G23" s="202"/>
      <c r="H23" s="202"/>
      <c r="I23" s="202"/>
      <c r="J23" s="203"/>
      <c r="K23" s="202"/>
      <c r="L23" s="188"/>
    </row>
    <row r="24" spans="1:12" s="205" customFormat="1" ht="18" customHeight="1">
      <c r="A24" s="188"/>
      <c r="B24" s="191"/>
      <c r="C24" s="573" t="s">
        <v>81</v>
      </c>
      <c r="D24" s="574"/>
      <c r="E24" s="574"/>
      <c r="F24" s="574"/>
      <c r="G24" s="574"/>
      <c r="H24" s="574"/>
      <c r="I24" s="574"/>
      <c r="J24" s="575"/>
      <c r="K24" s="204"/>
      <c r="L24" s="188"/>
    </row>
    <row r="25" spans="1:12" s="205" customFormat="1" ht="18" customHeight="1">
      <c r="A25" s="188"/>
      <c r="B25" s="191"/>
      <c r="C25" s="552" t="str">
        <f>'00-DATA-KS'!C42&amp;" s.d "&amp;'00-DATA-KS'!E42&amp;""</f>
        <v>01 Jan 2025 s.d 31 Des 2025</v>
      </c>
      <c r="D25" s="553"/>
      <c r="E25" s="553"/>
      <c r="F25" s="553"/>
      <c r="G25" s="553"/>
      <c r="H25" s="553"/>
      <c r="I25" s="553"/>
      <c r="J25" s="554"/>
      <c r="K25" s="204"/>
      <c r="L25" s="188"/>
    </row>
    <row r="26" spans="1:12" s="205" customFormat="1" ht="20.25" customHeight="1">
      <c r="A26" s="188"/>
      <c r="B26" s="191"/>
      <c r="C26" s="552"/>
      <c r="D26" s="553"/>
      <c r="E26" s="553"/>
      <c r="F26" s="553"/>
      <c r="G26" s="553"/>
      <c r="H26" s="553"/>
      <c r="I26" s="553"/>
      <c r="J26" s="554"/>
      <c r="K26" s="204"/>
      <c r="L26" s="188"/>
    </row>
    <row r="27" spans="1:12" ht="21">
      <c r="A27" s="188"/>
      <c r="B27" s="191"/>
      <c r="C27" s="206"/>
      <c r="D27" s="207"/>
      <c r="E27" s="207"/>
      <c r="F27" s="207"/>
      <c r="G27" s="207"/>
      <c r="H27" s="207"/>
      <c r="I27" s="207"/>
      <c r="J27" s="208"/>
      <c r="K27" s="207"/>
      <c r="L27" s="188"/>
    </row>
    <row r="28" spans="1:12" ht="21">
      <c r="A28" s="188"/>
      <c r="B28" s="191"/>
      <c r="C28" s="206"/>
      <c r="D28" s="207"/>
      <c r="E28" s="207"/>
      <c r="F28" s="207"/>
      <c r="G28" s="207"/>
      <c r="H28" s="207"/>
      <c r="I28" s="207"/>
      <c r="J28" s="208"/>
      <c r="K28" s="207"/>
      <c r="L28" s="188"/>
    </row>
    <row r="29" spans="1:12" ht="21">
      <c r="A29" s="188"/>
      <c r="B29" s="191"/>
      <c r="C29" s="206"/>
      <c r="D29" s="207"/>
      <c r="E29" s="207"/>
      <c r="F29" s="207"/>
      <c r="G29" s="207"/>
      <c r="H29" s="207"/>
      <c r="I29" s="207"/>
      <c r="J29" s="208"/>
      <c r="K29" s="207"/>
      <c r="L29" s="188"/>
    </row>
    <row r="30" spans="1:12" ht="21">
      <c r="A30" s="188"/>
      <c r="B30" s="191"/>
      <c r="C30" s="206"/>
      <c r="D30" s="207"/>
      <c r="E30" s="207"/>
      <c r="F30" s="207"/>
      <c r="G30" s="207"/>
      <c r="H30" s="207"/>
      <c r="I30" s="207"/>
      <c r="J30" s="208"/>
      <c r="K30" s="207"/>
      <c r="L30" s="188"/>
    </row>
    <row r="31" spans="1:12" ht="21">
      <c r="A31" s="188"/>
      <c r="B31" s="191"/>
      <c r="C31" s="206"/>
      <c r="D31" s="207"/>
      <c r="E31" s="207"/>
      <c r="F31" s="207"/>
      <c r="G31" s="207"/>
      <c r="H31" s="207"/>
      <c r="I31" s="207"/>
      <c r="J31" s="208"/>
      <c r="K31" s="207"/>
      <c r="L31" s="188"/>
    </row>
    <row r="32" spans="1:12" ht="20">
      <c r="A32" s="188"/>
      <c r="B32" s="191"/>
      <c r="C32" s="230" t="s">
        <v>19</v>
      </c>
      <c r="D32" s="229" t="s">
        <v>42</v>
      </c>
      <c r="E32" s="238" t="str">
        <f>'00-DATA-KS'!E5&amp;""</f>
        <v>PONIJAN, S.Pd.</v>
      </c>
      <c r="F32" s="228"/>
      <c r="G32" s="228"/>
      <c r="H32" s="228"/>
      <c r="I32" s="228"/>
      <c r="J32" s="210"/>
      <c r="K32" s="211"/>
      <c r="L32" s="188"/>
    </row>
    <row r="33" spans="1:12" ht="20.25" customHeight="1">
      <c r="A33" s="188"/>
      <c r="B33" s="191"/>
      <c r="C33" s="230" t="s">
        <v>49</v>
      </c>
      <c r="D33" s="229" t="s">
        <v>42</v>
      </c>
      <c r="E33" s="239" t="str">
        <f>'00-DATA-KS'!E6&amp;""</f>
        <v>19700606 199903 2 001</v>
      </c>
      <c r="F33" s="228"/>
      <c r="G33" s="228"/>
      <c r="H33" s="228"/>
      <c r="I33" s="228"/>
      <c r="J33" s="210"/>
      <c r="K33" s="211"/>
      <c r="L33" s="188"/>
    </row>
    <row r="34" spans="1:12" ht="20.25" customHeight="1">
      <c r="A34" s="188"/>
      <c r="B34" s="191"/>
      <c r="C34" s="230" t="s">
        <v>22</v>
      </c>
      <c r="D34" s="229" t="s">
        <v>42</v>
      </c>
      <c r="E34" s="239" t="str">
        <f>'00-DATA-KS'!E9&amp;" / "&amp;'00-DATA-KS'!F9&amp;""</f>
        <v>Pembina Tk.I / IV.b</v>
      </c>
      <c r="F34" s="228"/>
      <c r="G34" s="228"/>
      <c r="H34" s="228"/>
      <c r="I34" s="228"/>
      <c r="J34" s="203"/>
      <c r="K34" s="202"/>
      <c r="L34" s="188"/>
    </row>
    <row r="35" spans="1:12" ht="20.25" customHeight="1">
      <c r="A35" s="188"/>
      <c r="B35" s="191"/>
      <c r="C35" s="230" t="s">
        <v>85</v>
      </c>
      <c r="D35" s="229" t="s">
        <v>42</v>
      </c>
      <c r="E35" s="239" t="str">
        <f>'00-DATA-KS'!E10&amp;""</f>
        <v>Kepala Sekolah</v>
      </c>
      <c r="F35" s="228"/>
      <c r="G35" s="228"/>
      <c r="H35" s="228"/>
      <c r="I35" s="228"/>
      <c r="J35" s="203"/>
      <c r="K35" s="202"/>
      <c r="L35" s="188"/>
    </row>
    <row r="36" spans="1:12" ht="21.75" customHeight="1">
      <c r="A36" s="188"/>
      <c r="B36" s="191"/>
      <c r="C36" s="230" t="s">
        <v>95</v>
      </c>
      <c r="D36" s="229" t="s">
        <v>42</v>
      </c>
      <c r="E36" s="555" t="str">
        <f>'00-DATA-KS'!E27&amp;"-"&amp;'00-DATA-KS'!E31&amp;"-"&amp;'00-DATA-KS'!C32&amp;" "&amp;'00-DATA-KS'!E32&amp;""</f>
        <v xml:space="preserve">SDN Gadanung-2-Tanggamus-Provinsi Lampung </v>
      </c>
      <c r="F36" s="556"/>
      <c r="G36" s="556"/>
      <c r="H36" s="556"/>
      <c r="I36" s="556"/>
      <c r="J36" s="203"/>
      <c r="K36" s="202"/>
      <c r="L36" s="188"/>
    </row>
    <row r="37" spans="1:12" ht="21.75" customHeight="1">
      <c r="A37" s="188"/>
      <c r="B37" s="191"/>
      <c r="C37" s="212"/>
      <c r="D37" s="209"/>
      <c r="E37" s="556"/>
      <c r="F37" s="556"/>
      <c r="G37" s="556"/>
      <c r="H37" s="556"/>
      <c r="I37" s="556"/>
      <c r="J37" s="213"/>
      <c r="K37" s="214"/>
      <c r="L37" s="188"/>
    </row>
    <row r="38" spans="1:12" ht="18.5">
      <c r="A38" s="188"/>
      <c r="B38" s="191"/>
      <c r="C38" s="215"/>
      <c r="D38" s="216"/>
      <c r="E38" s="216"/>
      <c r="F38" s="217"/>
      <c r="G38" s="217"/>
      <c r="H38" s="217"/>
      <c r="I38" s="217"/>
      <c r="J38" s="213"/>
      <c r="K38" s="214"/>
      <c r="L38" s="188"/>
    </row>
    <row r="39" spans="1:12" ht="15.75" customHeight="1">
      <c r="A39" s="188"/>
      <c r="B39" s="191"/>
      <c r="C39" s="218"/>
      <c r="D39" s="219"/>
      <c r="E39" s="219"/>
      <c r="F39" s="219"/>
      <c r="G39" s="219"/>
      <c r="H39" s="219"/>
      <c r="I39" s="219"/>
      <c r="J39" s="203"/>
      <c r="K39" s="202"/>
      <c r="L39" s="188"/>
    </row>
    <row r="40" spans="1:12" ht="15.75" customHeight="1">
      <c r="A40" s="188"/>
      <c r="B40" s="191"/>
      <c r="C40" s="218"/>
      <c r="D40" s="219"/>
      <c r="E40" s="219"/>
      <c r="F40" s="219"/>
      <c r="G40" s="219"/>
      <c r="H40" s="219"/>
      <c r="I40" s="219"/>
      <c r="J40" s="203"/>
      <c r="K40" s="202"/>
      <c r="L40" s="188"/>
    </row>
    <row r="41" spans="1:12" ht="15.75" customHeight="1">
      <c r="A41" s="188"/>
      <c r="B41" s="191"/>
      <c r="C41" s="218"/>
      <c r="D41" s="219"/>
      <c r="E41" s="219"/>
      <c r="F41" s="219"/>
      <c r="G41" s="219"/>
      <c r="H41" s="219"/>
      <c r="I41" s="219"/>
      <c r="J41" s="203"/>
      <c r="K41" s="202"/>
      <c r="L41" s="188"/>
    </row>
    <row r="42" spans="1:12" ht="15.75" customHeight="1">
      <c r="A42" s="188"/>
      <c r="B42" s="191"/>
      <c r="C42" s="218"/>
      <c r="D42" s="219"/>
      <c r="E42" s="219"/>
      <c r="F42" s="219"/>
      <c r="G42" s="219"/>
      <c r="H42" s="219"/>
      <c r="I42" s="219"/>
      <c r="J42" s="203"/>
      <c r="K42" s="202"/>
      <c r="L42" s="188"/>
    </row>
    <row r="43" spans="1:12" ht="15.75" customHeight="1">
      <c r="A43" s="188"/>
      <c r="B43" s="191"/>
      <c r="C43" s="218"/>
      <c r="D43" s="219"/>
      <c r="E43" s="219"/>
      <c r="F43" s="219"/>
      <c r="G43" s="219"/>
      <c r="H43" s="219"/>
      <c r="I43" s="219"/>
      <c r="J43" s="203"/>
      <c r="K43" s="202"/>
      <c r="L43" s="188"/>
    </row>
    <row r="44" spans="1:12" ht="25">
      <c r="A44" s="188"/>
      <c r="B44" s="191"/>
      <c r="C44" s="557" t="str">
        <f>IF(M1="A","PEMERINTAH "&amp;'00-DATA-KS'!C32&amp;" "&amp;'00-DATA-KS'!E32&amp;"",IF(M1="B","KEMENAG "&amp;'00-DATA-KS'!C31&amp;" "&amp;'00-DATA-KS'!E31&amp;"",IF(M1="C","PEMERINTAH "&amp;'00-DATA-KS'!C31&amp;" "&amp;'00-DATA-KS'!E31&amp;"")))</f>
        <v xml:space="preserve">PEMERINTAH Provinsi Lampung </v>
      </c>
      <c r="D44" s="558"/>
      <c r="E44" s="558"/>
      <c r="F44" s="558"/>
      <c r="G44" s="558"/>
      <c r="H44" s="558"/>
      <c r="I44" s="558"/>
      <c r="J44" s="559"/>
      <c r="K44" s="202"/>
      <c r="L44" s="188"/>
    </row>
    <row r="45" spans="1:12" ht="25">
      <c r="A45" s="188"/>
      <c r="B45" s="191"/>
      <c r="C45" s="560" t="str">
        <f xml:space="preserve"> "TAHUN "&amp;'00-DATA-KS'!E16&amp;""</f>
        <v>TAHUN 2023</v>
      </c>
      <c r="D45" s="561"/>
      <c r="E45" s="561"/>
      <c r="F45" s="561"/>
      <c r="G45" s="561"/>
      <c r="H45" s="561"/>
      <c r="I45" s="561"/>
      <c r="J45" s="562"/>
      <c r="K45" s="202"/>
      <c r="L45" s="188"/>
    </row>
    <row r="46" spans="1:12" ht="15.75" customHeight="1">
      <c r="A46" s="188"/>
      <c r="B46" s="191"/>
      <c r="C46" s="218"/>
      <c r="D46" s="219"/>
      <c r="E46" s="219"/>
      <c r="F46" s="219"/>
      <c r="G46" s="219"/>
      <c r="H46" s="219"/>
      <c r="I46" s="219"/>
      <c r="J46" s="203"/>
      <c r="K46" s="202"/>
      <c r="L46" s="188"/>
    </row>
    <row r="47" spans="1:12">
      <c r="A47" s="188"/>
      <c r="B47" s="220"/>
      <c r="C47" s="221"/>
      <c r="D47" s="220"/>
      <c r="E47" s="220"/>
      <c r="F47" s="220"/>
      <c r="G47" s="220"/>
      <c r="H47" s="220"/>
      <c r="I47" s="220"/>
      <c r="J47" s="222"/>
      <c r="K47" s="220"/>
      <c r="L47" s="188"/>
    </row>
    <row r="48" spans="1:12" ht="16" thickBot="1">
      <c r="A48" s="188"/>
      <c r="B48" s="220"/>
      <c r="C48" s="223"/>
      <c r="D48" s="224"/>
      <c r="E48" s="224"/>
      <c r="F48" s="224"/>
      <c r="G48" s="224"/>
      <c r="H48" s="224"/>
      <c r="I48" s="224"/>
      <c r="J48" s="225"/>
      <c r="K48" s="220"/>
      <c r="L48" s="188"/>
    </row>
    <row r="49" spans="1:12" ht="8.25" customHeight="1" thickTop="1">
      <c r="A49" s="188"/>
      <c r="B49" s="226"/>
      <c r="C49" s="220"/>
      <c r="D49" s="220"/>
      <c r="E49" s="220"/>
      <c r="F49" s="220"/>
      <c r="G49" s="220"/>
      <c r="H49" s="220"/>
      <c r="I49" s="220"/>
      <c r="J49" s="220"/>
      <c r="K49" s="220"/>
      <c r="L49" s="188"/>
    </row>
    <row r="50" spans="1:12">
      <c r="A50" s="188"/>
      <c r="B50" s="188"/>
      <c r="C50" s="188"/>
      <c r="D50" s="188"/>
      <c r="E50" s="188"/>
      <c r="F50" s="188"/>
      <c r="G50" s="188"/>
      <c r="H50" s="188"/>
      <c r="I50" s="188"/>
      <c r="J50" s="188"/>
      <c r="K50" s="188"/>
      <c r="L50" s="188"/>
    </row>
    <row r="51" spans="1:12">
      <c r="A51" s="188"/>
      <c r="B51" s="188"/>
      <c r="C51" s="188"/>
      <c r="D51" s="188"/>
      <c r="E51" s="188"/>
      <c r="F51" s="188"/>
      <c r="G51" s="188"/>
      <c r="H51" s="188"/>
      <c r="I51" s="188"/>
      <c r="J51" s="188"/>
      <c r="K51" s="188"/>
      <c r="L51" s="188"/>
    </row>
  </sheetData>
  <sheetProtection sheet="1" objects="1" scenarios="1"/>
  <protectedRanges>
    <protectedRange sqref="M1" name="Range1"/>
  </protectedRanges>
  <mergeCells count="10">
    <mergeCell ref="C26:J26"/>
    <mergeCell ref="E36:I37"/>
    <mergeCell ref="C44:J44"/>
    <mergeCell ref="C45:J45"/>
    <mergeCell ref="C2:J2"/>
    <mergeCell ref="C16:J16"/>
    <mergeCell ref="C17:J17"/>
    <mergeCell ref="C18:J18"/>
    <mergeCell ref="C24:J24"/>
    <mergeCell ref="C25:J25"/>
  </mergeCells>
  <printOptions horizontalCentered="1" verticalCentered="1"/>
  <pageMargins left="0.59055118110236227" right="0.59055118110236227" top="0.39370078740157483" bottom="0.39370078740157483" header="0.31496062992125984" footer="0.31496062992125984"/>
  <pageSetup paperSize="9" scale="93" orientation="portrait" horizontalDpi="4294967292"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K36"/>
  <sheetViews>
    <sheetView showGridLines="0" zoomScale="95" zoomScaleNormal="95" workbookViewId="0">
      <pane xSplit="3" ySplit="4" topLeftCell="D15" activePane="bottomRight" state="frozen"/>
      <selection activeCell="G24" sqref="G24"/>
      <selection pane="topRight" activeCell="G24" sqref="G24"/>
      <selection pane="bottomLeft" activeCell="G24" sqref="G24"/>
      <selection pane="bottomRight" activeCell="B4" sqref="B4:K4"/>
    </sheetView>
  </sheetViews>
  <sheetFormatPr defaultColWidth="9.1796875" defaultRowHeight="12.5"/>
  <cols>
    <col min="1" max="1" width="5.453125" style="182" customWidth="1"/>
    <col min="2" max="2" width="6.7265625" style="182" customWidth="1"/>
    <col min="3" max="3" width="17.7265625" style="378" customWidth="1"/>
    <col min="4" max="6" width="9.1796875" style="182"/>
    <col min="7" max="7" width="9.54296875" style="182" bestFit="1" customWidth="1"/>
    <col min="8" max="9" width="9.1796875" style="182"/>
    <col min="10" max="10" width="12.1796875" style="182" customWidth="1"/>
    <col min="11" max="11" width="12.7265625" style="182" customWidth="1"/>
    <col min="12" max="16384" width="9.1796875" style="182"/>
  </cols>
  <sheetData>
    <row r="3" spans="2:11">
      <c r="B3" s="615" t="s">
        <v>303</v>
      </c>
      <c r="C3" s="615"/>
      <c r="D3" s="615"/>
      <c r="E3" s="615"/>
      <c r="F3" s="615"/>
      <c r="G3" s="615"/>
      <c r="H3" s="615"/>
      <c r="I3" s="615"/>
      <c r="J3" s="615"/>
      <c r="K3" s="615"/>
    </row>
    <row r="4" spans="2:11" ht="14">
      <c r="B4" s="616" t="str">
        <f>'00-DATA-KS'!E27&amp;""</f>
        <v>SDN Gadanung-2</v>
      </c>
      <c r="C4" s="616"/>
      <c r="D4" s="616"/>
      <c r="E4" s="616"/>
      <c r="F4" s="616"/>
      <c r="G4" s="616"/>
      <c r="H4" s="616"/>
      <c r="I4" s="616"/>
      <c r="J4" s="616"/>
      <c r="K4" s="616"/>
    </row>
    <row r="5" spans="2:11" ht="13">
      <c r="B5" s="325"/>
      <c r="C5" s="325"/>
      <c r="D5" s="325"/>
      <c r="E5" s="325"/>
      <c r="F5" s="325"/>
      <c r="G5" s="325"/>
      <c r="H5" s="325"/>
      <c r="I5" s="325"/>
      <c r="J5" s="325"/>
      <c r="K5" s="325"/>
    </row>
    <row r="6" spans="2:11" ht="13">
      <c r="B6" s="325"/>
      <c r="C6" s="326" t="s">
        <v>304</v>
      </c>
      <c r="D6" s="325" t="s">
        <v>42</v>
      </c>
      <c r="E6" s="326" t="str">
        <f>'00-DATA-KS'!E5&amp;""</f>
        <v>PONIJAN, S.Pd.</v>
      </c>
      <c r="F6" s="325"/>
      <c r="G6" s="325"/>
      <c r="H6" s="325"/>
      <c r="I6" s="325"/>
      <c r="J6" s="325"/>
      <c r="K6" s="325"/>
    </row>
    <row r="7" spans="2:11" ht="13">
      <c r="B7" s="325"/>
      <c r="C7" s="326" t="s">
        <v>49</v>
      </c>
      <c r="D7" s="325" t="s">
        <v>42</v>
      </c>
      <c r="E7" s="326" t="str">
        <f>'00-DATA-KS'!E6&amp;""</f>
        <v>19700606 199903 2 001</v>
      </c>
      <c r="F7" s="325"/>
      <c r="G7" s="325"/>
      <c r="H7" s="325"/>
      <c r="I7" s="325"/>
      <c r="J7" s="325"/>
      <c r="K7" s="325"/>
    </row>
    <row r="8" spans="2:11" ht="13">
      <c r="B8" s="325"/>
      <c r="C8" s="326" t="s">
        <v>22</v>
      </c>
      <c r="D8" s="325" t="s">
        <v>42</v>
      </c>
      <c r="E8" s="326" t="str">
        <f>'00-DATA-KS'!E9&amp;" / "&amp;'00-DATA-KS'!F9&amp;""</f>
        <v>Pembina Tk.I / IV.b</v>
      </c>
      <c r="F8" s="325"/>
      <c r="G8" s="325"/>
      <c r="H8" s="325"/>
      <c r="I8" s="325"/>
      <c r="J8" s="325"/>
      <c r="K8" s="325"/>
    </row>
    <row r="9" spans="2:11" ht="13">
      <c r="B9" s="325"/>
      <c r="C9" s="326" t="s">
        <v>305</v>
      </c>
      <c r="D9" s="325" t="s">
        <v>42</v>
      </c>
      <c r="E9" s="326" t="s">
        <v>48</v>
      </c>
      <c r="F9" s="325"/>
      <c r="G9" s="325"/>
      <c r="H9" s="325"/>
      <c r="I9" s="325"/>
      <c r="J9" s="325"/>
      <c r="K9" s="325"/>
    </row>
    <row r="10" spans="2:11" ht="13">
      <c r="B10" s="325"/>
      <c r="C10" s="325"/>
      <c r="D10" s="325"/>
      <c r="E10" s="325"/>
      <c r="F10" s="325"/>
      <c r="G10" s="325"/>
      <c r="H10" s="325"/>
      <c r="I10" s="325"/>
      <c r="J10" s="325"/>
      <c r="K10" s="325"/>
    </row>
    <row r="11" spans="2:11">
      <c r="B11" s="180"/>
      <c r="C11" s="327"/>
      <c r="D11" s="180"/>
      <c r="E11" s="180"/>
      <c r="F11" s="180"/>
      <c r="G11" s="180"/>
      <c r="H11" s="180"/>
      <c r="I11" s="180"/>
      <c r="J11" s="180"/>
      <c r="K11" s="180"/>
    </row>
    <row r="12" spans="2:11">
      <c r="B12" s="328"/>
      <c r="C12" s="329"/>
      <c r="D12" s="330"/>
      <c r="E12" s="331"/>
      <c r="F12" s="332" t="s">
        <v>306</v>
      </c>
      <c r="G12" s="331"/>
      <c r="H12" s="331"/>
      <c r="I12" s="333"/>
      <c r="J12" s="334" t="s">
        <v>307</v>
      </c>
      <c r="K12" s="335"/>
    </row>
    <row r="13" spans="2:11" s="340" customFormat="1" ht="26">
      <c r="B13" s="336" t="s">
        <v>9</v>
      </c>
      <c r="C13" s="337" t="s">
        <v>308</v>
      </c>
      <c r="D13" s="336" t="s">
        <v>309</v>
      </c>
      <c r="E13" s="338" t="s">
        <v>310</v>
      </c>
      <c r="F13" s="339" t="s">
        <v>311</v>
      </c>
      <c r="G13" s="338" t="s">
        <v>312</v>
      </c>
      <c r="H13" s="339" t="s">
        <v>313</v>
      </c>
      <c r="I13" s="338" t="s">
        <v>314</v>
      </c>
      <c r="J13" s="338" t="s">
        <v>315</v>
      </c>
      <c r="K13" s="338" t="s">
        <v>316</v>
      </c>
    </row>
    <row r="14" spans="2:11" s="344" customFormat="1" ht="13">
      <c r="B14" s="341"/>
      <c r="C14" s="342"/>
      <c r="D14" s="341" t="s">
        <v>317</v>
      </c>
      <c r="E14" s="342" t="s">
        <v>317</v>
      </c>
      <c r="F14" s="343" t="s">
        <v>317</v>
      </c>
      <c r="G14" s="342" t="s">
        <v>318</v>
      </c>
      <c r="H14" s="343" t="s">
        <v>318</v>
      </c>
      <c r="I14" s="342" t="s">
        <v>318</v>
      </c>
      <c r="J14" s="342"/>
      <c r="K14" s="342"/>
    </row>
    <row r="15" spans="2:11" s="346" customFormat="1" ht="10.5">
      <c r="B15" s="345" t="s">
        <v>319</v>
      </c>
      <c r="C15" s="345" t="s">
        <v>320</v>
      </c>
      <c r="D15" s="345" t="s">
        <v>321</v>
      </c>
      <c r="E15" s="345" t="s">
        <v>322</v>
      </c>
      <c r="F15" s="345" t="s">
        <v>323</v>
      </c>
      <c r="G15" s="345" t="s">
        <v>324</v>
      </c>
      <c r="H15" s="345" t="s">
        <v>325</v>
      </c>
      <c r="I15" s="345" t="s">
        <v>326</v>
      </c>
      <c r="J15" s="345" t="s">
        <v>327</v>
      </c>
      <c r="K15" s="345" t="s">
        <v>328</v>
      </c>
    </row>
    <row r="16" spans="2:11" ht="13">
      <c r="B16" s="347">
        <v>1</v>
      </c>
      <c r="C16" s="348" t="s">
        <v>472</v>
      </c>
      <c r="D16" s="349"/>
      <c r="E16" s="349"/>
      <c r="F16" s="350">
        <f>D16+E16</f>
        <v>0</v>
      </c>
      <c r="G16" s="351">
        <f>F16/(8*60)</f>
        <v>0</v>
      </c>
      <c r="H16" s="349">
        <v>0</v>
      </c>
      <c r="I16" s="351">
        <f>G16+H16</f>
        <v>0</v>
      </c>
      <c r="J16" s="352">
        <f>I16/(46)</f>
        <v>0</v>
      </c>
      <c r="K16" s="352">
        <f>1-J16</f>
        <v>1</v>
      </c>
    </row>
    <row r="17" spans="2:11" ht="13">
      <c r="B17" s="347">
        <v>2</v>
      </c>
      <c r="C17" s="353" t="s">
        <v>473</v>
      </c>
      <c r="D17" s="349"/>
      <c r="E17" s="349"/>
      <c r="F17" s="350">
        <f t="shared" ref="F17:F27" si="0">D17+E17</f>
        <v>0</v>
      </c>
      <c r="G17" s="351">
        <f t="shared" ref="G17:G27" si="1">F17/(8*60)</f>
        <v>0</v>
      </c>
      <c r="H17" s="349">
        <v>0</v>
      </c>
      <c r="I17" s="351">
        <f t="shared" ref="I17:I27" si="2">G17+H17</f>
        <v>0</v>
      </c>
      <c r="J17" s="352">
        <f t="shared" ref="J17:J27" si="3">I17/(46)</f>
        <v>0</v>
      </c>
      <c r="K17" s="352">
        <f t="shared" ref="K17:K28" si="4">1-J17</f>
        <v>1</v>
      </c>
    </row>
    <row r="18" spans="2:11" ht="13">
      <c r="B18" s="347">
        <v>3</v>
      </c>
      <c r="C18" s="353" t="s">
        <v>474</v>
      </c>
      <c r="D18" s="349"/>
      <c r="E18" s="349"/>
      <c r="F18" s="350">
        <f t="shared" si="0"/>
        <v>0</v>
      </c>
      <c r="G18" s="351">
        <f t="shared" si="1"/>
        <v>0</v>
      </c>
      <c r="H18" s="349">
        <v>0</v>
      </c>
      <c r="I18" s="351">
        <f t="shared" si="2"/>
        <v>0</v>
      </c>
      <c r="J18" s="352">
        <f t="shared" si="3"/>
        <v>0</v>
      </c>
      <c r="K18" s="352">
        <f t="shared" si="4"/>
        <v>1</v>
      </c>
    </row>
    <row r="19" spans="2:11" ht="13">
      <c r="B19" s="347">
        <v>4</v>
      </c>
      <c r="C19" s="348" t="s">
        <v>475</v>
      </c>
      <c r="D19" s="349"/>
      <c r="E19" s="349"/>
      <c r="F19" s="350">
        <f t="shared" si="0"/>
        <v>0</v>
      </c>
      <c r="G19" s="351">
        <f t="shared" si="1"/>
        <v>0</v>
      </c>
      <c r="H19" s="349">
        <v>0</v>
      </c>
      <c r="I19" s="351">
        <f t="shared" si="2"/>
        <v>0</v>
      </c>
      <c r="J19" s="352">
        <f t="shared" si="3"/>
        <v>0</v>
      </c>
      <c r="K19" s="352">
        <f t="shared" si="4"/>
        <v>1</v>
      </c>
    </row>
    <row r="20" spans="2:11" ht="13">
      <c r="B20" s="347">
        <v>5</v>
      </c>
      <c r="C20" s="353" t="s">
        <v>476</v>
      </c>
      <c r="D20" s="349"/>
      <c r="E20" s="349"/>
      <c r="F20" s="350">
        <f t="shared" si="0"/>
        <v>0</v>
      </c>
      <c r="G20" s="351">
        <f t="shared" si="1"/>
        <v>0</v>
      </c>
      <c r="H20" s="349">
        <v>0</v>
      </c>
      <c r="I20" s="351">
        <f t="shared" si="2"/>
        <v>0</v>
      </c>
      <c r="J20" s="352">
        <f t="shared" si="3"/>
        <v>0</v>
      </c>
      <c r="K20" s="352">
        <f t="shared" si="4"/>
        <v>1</v>
      </c>
    </row>
    <row r="21" spans="2:11" ht="13">
      <c r="B21" s="347">
        <v>6</v>
      </c>
      <c r="C21" s="348" t="s">
        <v>478</v>
      </c>
      <c r="D21" s="349"/>
      <c r="E21" s="349"/>
      <c r="F21" s="350">
        <f t="shared" si="0"/>
        <v>0</v>
      </c>
      <c r="G21" s="351">
        <f t="shared" si="1"/>
        <v>0</v>
      </c>
      <c r="H21" s="349">
        <v>0</v>
      </c>
      <c r="I21" s="351">
        <f t="shared" si="2"/>
        <v>0</v>
      </c>
      <c r="J21" s="352">
        <f t="shared" si="3"/>
        <v>0</v>
      </c>
      <c r="K21" s="352">
        <f t="shared" si="4"/>
        <v>1</v>
      </c>
    </row>
    <row r="22" spans="2:11" ht="13">
      <c r="B22" s="347">
        <v>7</v>
      </c>
      <c r="C22" s="348" t="s">
        <v>477</v>
      </c>
      <c r="D22" s="349"/>
      <c r="E22" s="349"/>
      <c r="F22" s="350">
        <f t="shared" si="0"/>
        <v>0</v>
      </c>
      <c r="G22" s="351">
        <f t="shared" si="1"/>
        <v>0</v>
      </c>
      <c r="H22" s="349">
        <v>0</v>
      </c>
      <c r="I22" s="351">
        <f t="shared" si="2"/>
        <v>0</v>
      </c>
      <c r="J22" s="352">
        <f t="shared" si="3"/>
        <v>0</v>
      </c>
      <c r="K22" s="352">
        <f t="shared" si="4"/>
        <v>1</v>
      </c>
    </row>
    <row r="23" spans="2:11" ht="13">
      <c r="B23" s="347">
        <v>8</v>
      </c>
      <c r="C23" s="353" t="s">
        <v>479</v>
      </c>
      <c r="D23" s="349"/>
      <c r="E23" s="349"/>
      <c r="F23" s="350">
        <f t="shared" si="0"/>
        <v>0</v>
      </c>
      <c r="G23" s="351">
        <f t="shared" si="1"/>
        <v>0</v>
      </c>
      <c r="H23" s="349">
        <v>0</v>
      </c>
      <c r="I23" s="351">
        <f t="shared" si="2"/>
        <v>0</v>
      </c>
      <c r="J23" s="352">
        <f t="shared" si="3"/>
        <v>0</v>
      </c>
      <c r="K23" s="352">
        <f t="shared" si="4"/>
        <v>1</v>
      </c>
    </row>
    <row r="24" spans="2:11" ht="13">
      <c r="B24" s="347">
        <v>9</v>
      </c>
      <c r="C24" s="354" t="s">
        <v>480</v>
      </c>
      <c r="D24" s="349"/>
      <c r="E24" s="349"/>
      <c r="F24" s="350">
        <f t="shared" si="0"/>
        <v>0</v>
      </c>
      <c r="G24" s="351">
        <f t="shared" si="1"/>
        <v>0</v>
      </c>
      <c r="H24" s="349">
        <v>0</v>
      </c>
      <c r="I24" s="351">
        <f t="shared" si="2"/>
        <v>0</v>
      </c>
      <c r="J24" s="352">
        <f t="shared" si="3"/>
        <v>0</v>
      </c>
      <c r="K24" s="352">
        <f t="shared" si="4"/>
        <v>1</v>
      </c>
    </row>
    <row r="25" spans="2:11" ht="13">
      <c r="B25" s="347">
        <v>10</v>
      </c>
      <c r="C25" s="353" t="s">
        <v>481</v>
      </c>
      <c r="D25" s="349"/>
      <c r="E25" s="349"/>
      <c r="F25" s="350">
        <f t="shared" si="0"/>
        <v>0</v>
      </c>
      <c r="G25" s="351">
        <f t="shared" si="1"/>
        <v>0</v>
      </c>
      <c r="H25" s="349">
        <v>0</v>
      </c>
      <c r="I25" s="351">
        <f t="shared" si="2"/>
        <v>0</v>
      </c>
      <c r="J25" s="352">
        <f t="shared" si="3"/>
        <v>0</v>
      </c>
      <c r="K25" s="352">
        <f t="shared" si="4"/>
        <v>1</v>
      </c>
    </row>
    <row r="26" spans="2:11" ht="13">
      <c r="B26" s="347">
        <v>11</v>
      </c>
      <c r="C26" s="354" t="s">
        <v>482</v>
      </c>
      <c r="D26" s="349"/>
      <c r="E26" s="349"/>
      <c r="F26" s="350">
        <f t="shared" si="0"/>
        <v>0</v>
      </c>
      <c r="G26" s="351">
        <f t="shared" si="1"/>
        <v>0</v>
      </c>
      <c r="H26" s="349">
        <v>0</v>
      </c>
      <c r="I26" s="351">
        <f t="shared" si="2"/>
        <v>0</v>
      </c>
      <c r="J26" s="352">
        <f t="shared" si="3"/>
        <v>0</v>
      </c>
      <c r="K26" s="352">
        <f t="shared" si="4"/>
        <v>1</v>
      </c>
    </row>
    <row r="27" spans="2:11" ht="13">
      <c r="B27" s="347">
        <v>12</v>
      </c>
      <c r="C27" s="348" t="s">
        <v>483</v>
      </c>
      <c r="D27" s="349"/>
      <c r="E27" s="349"/>
      <c r="F27" s="350">
        <f t="shared" si="0"/>
        <v>0</v>
      </c>
      <c r="G27" s="351">
        <f t="shared" si="1"/>
        <v>0</v>
      </c>
      <c r="H27" s="349">
        <v>0</v>
      </c>
      <c r="I27" s="351">
        <f t="shared" si="2"/>
        <v>0</v>
      </c>
      <c r="J27" s="352">
        <f t="shared" si="3"/>
        <v>0</v>
      </c>
      <c r="K27" s="352">
        <f t="shared" si="4"/>
        <v>1</v>
      </c>
    </row>
    <row r="28" spans="2:11" ht="13">
      <c r="B28" s="355"/>
      <c r="C28" s="356" t="s">
        <v>311</v>
      </c>
      <c r="D28" s="357">
        <f t="shared" ref="D28:I28" si="5">SUM(D16:D27)</f>
        <v>0</v>
      </c>
      <c r="E28" s="358">
        <f t="shared" si="5"/>
        <v>0</v>
      </c>
      <c r="F28" s="358">
        <f t="shared" si="5"/>
        <v>0</v>
      </c>
      <c r="G28" s="359">
        <f t="shared" si="5"/>
        <v>0</v>
      </c>
      <c r="H28" s="358">
        <f t="shared" si="5"/>
        <v>0</v>
      </c>
      <c r="I28" s="360">
        <f t="shared" si="5"/>
        <v>0</v>
      </c>
      <c r="J28" s="361">
        <f>I28/46</f>
        <v>0</v>
      </c>
      <c r="K28" s="362">
        <f t="shared" si="4"/>
        <v>1</v>
      </c>
    </row>
    <row r="29" spans="2:11" ht="13">
      <c r="B29" s="363"/>
      <c r="C29" s="364"/>
      <c r="D29" s="365" t="s">
        <v>329</v>
      </c>
      <c r="E29" s="365"/>
      <c r="F29" s="365"/>
      <c r="G29" s="365"/>
      <c r="H29" s="365"/>
      <c r="I29" s="365"/>
      <c r="J29" s="365"/>
      <c r="K29" s="366">
        <f>K28</f>
        <v>1</v>
      </c>
    </row>
    <row r="30" spans="2:11">
      <c r="B30" s="367"/>
      <c r="C30" s="368"/>
      <c r="D30" s="367"/>
      <c r="E30" s="367"/>
      <c r="F30" s="367"/>
      <c r="G30" s="367"/>
      <c r="H30" s="367"/>
      <c r="I30" s="367"/>
      <c r="J30" s="367"/>
      <c r="K30" s="367"/>
    </row>
    <row r="31" spans="2:11" ht="14">
      <c r="B31" s="312"/>
      <c r="C31" s="369"/>
      <c r="D31" s="369"/>
      <c r="E31" s="369"/>
      <c r="F31" s="370"/>
      <c r="G31" s="370"/>
      <c r="H31" s="370"/>
      <c r="I31" s="370"/>
      <c r="J31" s="373" t="str">
        <f>'00-DATA-KS'!E30&amp;","&amp;'00-DATA-KS'!H42&amp;""</f>
        <v>Talangpadang,10 Nov 2025</v>
      </c>
      <c r="K31" s="480"/>
    </row>
    <row r="32" spans="2:11" ht="14">
      <c r="B32" s="367"/>
      <c r="C32" s="372" t="s">
        <v>302</v>
      </c>
      <c r="D32" s="370"/>
      <c r="E32" s="369"/>
      <c r="F32" s="373" t="s">
        <v>40</v>
      </c>
      <c r="G32" s="370"/>
      <c r="H32" s="370"/>
      <c r="I32" s="370"/>
      <c r="J32" s="372" t="s">
        <v>41</v>
      </c>
      <c r="K32" s="370"/>
    </row>
    <row r="33" spans="2:11" ht="14">
      <c r="B33" s="367"/>
      <c r="C33" s="373"/>
      <c r="D33" s="370"/>
      <c r="E33" s="369"/>
      <c r="F33" s="373"/>
      <c r="G33" s="372"/>
      <c r="H33" s="370"/>
      <c r="I33" s="370"/>
      <c r="J33" s="370"/>
      <c r="K33" s="370"/>
    </row>
    <row r="34" spans="2:11" ht="14">
      <c r="B34" s="367"/>
      <c r="C34" s="373"/>
      <c r="D34" s="370"/>
      <c r="E34" s="369"/>
      <c r="F34" s="373"/>
      <c r="G34" s="371"/>
      <c r="H34" s="370"/>
      <c r="I34" s="370"/>
      <c r="J34" s="370"/>
      <c r="K34" s="370"/>
    </row>
    <row r="35" spans="2:11" ht="14">
      <c r="B35" s="367"/>
      <c r="C35" s="374" t="str">
        <f>'00-DATA-KS'!E5&amp;""</f>
        <v>PONIJAN, S.Pd.</v>
      </c>
      <c r="D35" s="375"/>
      <c r="E35" s="376"/>
      <c r="F35" s="374" t="str">
        <f>'00-DATA-KS'!E34&amp;""</f>
        <v>Drs. Gembong Sumadiyono, M.Pd.</v>
      </c>
      <c r="G35" s="375"/>
      <c r="H35" s="375"/>
      <c r="I35" s="375"/>
      <c r="J35" s="374" t="str">
        <f>'00-DATA-KS'!E18&amp;""</f>
        <v>PONIJAN, S.Pd.</v>
      </c>
      <c r="K35" s="370"/>
    </row>
    <row r="36" spans="2:11" ht="14">
      <c r="B36" s="367"/>
      <c r="C36" s="373" t="str">
        <f>"NIP. "&amp;'00-DATA-KS'!E6&amp;""</f>
        <v>NIP. 19700606 199903 2 001</v>
      </c>
      <c r="D36" s="370"/>
      <c r="E36" s="377"/>
      <c r="F36" s="479" t="str">
        <f>"NIP. "&amp;'00-DATA-KS'!E35&amp;""</f>
        <v>NIP. 19660605 199403 1 012</v>
      </c>
      <c r="G36" s="370"/>
      <c r="H36" s="370"/>
      <c r="I36" s="370"/>
      <c r="J36" s="479" t="str">
        <f>"NIP. "&amp;'00-DATA-KS'!E19&amp;""</f>
        <v>NIP. 19700606 199903 2 001</v>
      </c>
      <c r="K36" s="370"/>
    </row>
  </sheetData>
  <sheetProtection sheet="1" objects="1" scenarios="1"/>
  <protectedRanges>
    <protectedRange sqref="C16:C27" name="Range2"/>
    <protectedRange sqref="D16:E27 H16:H27" name="Range1"/>
  </protectedRanges>
  <mergeCells count="2">
    <mergeCell ref="B3:K3"/>
    <mergeCell ref="B4:K4"/>
  </mergeCells>
  <printOptions horizontalCentered="1"/>
  <pageMargins left="0.70866141732283472" right="0.70866141732283472" top="0.78740157480314965" bottom="0.74803149606299213" header="0.31496062992125984" footer="0.31496062992125984"/>
  <pageSetup paperSize="9" orientation="landscape"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30"/>
  <sheetViews>
    <sheetView showGridLines="0" zoomScale="80" zoomScaleNormal="80" zoomScaleSheetLayoutView="80" workbookViewId="0">
      <pane xSplit="5" ySplit="8" topLeftCell="F20" activePane="bottomRight" state="frozen"/>
      <selection activeCell="G24" sqref="G24"/>
      <selection pane="topRight" activeCell="G24" sqref="G24"/>
      <selection pane="bottomLeft" activeCell="G24" sqref="G24"/>
      <selection pane="bottomRight"/>
    </sheetView>
  </sheetViews>
  <sheetFormatPr defaultColWidth="9.1796875" defaultRowHeight="12.5"/>
  <cols>
    <col min="1" max="1" width="9.453125" style="367" customWidth="1"/>
    <col min="2" max="2" width="5.54296875" style="367" customWidth="1"/>
    <col min="3" max="3" width="14.54296875" style="367" customWidth="1"/>
    <col min="4" max="4" width="4.1796875" style="367" customWidth="1"/>
    <col min="5" max="5" width="28.54296875" style="367" customWidth="1"/>
    <col min="6" max="35" width="4.1796875" style="415" customWidth="1"/>
    <col min="36" max="37" width="12.26953125" style="367" customWidth="1"/>
    <col min="38" max="16384" width="9.1796875" style="367"/>
  </cols>
  <sheetData>
    <row r="1" spans="1:38" ht="36.75" customHeight="1">
      <c r="A1" s="379"/>
      <c r="B1" s="379"/>
      <c r="C1" s="379"/>
      <c r="D1" s="379"/>
      <c r="E1" s="379"/>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79"/>
      <c r="AK1" s="379"/>
      <c r="AL1" s="379"/>
    </row>
    <row r="2" spans="1:38" ht="28.5" customHeight="1">
      <c r="A2" s="381"/>
      <c r="B2" s="382"/>
      <c r="C2" s="627" t="s">
        <v>330</v>
      </c>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383"/>
      <c r="AJ2" s="384"/>
      <c r="AK2" s="384"/>
      <c r="AL2" s="384"/>
    </row>
    <row r="3" spans="1:38" ht="28.5" customHeight="1">
      <c r="A3" s="381"/>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4"/>
      <c r="AK3" s="384"/>
      <c r="AL3" s="384"/>
    </row>
    <row r="4" spans="1:38" ht="17.25" customHeight="1">
      <c r="A4" s="381"/>
      <c r="B4" s="385"/>
      <c r="C4" s="385" t="s">
        <v>19</v>
      </c>
      <c r="D4" s="385" t="s">
        <v>42</v>
      </c>
      <c r="E4" s="385" t="str">
        <f>'00-DATA-KS'!E5&amp;""</f>
        <v>PONIJAN, S.Pd.</v>
      </c>
      <c r="F4" s="386"/>
      <c r="G4" s="386"/>
      <c r="H4" s="386"/>
      <c r="I4" s="386"/>
      <c r="J4" s="386"/>
      <c r="K4" s="386"/>
      <c r="L4" s="386"/>
      <c r="M4" s="386"/>
      <c r="N4" s="386"/>
      <c r="O4" s="386"/>
      <c r="P4" s="386"/>
      <c r="Q4" s="386"/>
      <c r="R4" s="386"/>
      <c r="S4" s="386"/>
      <c r="T4" s="386"/>
      <c r="U4" s="386"/>
      <c r="V4" s="386"/>
      <c r="W4" s="386"/>
      <c r="X4" s="385" t="s">
        <v>331</v>
      </c>
      <c r="Y4" s="386"/>
      <c r="Z4" s="386"/>
      <c r="AA4" s="386" t="s">
        <v>42</v>
      </c>
      <c r="AB4" s="385" t="str">
        <f>'00-DATA-KS'!E34&amp;""</f>
        <v>Drs. Gembong Sumadiyono, M.Pd.</v>
      </c>
      <c r="AC4" s="386"/>
      <c r="AD4" s="386"/>
      <c r="AE4" s="386"/>
      <c r="AF4" s="386"/>
      <c r="AG4" s="386"/>
      <c r="AH4" s="386"/>
      <c r="AI4" s="386"/>
      <c r="AJ4" s="384"/>
      <c r="AK4" s="384"/>
      <c r="AL4" s="384"/>
    </row>
    <row r="5" spans="1:38" ht="17.25" customHeight="1">
      <c r="A5" s="381"/>
      <c r="B5" s="385"/>
      <c r="C5" s="385" t="s">
        <v>49</v>
      </c>
      <c r="D5" s="385" t="s">
        <v>42</v>
      </c>
      <c r="E5" s="385" t="str">
        <f>'00-DATA-KS'!E6&amp;""</f>
        <v>19700606 199903 2 001</v>
      </c>
      <c r="F5" s="386"/>
      <c r="G5" s="386"/>
      <c r="H5" s="386"/>
      <c r="I5" s="386"/>
      <c r="J5" s="386"/>
      <c r="K5" s="386"/>
      <c r="L5" s="386"/>
      <c r="M5" s="386"/>
      <c r="N5" s="386"/>
      <c r="O5" s="386"/>
      <c r="P5" s="386"/>
      <c r="Q5" s="386"/>
      <c r="R5" s="386"/>
      <c r="S5" s="386"/>
      <c r="T5" s="386"/>
      <c r="U5" s="386"/>
      <c r="V5" s="386"/>
      <c r="W5" s="386"/>
      <c r="X5" s="385" t="s">
        <v>49</v>
      </c>
      <c r="Y5" s="386"/>
      <c r="Z5" s="386"/>
      <c r="AA5" s="386" t="s">
        <v>42</v>
      </c>
      <c r="AB5" s="385" t="str">
        <f>'00-DATA-KS'!E35&amp;""</f>
        <v>19660605 199403 1 012</v>
      </c>
      <c r="AC5" s="386"/>
      <c r="AD5" s="386"/>
      <c r="AE5" s="386"/>
      <c r="AF5" s="386"/>
      <c r="AG5" s="386"/>
      <c r="AH5" s="386"/>
      <c r="AI5" s="386"/>
      <c r="AJ5" s="384"/>
      <c r="AK5" s="384"/>
      <c r="AL5" s="384"/>
    </row>
    <row r="6" spans="1:38" ht="17.25" customHeight="1">
      <c r="A6" s="381"/>
      <c r="B6" s="385"/>
      <c r="C6" s="385" t="s">
        <v>332</v>
      </c>
      <c r="D6" s="387" t="s">
        <v>42</v>
      </c>
      <c r="E6" s="385" t="s">
        <v>48</v>
      </c>
      <c r="F6" s="386"/>
      <c r="G6" s="386"/>
      <c r="H6" s="386"/>
      <c r="I6" s="386"/>
      <c r="J6" s="386"/>
      <c r="K6" s="386"/>
      <c r="L6" s="386"/>
      <c r="M6" s="386"/>
      <c r="N6" s="386"/>
      <c r="O6" s="386"/>
      <c r="P6" s="386"/>
      <c r="Q6" s="386"/>
      <c r="R6" s="386"/>
      <c r="S6" s="386"/>
      <c r="T6" s="386"/>
      <c r="U6" s="386"/>
      <c r="V6" s="386"/>
      <c r="W6" s="386"/>
      <c r="X6" s="385" t="s">
        <v>333</v>
      </c>
      <c r="Y6" s="386"/>
      <c r="Z6" s="386"/>
      <c r="AA6" s="388" t="s">
        <v>42</v>
      </c>
      <c r="AB6" s="628">
        <f>AL27</f>
        <v>93.333333333333329</v>
      </c>
      <c r="AC6" s="628"/>
      <c r="AD6" s="386"/>
      <c r="AE6" s="386"/>
      <c r="AF6" s="386"/>
      <c r="AG6" s="386"/>
      <c r="AH6" s="386"/>
      <c r="AI6" s="386"/>
      <c r="AJ6" s="384"/>
      <c r="AK6" s="384"/>
      <c r="AL6" s="384"/>
    </row>
    <row r="7" spans="1:38">
      <c r="A7" s="381"/>
      <c r="B7" s="629" t="s">
        <v>334</v>
      </c>
      <c r="C7" s="629" t="s">
        <v>335</v>
      </c>
      <c r="D7" s="631" t="s">
        <v>336</v>
      </c>
      <c r="E7" s="632"/>
      <c r="F7" s="389" t="s">
        <v>51</v>
      </c>
      <c r="G7" s="390"/>
      <c r="H7" s="391">
        <v>1</v>
      </c>
      <c r="I7" s="389" t="s">
        <v>51</v>
      </c>
      <c r="J7" s="390"/>
      <c r="K7" s="391"/>
      <c r="L7" s="389" t="s">
        <v>51</v>
      </c>
      <c r="M7" s="390"/>
      <c r="N7" s="391"/>
      <c r="O7" s="389" t="s">
        <v>51</v>
      </c>
      <c r="P7" s="390"/>
      <c r="Q7" s="391"/>
      <c r="R7" s="389" t="s">
        <v>51</v>
      </c>
      <c r="S7" s="390"/>
      <c r="T7" s="391"/>
      <c r="U7" s="389" t="s">
        <v>51</v>
      </c>
      <c r="V7" s="390"/>
      <c r="W7" s="391"/>
      <c r="X7" s="389" t="s">
        <v>51</v>
      </c>
      <c r="Y7" s="390"/>
      <c r="Z7" s="391"/>
      <c r="AA7" s="389" t="s">
        <v>51</v>
      </c>
      <c r="AB7" s="390"/>
      <c r="AC7" s="391"/>
      <c r="AD7" s="389" t="s">
        <v>51</v>
      </c>
      <c r="AE7" s="390"/>
      <c r="AF7" s="391"/>
      <c r="AG7" s="389" t="s">
        <v>51</v>
      </c>
      <c r="AH7" s="390"/>
      <c r="AI7" s="391"/>
      <c r="AJ7" s="384"/>
      <c r="AK7" s="384"/>
      <c r="AL7" s="384"/>
    </row>
    <row r="8" spans="1:38">
      <c r="A8" s="381"/>
      <c r="B8" s="630"/>
      <c r="C8" s="630"/>
      <c r="D8" s="633"/>
      <c r="E8" s="634"/>
      <c r="F8" s="392">
        <v>0</v>
      </c>
      <c r="G8" s="392">
        <v>1</v>
      </c>
      <c r="H8" s="392">
        <v>2</v>
      </c>
      <c r="I8" s="392">
        <v>0</v>
      </c>
      <c r="J8" s="392">
        <v>1</v>
      </c>
      <c r="K8" s="392">
        <v>2</v>
      </c>
      <c r="L8" s="392">
        <v>0</v>
      </c>
      <c r="M8" s="392">
        <v>1</v>
      </c>
      <c r="N8" s="392">
        <v>2</v>
      </c>
      <c r="O8" s="392">
        <v>0</v>
      </c>
      <c r="P8" s="392">
        <v>1</v>
      </c>
      <c r="Q8" s="392">
        <v>2</v>
      </c>
      <c r="R8" s="392">
        <v>0</v>
      </c>
      <c r="S8" s="392">
        <v>1</v>
      </c>
      <c r="T8" s="392">
        <v>2</v>
      </c>
      <c r="U8" s="392">
        <v>0</v>
      </c>
      <c r="V8" s="392">
        <v>1</v>
      </c>
      <c r="W8" s="392">
        <v>2</v>
      </c>
      <c r="X8" s="392">
        <v>0</v>
      </c>
      <c r="Y8" s="392">
        <v>1</v>
      </c>
      <c r="Z8" s="392">
        <v>2</v>
      </c>
      <c r="AA8" s="392">
        <v>0</v>
      </c>
      <c r="AB8" s="392">
        <v>1</v>
      </c>
      <c r="AC8" s="392">
        <v>2</v>
      </c>
      <c r="AD8" s="392">
        <v>0</v>
      </c>
      <c r="AE8" s="392">
        <v>1</v>
      </c>
      <c r="AF8" s="392">
        <v>2</v>
      </c>
      <c r="AG8" s="392">
        <v>0</v>
      </c>
      <c r="AH8" s="392">
        <v>1</v>
      </c>
      <c r="AI8" s="392">
        <v>2</v>
      </c>
      <c r="AJ8" s="384"/>
      <c r="AK8" s="384"/>
      <c r="AL8" s="384"/>
    </row>
    <row r="9" spans="1:38" ht="29.25" customHeight="1">
      <c r="A9" s="381"/>
      <c r="B9" s="393">
        <v>1</v>
      </c>
      <c r="C9" s="626" t="s">
        <v>337</v>
      </c>
      <c r="D9" s="394">
        <v>1</v>
      </c>
      <c r="E9" s="395" t="s">
        <v>338</v>
      </c>
      <c r="F9" s="504"/>
      <c r="G9" s="504"/>
      <c r="H9" s="504" t="s">
        <v>129</v>
      </c>
      <c r="I9" s="505"/>
      <c r="J9" s="505"/>
      <c r="K9" s="505"/>
      <c r="L9" s="504"/>
      <c r="M9" s="504"/>
      <c r="N9" s="504"/>
      <c r="O9" s="505"/>
      <c r="P9" s="505"/>
      <c r="Q9" s="505"/>
      <c r="R9" s="504"/>
      <c r="S9" s="504"/>
      <c r="T9" s="504"/>
      <c r="U9" s="505"/>
      <c r="V9" s="505"/>
      <c r="W9" s="505"/>
      <c r="X9" s="504"/>
      <c r="Y9" s="504"/>
      <c r="Z9" s="504"/>
      <c r="AA9" s="505"/>
      <c r="AB9" s="505"/>
      <c r="AC9" s="505"/>
      <c r="AD9" s="504"/>
      <c r="AE9" s="504"/>
      <c r="AF9" s="504"/>
      <c r="AG9" s="505"/>
      <c r="AH9" s="505"/>
      <c r="AI9" s="505"/>
      <c r="AJ9" s="384"/>
      <c r="AK9" s="384"/>
      <c r="AL9" s="384"/>
    </row>
    <row r="10" spans="1:38" ht="29.25" customHeight="1">
      <c r="A10" s="381"/>
      <c r="B10" s="396"/>
      <c r="C10" s="625"/>
      <c r="D10" s="394">
        <v>2</v>
      </c>
      <c r="E10" s="395" t="s">
        <v>339</v>
      </c>
      <c r="F10" s="504"/>
      <c r="G10" s="504"/>
      <c r="H10" s="504" t="s">
        <v>129</v>
      </c>
      <c r="I10" s="505"/>
      <c r="J10" s="505"/>
      <c r="K10" s="505"/>
      <c r="L10" s="504"/>
      <c r="M10" s="504"/>
      <c r="N10" s="504"/>
      <c r="O10" s="505"/>
      <c r="P10" s="505"/>
      <c r="Q10" s="505"/>
      <c r="R10" s="504"/>
      <c r="S10" s="504"/>
      <c r="T10" s="504"/>
      <c r="U10" s="505"/>
      <c r="V10" s="505"/>
      <c r="W10" s="505"/>
      <c r="X10" s="504"/>
      <c r="Y10" s="504"/>
      <c r="Z10" s="504"/>
      <c r="AA10" s="505"/>
      <c r="AB10" s="505"/>
      <c r="AC10" s="505"/>
      <c r="AD10" s="504"/>
      <c r="AE10" s="504"/>
      <c r="AF10" s="504"/>
      <c r="AG10" s="505"/>
      <c r="AH10" s="505"/>
      <c r="AI10" s="505"/>
      <c r="AJ10" s="384"/>
      <c r="AK10" s="384"/>
      <c r="AL10" s="384"/>
    </row>
    <row r="11" spans="1:38" ht="37.5">
      <c r="A11" s="381"/>
      <c r="B11" s="396"/>
      <c r="C11" s="397"/>
      <c r="D11" s="394">
        <v>3</v>
      </c>
      <c r="E11" s="395" t="s">
        <v>340</v>
      </c>
      <c r="F11" s="504"/>
      <c r="G11" s="504"/>
      <c r="H11" s="504" t="s">
        <v>129</v>
      </c>
      <c r="I11" s="505"/>
      <c r="J11" s="505"/>
      <c r="K11" s="505"/>
      <c r="L11" s="504"/>
      <c r="M11" s="504"/>
      <c r="N11" s="504"/>
      <c r="O11" s="505"/>
      <c r="P11" s="505"/>
      <c r="Q11" s="505"/>
      <c r="R11" s="504"/>
      <c r="S11" s="504"/>
      <c r="T11" s="504"/>
      <c r="U11" s="505"/>
      <c r="V11" s="505"/>
      <c r="W11" s="505"/>
      <c r="X11" s="504"/>
      <c r="Y11" s="504"/>
      <c r="Z11" s="504"/>
      <c r="AA11" s="505"/>
      <c r="AB11" s="505"/>
      <c r="AC11" s="505"/>
      <c r="AD11" s="504"/>
      <c r="AE11" s="504"/>
      <c r="AF11" s="504"/>
      <c r="AG11" s="505"/>
      <c r="AH11" s="505"/>
      <c r="AI11" s="505"/>
      <c r="AJ11" s="384"/>
      <c r="AK11" s="384"/>
      <c r="AL11" s="384"/>
    </row>
    <row r="12" spans="1:38" ht="37.5">
      <c r="A12" s="381"/>
      <c r="B12" s="396"/>
      <c r="C12" s="397"/>
      <c r="D12" s="394">
        <v>4</v>
      </c>
      <c r="E12" s="395" t="s">
        <v>341</v>
      </c>
      <c r="F12" s="504"/>
      <c r="G12" s="504"/>
      <c r="H12" s="504" t="s">
        <v>129</v>
      </c>
      <c r="I12" s="505"/>
      <c r="J12" s="505"/>
      <c r="K12" s="505"/>
      <c r="L12" s="504"/>
      <c r="M12" s="504"/>
      <c r="N12" s="504"/>
      <c r="O12" s="505"/>
      <c r="P12" s="505"/>
      <c r="Q12" s="505"/>
      <c r="R12" s="504"/>
      <c r="S12" s="504"/>
      <c r="T12" s="504"/>
      <c r="U12" s="505"/>
      <c r="V12" s="505"/>
      <c r="W12" s="505"/>
      <c r="X12" s="504"/>
      <c r="Y12" s="504"/>
      <c r="Z12" s="504"/>
      <c r="AA12" s="505"/>
      <c r="AB12" s="505"/>
      <c r="AC12" s="505"/>
      <c r="AD12" s="504"/>
      <c r="AE12" s="504"/>
      <c r="AF12" s="504"/>
      <c r="AG12" s="505"/>
      <c r="AH12" s="505"/>
      <c r="AI12" s="505"/>
      <c r="AJ12" s="384"/>
      <c r="AK12" s="384"/>
      <c r="AL12" s="384"/>
    </row>
    <row r="13" spans="1:38" ht="37.5">
      <c r="A13" s="381"/>
      <c r="B13" s="396"/>
      <c r="C13" s="397"/>
      <c r="D13" s="394">
        <v>5</v>
      </c>
      <c r="E13" s="395" t="s">
        <v>342</v>
      </c>
      <c r="F13" s="504"/>
      <c r="G13" s="504"/>
      <c r="H13" s="504" t="s">
        <v>129</v>
      </c>
      <c r="I13" s="505"/>
      <c r="J13" s="505"/>
      <c r="K13" s="505"/>
      <c r="L13" s="504"/>
      <c r="M13" s="504"/>
      <c r="N13" s="504"/>
      <c r="O13" s="505"/>
      <c r="P13" s="505"/>
      <c r="Q13" s="505"/>
      <c r="R13" s="504"/>
      <c r="S13" s="504"/>
      <c r="T13" s="504"/>
      <c r="U13" s="505"/>
      <c r="V13" s="505"/>
      <c r="W13" s="505"/>
      <c r="X13" s="504"/>
      <c r="Y13" s="504"/>
      <c r="Z13" s="504"/>
      <c r="AA13" s="505"/>
      <c r="AB13" s="505"/>
      <c r="AC13" s="505"/>
      <c r="AD13" s="504"/>
      <c r="AE13" s="504"/>
      <c r="AF13" s="504"/>
      <c r="AG13" s="505"/>
      <c r="AH13" s="505"/>
      <c r="AI13" s="505"/>
      <c r="AJ13" s="384"/>
      <c r="AK13" s="384"/>
      <c r="AL13" s="384"/>
    </row>
    <row r="14" spans="1:38" ht="25">
      <c r="A14" s="381"/>
      <c r="B14" s="393">
        <v>2</v>
      </c>
      <c r="C14" s="624" t="s">
        <v>343</v>
      </c>
      <c r="D14" s="394">
        <v>1</v>
      </c>
      <c r="E14" s="395" t="s">
        <v>344</v>
      </c>
      <c r="F14" s="504"/>
      <c r="G14" s="504"/>
      <c r="H14" s="504" t="s">
        <v>129</v>
      </c>
      <c r="I14" s="505"/>
      <c r="J14" s="505"/>
      <c r="K14" s="505"/>
      <c r="L14" s="504"/>
      <c r="M14" s="504"/>
      <c r="N14" s="504"/>
      <c r="O14" s="505"/>
      <c r="P14" s="505"/>
      <c r="Q14" s="505"/>
      <c r="R14" s="504"/>
      <c r="S14" s="504"/>
      <c r="T14" s="504"/>
      <c r="U14" s="505"/>
      <c r="V14" s="505"/>
      <c r="W14" s="505"/>
      <c r="X14" s="504"/>
      <c r="Y14" s="504"/>
      <c r="Z14" s="504"/>
      <c r="AA14" s="505"/>
      <c r="AB14" s="505"/>
      <c r="AC14" s="505"/>
      <c r="AD14" s="504"/>
      <c r="AE14" s="504"/>
      <c r="AF14" s="504"/>
      <c r="AG14" s="505"/>
      <c r="AH14" s="505"/>
      <c r="AI14" s="505"/>
      <c r="AJ14" s="384"/>
      <c r="AK14" s="384"/>
      <c r="AL14" s="384"/>
    </row>
    <row r="15" spans="1:38" ht="25">
      <c r="A15" s="381"/>
      <c r="B15" s="396"/>
      <c r="C15" s="625"/>
      <c r="D15" s="394">
        <v>2</v>
      </c>
      <c r="E15" s="395" t="s">
        <v>345</v>
      </c>
      <c r="F15" s="504"/>
      <c r="G15" s="504"/>
      <c r="H15" s="504" t="s">
        <v>129</v>
      </c>
      <c r="I15" s="505"/>
      <c r="J15" s="505"/>
      <c r="K15" s="505"/>
      <c r="L15" s="504"/>
      <c r="M15" s="504"/>
      <c r="N15" s="504"/>
      <c r="O15" s="505"/>
      <c r="P15" s="505"/>
      <c r="Q15" s="505"/>
      <c r="R15" s="504"/>
      <c r="S15" s="504"/>
      <c r="T15" s="504"/>
      <c r="U15" s="505"/>
      <c r="V15" s="505"/>
      <c r="W15" s="505"/>
      <c r="X15" s="504"/>
      <c r="Y15" s="504"/>
      <c r="Z15" s="504"/>
      <c r="AA15" s="505"/>
      <c r="AB15" s="505"/>
      <c r="AC15" s="505"/>
      <c r="AD15" s="504"/>
      <c r="AE15" s="504"/>
      <c r="AF15" s="504"/>
      <c r="AG15" s="505"/>
      <c r="AH15" s="505"/>
      <c r="AI15" s="505"/>
      <c r="AJ15" s="384"/>
      <c r="AK15" s="384"/>
      <c r="AL15" s="384"/>
    </row>
    <row r="16" spans="1:38" ht="37.5">
      <c r="A16" s="381"/>
      <c r="B16" s="396"/>
      <c r="C16" s="397"/>
      <c r="D16" s="394">
        <v>3</v>
      </c>
      <c r="E16" s="395" t="s">
        <v>346</v>
      </c>
      <c r="F16" s="504"/>
      <c r="G16" s="504" t="s">
        <v>129</v>
      </c>
      <c r="H16" s="504"/>
      <c r="I16" s="505"/>
      <c r="J16" s="505"/>
      <c r="K16" s="505"/>
      <c r="L16" s="504"/>
      <c r="M16" s="504"/>
      <c r="N16" s="504"/>
      <c r="O16" s="505"/>
      <c r="P16" s="505"/>
      <c r="Q16" s="505"/>
      <c r="R16" s="504"/>
      <c r="S16" s="504"/>
      <c r="T16" s="504"/>
      <c r="U16" s="505"/>
      <c r="V16" s="505"/>
      <c r="W16" s="505"/>
      <c r="X16" s="504"/>
      <c r="Y16" s="504"/>
      <c r="Z16" s="504"/>
      <c r="AA16" s="505"/>
      <c r="AB16" s="505"/>
      <c r="AC16" s="505"/>
      <c r="AD16" s="504"/>
      <c r="AE16" s="504"/>
      <c r="AF16" s="504"/>
      <c r="AG16" s="505"/>
      <c r="AH16" s="505"/>
      <c r="AI16" s="505"/>
      <c r="AJ16" s="384"/>
      <c r="AK16" s="384"/>
      <c r="AL16" s="384"/>
    </row>
    <row r="17" spans="1:38" ht="50">
      <c r="A17" s="381"/>
      <c r="B17" s="396"/>
      <c r="C17" s="397"/>
      <c r="D17" s="394">
        <v>4</v>
      </c>
      <c r="E17" s="395" t="s">
        <v>347</v>
      </c>
      <c r="F17" s="504"/>
      <c r="G17" s="504"/>
      <c r="H17" s="504" t="s">
        <v>129</v>
      </c>
      <c r="I17" s="505"/>
      <c r="J17" s="505"/>
      <c r="K17" s="505"/>
      <c r="L17" s="504"/>
      <c r="M17" s="504"/>
      <c r="N17" s="504"/>
      <c r="O17" s="505"/>
      <c r="P17" s="505"/>
      <c r="Q17" s="505"/>
      <c r="R17" s="504"/>
      <c r="S17" s="504"/>
      <c r="T17" s="504"/>
      <c r="U17" s="505"/>
      <c r="V17" s="505"/>
      <c r="W17" s="505"/>
      <c r="X17" s="504"/>
      <c r="Y17" s="504"/>
      <c r="Z17" s="504"/>
      <c r="AA17" s="505"/>
      <c r="AB17" s="505"/>
      <c r="AC17" s="505"/>
      <c r="AD17" s="504"/>
      <c r="AE17" s="504"/>
      <c r="AF17" s="504"/>
      <c r="AG17" s="505"/>
      <c r="AH17" s="505"/>
      <c r="AI17" s="505"/>
      <c r="AJ17" s="384"/>
      <c r="AK17" s="384"/>
      <c r="AL17" s="384"/>
    </row>
    <row r="18" spans="1:38" ht="37.5">
      <c r="A18" s="381"/>
      <c r="B18" s="398"/>
      <c r="C18" s="399"/>
      <c r="D18" s="394">
        <v>5</v>
      </c>
      <c r="E18" s="395" t="s">
        <v>348</v>
      </c>
      <c r="F18" s="504"/>
      <c r="G18" s="504"/>
      <c r="H18" s="504" t="s">
        <v>129</v>
      </c>
      <c r="I18" s="505"/>
      <c r="J18" s="505"/>
      <c r="K18" s="505"/>
      <c r="L18" s="504"/>
      <c r="M18" s="504"/>
      <c r="N18" s="504"/>
      <c r="O18" s="505"/>
      <c r="P18" s="505"/>
      <c r="Q18" s="505"/>
      <c r="R18" s="504"/>
      <c r="S18" s="504"/>
      <c r="T18" s="504"/>
      <c r="U18" s="505"/>
      <c r="V18" s="505"/>
      <c r="W18" s="505"/>
      <c r="X18" s="504"/>
      <c r="Y18" s="504"/>
      <c r="Z18" s="504"/>
      <c r="AA18" s="505"/>
      <c r="AB18" s="505"/>
      <c r="AC18" s="505"/>
      <c r="AD18" s="504"/>
      <c r="AE18" s="504"/>
      <c r="AF18" s="504"/>
      <c r="AG18" s="505"/>
      <c r="AH18" s="505"/>
      <c r="AI18" s="505"/>
      <c r="AJ18" s="384"/>
      <c r="AK18" s="384"/>
      <c r="AL18" s="384"/>
    </row>
    <row r="19" spans="1:38" ht="50">
      <c r="A19" s="381"/>
      <c r="B19" s="393">
        <v>3</v>
      </c>
      <c r="C19" s="400" t="s">
        <v>349</v>
      </c>
      <c r="D19" s="394">
        <v>1</v>
      </c>
      <c r="E19" s="395" t="s">
        <v>350</v>
      </c>
      <c r="F19" s="504"/>
      <c r="G19" s="504" t="s">
        <v>129</v>
      </c>
      <c r="H19" s="504"/>
      <c r="I19" s="505"/>
      <c r="J19" s="505"/>
      <c r="K19" s="505"/>
      <c r="L19" s="504"/>
      <c r="M19" s="504"/>
      <c r="N19" s="504"/>
      <c r="O19" s="505"/>
      <c r="P19" s="505"/>
      <c r="Q19" s="505"/>
      <c r="R19" s="504"/>
      <c r="S19" s="504"/>
      <c r="T19" s="504"/>
      <c r="U19" s="505"/>
      <c r="V19" s="505"/>
      <c r="W19" s="505"/>
      <c r="X19" s="504"/>
      <c r="Y19" s="504"/>
      <c r="Z19" s="504"/>
      <c r="AA19" s="505"/>
      <c r="AB19" s="505"/>
      <c r="AC19" s="505"/>
      <c r="AD19" s="504"/>
      <c r="AE19" s="504"/>
      <c r="AF19" s="504"/>
      <c r="AG19" s="505"/>
      <c r="AH19" s="505"/>
      <c r="AI19" s="505"/>
      <c r="AJ19" s="384"/>
      <c r="AK19" s="384"/>
      <c r="AL19" s="384"/>
    </row>
    <row r="20" spans="1:38" ht="25">
      <c r="A20" s="381"/>
      <c r="B20" s="396"/>
      <c r="C20" s="397"/>
      <c r="D20" s="394">
        <v>2</v>
      </c>
      <c r="E20" s="395" t="s">
        <v>351</v>
      </c>
      <c r="F20" s="504"/>
      <c r="G20" s="504"/>
      <c r="H20" s="504" t="s">
        <v>129</v>
      </c>
      <c r="I20" s="505"/>
      <c r="J20" s="505"/>
      <c r="K20" s="505"/>
      <c r="L20" s="504"/>
      <c r="M20" s="504"/>
      <c r="N20" s="504"/>
      <c r="O20" s="505"/>
      <c r="P20" s="505"/>
      <c r="Q20" s="505"/>
      <c r="R20" s="504"/>
      <c r="S20" s="504"/>
      <c r="T20" s="504"/>
      <c r="U20" s="505"/>
      <c r="V20" s="505"/>
      <c r="W20" s="505"/>
      <c r="X20" s="504"/>
      <c r="Y20" s="504"/>
      <c r="Z20" s="504"/>
      <c r="AA20" s="505"/>
      <c r="AB20" s="505"/>
      <c r="AC20" s="505"/>
      <c r="AD20" s="504"/>
      <c r="AE20" s="504"/>
      <c r="AF20" s="504"/>
      <c r="AG20" s="505"/>
      <c r="AH20" s="505"/>
      <c r="AI20" s="505"/>
      <c r="AJ20" s="384"/>
      <c r="AK20" s="384"/>
      <c r="AL20" s="384"/>
    </row>
    <row r="21" spans="1:38" ht="25">
      <c r="A21" s="381"/>
      <c r="B21" s="396"/>
      <c r="C21" s="397"/>
      <c r="D21" s="394">
        <v>3</v>
      </c>
      <c r="E21" s="395" t="s">
        <v>352</v>
      </c>
      <c r="F21" s="504"/>
      <c r="G21" s="504"/>
      <c r="H21" s="504" t="s">
        <v>129</v>
      </c>
      <c r="I21" s="505"/>
      <c r="J21" s="505"/>
      <c r="K21" s="505"/>
      <c r="L21" s="504"/>
      <c r="M21" s="504"/>
      <c r="N21" s="504"/>
      <c r="O21" s="505"/>
      <c r="P21" s="505"/>
      <c r="Q21" s="505"/>
      <c r="R21" s="504"/>
      <c r="S21" s="504"/>
      <c r="T21" s="504"/>
      <c r="U21" s="505"/>
      <c r="V21" s="505"/>
      <c r="W21" s="505"/>
      <c r="X21" s="504"/>
      <c r="Y21" s="504"/>
      <c r="Z21" s="504"/>
      <c r="AA21" s="505"/>
      <c r="AB21" s="505"/>
      <c r="AC21" s="505"/>
      <c r="AD21" s="504"/>
      <c r="AE21" s="504"/>
      <c r="AF21" s="504"/>
      <c r="AG21" s="505"/>
      <c r="AH21" s="505"/>
      <c r="AI21" s="505"/>
      <c r="AJ21" s="384"/>
      <c r="AK21" s="384"/>
      <c r="AL21" s="384"/>
    </row>
    <row r="22" spans="1:38" ht="50">
      <c r="A22" s="381"/>
      <c r="B22" s="396"/>
      <c r="C22" s="397"/>
      <c r="D22" s="394">
        <v>4</v>
      </c>
      <c r="E22" s="395" t="s">
        <v>353</v>
      </c>
      <c r="F22" s="504"/>
      <c r="G22" s="504"/>
      <c r="H22" s="504" t="s">
        <v>129</v>
      </c>
      <c r="I22" s="505"/>
      <c r="J22" s="505"/>
      <c r="K22" s="505"/>
      <c r="L22" s="504"/>
      <c r="M22" s="504"/>
      <c r="N22" s="504"/>
      <c r="O22" s="505"/>
      <c r="P22" s="505"/>
      <c r="Q22" s="505"/>
      <c r="R22" s="504"/>
      <c r="S22" s="504"/>
      <c r="T22" s="504"/>
      <c r="U22" s="505"/>
      <c r="V22" s="505"/>
      <c r="W22" s="505"/>
      <c r="X22" s="504"/>
      <c r="Y22" s="504"/>
      <c r="Z22" s="504"/>
      <c r="AA22" s="505"/>
      <c r="AB22" s="505"/>
      <c r="AC22" s="505"/>
      <c r="AD22" s="504"/>
      <c r="AE22" s="504"/>
      <c r="AF22" s="504"/>
      <c r="AG22" s="505"/>
      <c r="AH22" s="505"/>
      <c r="AI22" s="505"/>
      <c r="AJ22" s="384"/>
      <c r="AK22" s="384"/>
      <c r="AL22" s="384"/>
    </row>
    <row r="23" spans="1:38" ht="38" thickBot="1">
      <c r="A23" s="381"/>
      <c r="B23" s="396"/>
      <c r="C23" s="397"/>
      <c r="D23" s="394">
        <v>5</v>
      </c>
      <c r="E23" s="395" t="s">
        <v>354</v>
      </c>
      <c r="F23" s="504"/>
      <c r="G23" s="504"/>
      <c r="H23" s="504" t="s">
        <v>129</v>
      </c>
      <c r="I23" s="505"/>
      <c r="J23" s="505"/>
      <c r="K23" s="505"/>
      <c r="L23" s="504"/>
      <c r="M23" s="504"/>
      <c r="N23" s="504"/>
      <c r="O23" s="505"/>
      <c r="P23" s="505"/>
      <c r="Q23" s="505"/>
      <c r="R23" s="504"/>
      <c r="S23" s="504"/>
      <c r="T23" s="504"/>
      <c r="U23" s="505"/>
      <c r="V23" s="505"/>
      <c r="W23" s="505"/>
      <c r="X23" s="504"/>
      <c r="Y23" s="504"/>
      <c r="Z23" s="504"/>
      <c r="AA23" s="505"/>
      <c r="AB23" s="505"/>
      <c r="AC23" s="505"/>
      <c r="AD23" s="504"/>
      <c r="AE23" s="504"/>
      <c r="AF23" s="504"/>
      <c r="AG23" s="505"/>
      <c r="AH23" s="505"/>
      <c r="AI23" s="505"/>
      <c r="AJ23" s="384"/>
      <c r="AK23" s="384"/>
      <c r="AL23" s="384"/>
    </row>
    <row r="24" spans="1:38" ht="29.25" hidden="1" customHeight="1" thickBot="1">
      <c r="A24" s="381"/>
      <c r="B24" s="396"/>
      <c r="C24" s="397"/>
      <c r="D24" s="394"/>
      <c r="E24" s="395" t="s">
        <v>355</v>
      </c>
      <c r="F24" s="402">
        <f t="shared" ref="F24:AI24" si="0">COUNTA(F9:F23)</f>
        <v>0</v>
      </c>
      <c r="G24" s="402">
        <f t="shared" si="0"/>
        <v>2</v>
      </c>
      <c r="H24" s="402">
        <f t="shared" si="0"/>
        <v>13</v>
      </c>
      <c r="I24" s="402">
        <f t="shared" si="0"/>
        <v>0</v>
      </c>
      <c r="J24" s="402">
        <f t="shared" si="0"/>
        <v>0</v>
      </c>
      <c r="K24" s="402">
        <f t="shared" si="0"/>
        <v>0</v>
      </c>
      <c r="L24" s="402">
        <f t="shared" si="0"/>
        <v>0</v>
      </c>
      <c r="M24" s="402">
        <f t="shared" si="0"/>
        <v>0</v>
      </c>
      <c r="N24" s="402">
        <f>COUNTA(N9:N23)</f>
        <v>0</v>
      </c>
      <c r="O24" s="402">
        <f t="shared" si="0"/>
        <v>0</v>
      </c>
      <c r="P24" s="402">
        <f t="shared" si="0"/>
        <v>0</v>
      </c>
      <c r="Q24" s="402">
        <f t="shared" si="0"/>
        <v>0</v>
      </c>
      <c r="R24" s="402">
        <f t="shared" si="0"/>
        <v>0</v>
      </c>
      <c r="S24" s="402">
        <f t="shared" si="0"/>
        <v>0</v>
      </c>
      <c r="T24" s="402">
        <f t="shared" si="0"/>
        <v>0</v>
      </c>
      <c r="U24" s="402">
        <f t="shared" si="0"/>
        <v>0</v>
      </c>
      <c r="V24" s="402">
        <f t="shared" si="0"/>
        <v>0</v>
      </c>
      <c r="W24" s="402">
        <f t="shared" si="0"/>
        <v>0</v>
      </c>
      <c r="X24" s="402">
        <f t="shared" si="0"/>
        <v>0</v>
      </c>
      <c r="Y24" s="402">
        <f t="shared" si="0"/>
        <v>0</v>
      </c>
      <c r="Z24" s="402">
        <f t="shared" si="0"/>
        <v>0</v>
      </c>
      <c r="AA24" s="402">
        <f t="shared" si="0"/>
        <v>0</v>
      </c>
      <c r="AB24" s="402">
        <f t="shared" si="0"/>
        <v>0</v>
      </c>
      <c r="AC24" s="402">
        <f t="shared" si="0"/>
        <v>0</v>
      </c>
      <c r="AD24" s="402">
        <f t="shared" si="0"/>
        <v>0</v>
      </c>
      <c r="AE24" s="402">
        <f t="shared" si="0"/>
        <v>0</v>
      </c>
      <c r="AF24" s="402">
        <f t="shared" si="0"/>
        <v>0</v>
      </c>
      <c r="AG24" s="402">
        <f t="shared" si="0"/>
        <v>0</v>
      </c>
      <c r="AH24" s="402">
        <f t="shared" si="0"/>
        <v>0</v>
      </c>
      <c r="AI24" s="402">
        <f t="shared" si="0"/>
        <v>0</v>
      </c>
      <c r="AJ24" s="401"/>
      <c r="AK24" s="384"/>
    </row>
    <row r="25" spans="1:38">
      <c r="A25" s="381"/>
      <c r="B25" s="623" t="s">
        <v>356</v>
      </c>
      <c r="C25" s="623"/>
      <c r="D25" s="623"/>
      <c r="E25" s="623"/>
      <c r="F25" s="403"/>
      <c r="G25" s="404">
        <f>(F24*0)+(G24*1)+(H24*2)</f>
        <v>28</v>
      </c>
      <c r="H25" s="405"/>
      <c r="I25" s="406"/>
      <c r="J25" s="407">
        <f>(I24*0)+(J24*1)+(K24*2)</f>
        <v>0</v>
      </c>
      <c r="K25" s="408"/>
      <c r="L25" s="403"/>
      <c r="M25" s="404">
        <f>(L24*0)+(M24*1)+(N24*2)</f>
        <v>0</v>
      </c>
      <c r="N25" s="405"/>
      <c r="O25" s="406"/>
      <c r="P25" s="407">
        <f>(O24*0)+(P24*1)+(Q24*2)</f>
        <v>0</v>
      </c>
      <c r="Q25" s="408"/>
      <c r="R25" s="403"/>
      <c r="S25" s="404">
        <f>(R24*0)+(S24*1)+(T24*2)</f>
        <v>0</v>
      </c>
      <c r="T25" s="405"/>
      <c r="U25" s="406"/>
      <c r="V25" s="407">
        <f>(U24*0)+(V24*1)+(W24*2)</f>
        <v>0</v>
      </c>
      <c r="W25" s="408"/>
      <c r="X25" s="403"/>
      <c r="Y25" s="404">
        <f>(X24*0)+(Y24*1)+(Z24*2)</f>
        <v>0</v>
      </c>
      <c r="Z25" s="405"/>
      <c r="AA25" s="406"/>
      <c r="AB25" s="407">
        <f>(AA24*0)+(AB24*1)+(AC24*2)</f>
        <v>0</v>
      </c>
      <c r="AC25" s="408"/>
      <c r="AD25" s="403"/>
      <c r="AE25" s="404">
        <f>(AD24*0)+(AE24*1)+(AF24*2)</f>
        <v>0</v>
      </c>
      <c r="AF25" s="405"/>
      <c r="AG25" s="406"/>
      <c r="AH25" s="407">
        <f>(AG24*0)+(AH24*1)+(AI24*2)</f>
        <v>0</v>
      </c>
      <c r="AI25" s="408"/>
      <c r="AJ25" s="401"/>
      <c r="AK25" s="384"/>
      <c r="AL25" s="409" t="s">
        <v>357</v>
      </c>
    </row>
    <row r="26" spans="1:38">
      <c r="A26" s="381"/>
      <c r="B26" s="623" t="s">
        <v>358</v>
      </c>
      <c r="C26" s="623"/>
      <c r="D26" s="623"/>
      <c r="E26" s="623"/>
      <c r="F26" s="403"/>
      <c r="G26" s="404">
        <f>COUNTA($D$9:$D$23)*2</f>
        <v>30</v>
      </c>
      <c r="H26" s="405"/>
      <c r="I26" s="406"/>
      <c r="J26" s="407">
        <f>COUNTA($D$9:$D$23)*2</f>
        <v>30</v>
      </c>
      <c r="K26" s="408"/>
      <c r="L26" s="403"/>
      <c r="M26" s="404">
        <f>COUNTA($D$9:$D$23)*2</f>
        <v>30</v>
      </c>
      <c r="N26" s="405"/>
      <c r="O26" s="406"/>
      <c r="P26" s="407">
        <f>COUNTA($D$9:$D$23)*2</f>
        <v>30</v>
      </c>
      <c r="Q26" s="408"/>
      <c r="R26" s="403"/>
      <c r="S26" s="404">
        <f>COUNTA($D$9:$D$23)*2</f>
        <v>30</v>
      </c>
      <c r="T26" s="405"/>
      <c r="U26" s="406"/>
      <c r="V26" s="407">
        <f>COUNTA($D$9:$D$23)*2</f>
        <v>30</v>
      </c>
      <c r="W26" s="408"/>
      <c r="X26" s="403"/>
      <c r="Y26" s="404">
        <f>COUNTA($D$9:$D$23)*2</f>
        <v>30</v>
      </c>
      <c r="Z26" s="405"/>
      <c r="AA26" s="406"/>
      <c r="AB26" s="407">
        <f>COUNTA($D$9:$D$23)*2</f>
        <v>30</v>
      </c>
      <c r="AC26" s="408"/>
      <c r="AD26" s="403"/>
      <c r="AE26" s="404">
        <f>COUNTA($D$9:$D$23)*2</f>
        <v>30</v>
      </c>
      <c r="AF26" s="405"/>
      <c r="AG26" s="406"/>
      <c r="AH26" s="407">
        <f>COUNTA($D$9:$D$23)*2</f>
        <v>30</v>
      </c>
      <c r="AI26" s="408"/>
      <c r="AJ26" s="401"/>
      <c r="AK26" s="384"/>
      <c r="AL26" s="410" t="s">
        <v>359</v>
      </c>
    </row>
    <row r="27" spans="1:38" ht="13">
      <c r="A27" s="381"/>
      <c r="B27" s="623" t="s">
        <v>360</v>
      </c>
      <c r="C27" s="623"/>
      <c r="D27" s="623"/>
      <c r="E27" s="623"/>
      <c r="F27" s="617">
        <f>G25/G26*100</f>
        <v>93.333333333333329</v>
      </c>
      <c r="G27" s="618"/>
      <c r="H27" s="619"/>
      <c r="I27" s="620">
        <f>J25/J26*100</f>
        <v>0</v>
      </c>
      <c r="J27" s="621"/>
      <c r="K27" s="622"/>
      <c r="L27" s="617">
        <f>M25/M26*100</f>
        <v>0</v>
      </c>
      <c r="M27" s="618"/>
      <c r="N27" s="619"/>
      <c r="O27" s="620">
        <f>P25/P26*100</f>
        <v>0</v>
      </c>
      <c r="P27" s="621"/>
      <c r="Q27" s="622"/>
      <c r="R27" s="617">
        <f>S25/S26*100</f>
        <v>0</v>
      </c>
      <c r="S27" s="618"/>
      <c r="T27" s="619"/>
      <c r="U27" s="620">
        <f>V25/V26*100</f>
        <v>0</v>
      </c>
      <c r="V27" s="621"/>
      <c r="W27" s="622"/>
      <c r="X27" s="617">
        <f>Y25/Y26*100</f>
        <v>0</v>
      </c>
      <c r="Y27" s="618"/>
      <c r="Z27" s="619"/>
      <c r="AA27" s="620">
        <f>AB25/AB26*100</f>
        <v>0</v>
      </c>
      <c r="AB27" s="621"/>
      <c r="AC27" s="622"/>
      <c r="AD27" s="617">
        <f>AE25/AE26*100</f>
        <v>0</v>
      </c>
      <c r="AE27" s="618"/>
      <c r="AF27" s="619"/>
      <c r="AG27" s="620">
        <f>AH25/AH26*100</f>
        <v>0</v>
      </c>
      <c r="AH27" s="621"/>
      <c r="AI27" s="622"/>
      <c r="AJ27" s="401"/>
      <c r="AK27" s="384"/>
      <c r="AL27" s="411">
        <f>SUM(F27:AG27)/COUNTA(H7,K7,N7,Q7,T7,W7,Z7,AC7,AF7,AI7)</f>
        <v>93.333333333333329</v>
      </c>
    </row>
    <row r="28" spans="1:38" ht="16.5" customHeight="1" thickBot="1">
      <c r="A28" s="381"/>
      <c r="B28" s="623" t="s">
        <v>291</v>
      </c>
      <c r="C28" s="623"/>
      <c r="D28" s="623"/>
      <c r="E28" s="623"/>
      <c r="F28" s="403"/>
      <c r="G28" s="412" t="str">
        <f>IF(F27&lt;=50,"Kurang",IF(F27&lt;=60,"Sedang",IF(F27&lt;=75,"Cukup",IF(F27&lt;=90,"Baik",IF(F27&lt;=100,"Amat Baik","")))))</f>
        <v>Amat Baik</v>
      </c>
      <c r="H28" s="405"/>
      <c r="I28" s="406"/>
      <c r="J28" s="121" t="str">
        <f>IF(I27&lt;=50,"Kurang",IF(I27&lt;=60,"Sedang",IF(I27&lt;=75,"Cukup",IF(I27&lt;=90,"Baik",IF(I27&lt;=100,"Amat Baik","")))))</f>
        <v>Kurang</v>
      </c>
      <c r="K28" s="408"/>
      <c r="L28" s="403"/>
      <c r="M28" s="412" t="str">
        <f>IF(L27&lt;=50,"Kurang",IF(L27&lt;=60,"Sedang",IF(L27&lt;=75,"Cukup",IF(L27&lt;=90,"Baik",IF(L27&lt;=100,"Amat Baik","")))))</f>
        <v>Kurang</v>
      </c>
      <c r="N28" s="405"/>
      <c r="O28" s="406"/>
      <c r="P28" s="121" t="str">
        <f>IF(O27&lt;=50,"Kurang",IF(O27&lt;=60,"Sedang",IF(O27&lt;=75,"Cukup",IF(O27&lt;=90,"Baik",IF(O27&lt;=100,"Amat Baik","")))))</f>
        <v>Kurang</v>
      </c>
      <c r="Q28" s="408"/>
      <c r="R28" s="403"/>
      <c r="S28" s="412" t="str">
        <f>IF(R27&lt;=50,"Kurang",IF(R27&lt;=60,"Sedang",IF(R27&lt;=75,"Cukup",IF(R27&lt;=90,"Baik",IF(R27&lt;=100,"Amat Baik","")))))</f>
        <v>Kurang</v>
      </c>
      <c r="T28" s="405"/>
      <c r="U28" s="406"/>
      <c r="V28" s="121" t="str">
        <f>IF(U27&lt;=50,"Kurang",IF(U27&lt;=60,"Sedang",IF(U27&lt;=75,"Cukup",IF(U27&lt;=90,"Baik",IF(U27&lt;=100,"Amat Baik","")))))</f>
        <v>Kurang</v>
      </c>
      <c r="W28" s="408"/>
      <c r="X28" s="403"/>
      <c r="Y28" s="412" t="str">
        <f>IF(X27&lt;=50,"Kurang",IF(X27&lt;=60,"Sedang",IF(X27&lt;=75,"Cukup",IF(X27&lt;=90,"Baik",IF(X27&lt;=100,"Amat Baik","")))))</f>
        <v>Kurang</v>
      </c>
      <c r="Z28" s="405"/>
      <c r="AA28" s="406"/>
      <c r="AB28" s="121" t="str">
        <f>IF(AA27&lt;=50,"Kurang",IF(AA27&lt;=60,"Sedang",IF(AA27&lt;=75,"Cukup",IF(AA27&lt;=90,"Baik",IF(AA27&lt;=100,"Amat Baik","")))))</f>
        <v>Kurang</v>
      </c>
      <c r="AC28" s="408"/>
      <c r="AD28" s="403"/>
      <c r="AE28" s="412" t="str">
        <f>IF(AD27&lt;=50,"Kurang",IF(AD27&lt;=60,"Sedang",IF(AD27&lt;=75,"Cukup",IF(AD27&lt;=90,"Baik",IF(AD27&lt;=100,"Amat Baik","")))))</f>
        <v>Kurang</v>
      </c>
      <c r="AF28" s="405"/>
      <c r="AG28" s="406"/>
      <c r="AH28" s="121" t="str">
        <f>IF(AG27&lt;=50,"Kurang",IF(AG27&lt;=60,"Sedang",IF(AG27&lt;=75,"Cukup",IF(AG27&lt;=90,"Baik",IF(AG27&lt;=100,"Amat Baik","")))))</f>
        <v>Kurang</v>
      </c>
      <c r="AI28" s="408"/>
      <c r="AJ28" s="401"/>
      <c r="AK28" s="384"/>
      <c r="AL28" s="413" t="str">
        <f>IF(AL27&lt;=50,"Kurang",IF(AL27&lt;=60,"Sedang",IF(AL27&lt;=75,"Cukup",IF(AL27&lt;=90,"Baik",IF(AL27&lt;=100,"Amat Baik","")))))</f>
        <v>Amat Baik</v>
      </c>
    </row>
    <row r="29" spans="1:38" ht="25.5" customHeight="1">
      <c r="A29" s="381"/>
      <c r="B29" s="381"/>
      <c r="C29" s="381"/>
      <c r="D29" s="381"/>
      <c r="E29" s="381"/>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01"/>
      <c r="AK29" s="384"/>
      <c r="AL29" s="384"/>
    </row>
    <row r="30" spans="1:38" ht="25.5" customHeight="1">
      <c r="A30" s="381"/>
      <c r="B30" s="381"/>
      <c r="C30" s="381"/>
      <c r="D30" s="381"/>
      <c r="E30" s="381"/>
      <c r="F30" s="414"/>
      <c r="G30" s="414"/>
      <c r="H30" s="414"/>
      <c r="I30" s="414"/>
      <c r="J30" s="414"/>
      <c r="K30" s="414"/>
      <c r="L30" s="414"/>
      <c r="M30" s="414"/>
      <c r="N30" s="414"/>
      <c r="O30" s="414"/>
      <c r="P30" s="414"/>
      <c r="Q30" s="414"/>
      <c r="R30" s="414"/>
      <c r="S30" s="414"/>
      <c r="T30" s="414"/>
      <c r="U30" s="414"/>
      <c r="V30" s="414"/>
      <c r="W30" s="414"/>
      <c r="X30" s="414"/>
      <c r="Y30" s="414"/>
      <c r="Z30" s="414"/>
      <c r="AA30" s="414"/>
      <c r="AB30" s="414"/>
      <c r="AC30" s="414"/>
      <c r="AD30" s="414"/>
      <c r="AE30" s="414"/>
      <c r="AF30" s="414"/>
      <c r="AG30" s="414"/>
      <c r="AH30" s="414"/>
      <c r="AI30" s="414"/>
      <c r="AJ30" s="401"/>
      <c r="AK30" s="384"/>
      <c r="AL30" s="384"/>
    </row>
  </sheetData>
  <sheetProtection sheet="1" objects="1" scenarios="1"/>
  <protectedRanges>
    <protectedRange sqref="H7 K7 N7 Q7 T7 W7 Z7 AC7 AF7 AI7" name="Range1"/>
    <protectedRange sqref="F9:H23 L9:N23 R9:T23 X9:Z23 AD9:AF23" name="Range3"/>
    <protectedRange sqref="I9:K23 O9:Q23 U9:W23 AA9:AC23 AG9:AI23" name="Range3_1"/>
  </protectedRanges>
  <mergeCells count="21">
    <mergeCell ref="C9:C10"/>
    <mergeCell ref="C2:AH2"/>
    <mergeCell ref="AB6:AC6"/>
    <mergeCell ref="B7:B8"/>
    <mergeCell ref="C7:C8"/>
    <mergeCell ref="D7:E8"/>
    <mergeCell ref="C14:C15"/>
    <mergeCell ref="B25:E25"/>
    <mergeCell ref="B26:E26"/>
    <mergeCell ref="B27:E27"/>
    <mergeCell ref="F27:H27"/>
    <mergeCell ref="AD27:AF27"/>
    <mergeCell ref="AG27:AI27"/>
    <mergeCell ref="B28:E28"/>
    <mergeCell ref="L27:N27"/>
    <mergeCell ref="O27:Q27"/>
    <mergeCell ref="R27:T27"/>
    <mergeCell ref="U27:W27"/>
    <mergeCell ref="X27:Z27"/>
    <mergeCell ref="AA27:AC27"/>
    <mergeCell ref="I27:K27"/>
  </mergeCells>
  <conditionalFormatting sqref="E4:W6 Y4:Y6 AD6:AI6">
    <cfRule type="cellIs" dxfId="37" priority="22" operator="equal">
      <formula>0</formula>
    </cfRule>
  </conditionalFormatting>
  <conditionalFormatting sqref="F9:AI23">
    <cfRule type="cellIs" dxfId="36" priority="1" operator="between">
      <formula>"v"</formula>
      <formula>"v"</formula>
    </cfRule>
  </conditionalFormatting>
  <conditionalFormatting sqref="AB4:AI5">
    <cfRule type="cellIs" dxfId="35" priority="21" operator="equal">
      <formula>0</formula>
    </cfRule>
  </conditionalFormatting>
  <printOptions horizontalCentered="1"/>
  <pageMargins left="0.70866141732283472" right="0.70866141732283472" top="0.59055118110236227" bottom="0.59055118110236227" header="0.31496062992125984" footer="0.31496062992125984"/>
  <pageSetup paperSize="9" scale="62" orientation="landscape" horizontalDpi="4294967293" verticalDpi="0" r:id="rId1"/>
  <colBreaks count="1" manualBreakCount="1">
    <brk id="35" min="1" max="4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30"/>
  <sheetViews>
    <sheetView showGridLines="0" zoomScale="80" zoomScaleNormal="80" zoomScaleSheetLayoutView="80" workbookViewId="0">
      <pane xSplit="5" ySplit="8" topLeftCell="F19" activePane="bottomRight" state="frozen"/>
      <selection activeCell="G24" sqref="G24"/>
      <selection pane="topRight" activeCell="G24" sqref="G24"/>
      <selection pane="bottomLeft" activeCell="G24" sqref="G24"/>
      <selection pane="bottomRight"/>
    </sheetView>
  </sheetViews>
  <sheetFormatPr defaultColWidth="9.1796875" defaultRowHeight="12.5"/>
  <cols>
    <col min="1" max="1" width="9.453125" style="367" customWidth="1"/>
    <col min="2" max="2" width="5.54296875" style="367" customWidth="1"/>
    <col min="3" max="3" width="16.81640625" style="367" customWidth="1"/>
    <col min="4" max="4" width="4.1796875" style="367" customWidth="1"/>
    <col min="5" max="5" width="29.81640625" style="367" customWidth="1"/>
    <col min="6" max="35" width="4.1796875" style="415" customWidth="1"/>
    <col min="36" max="37" width="12.26953125" style="367" customWidth="1"/>
    <col min="38" max="16384" width="9.1796875" style="367"/>
  </cols>
  <sheetData>
    <row r="1" spans="1:38" ht="36.75" customHeight="1">
      <c r="A1" s="416"/>
      <c r="B1" s="416"/>
      <c r="C1" s="416"/>
      <c r="D1" s="416"/>
      <c r="E1" s="416"/>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6"/>
      <c r="AK1" s="416"/>
      <c r="AL1" s="416"/>
    </row>
    <row r="2" spans="1:38" ht="28.5" customHeight="1">
      <c r="A2" s="381"/>
      <c r="B2" s="382"/>
      <c r="C2" s="627" t="s">
        <v>361</v>
      </c>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383"/>
      <c r="AJ2" s="384"/>
      <c r="AK2" s="384"/>
      <c r="AL2" s="384"/>
    </row>
    <row r="3" spans="1:38" ht="28.5" customHeight="1">
      <c r="A3" s="381"/>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4"/>
      <c r="AK3" s="384"/>
      <c r="AL3" s="384"/>
    </row>
    <row r="4" spans="1:38" ht="15" customHeight="1">
      <c r="A4" s="381"/>
      <c r="B4" s="385"/>
      <c r="C4" s="385" t="s">
        <v>19</v>
      </c>
      <c r="D4" s="385" t="s">
        <v>42</v>
      </c>
      <c r="E4" s="385" t="str">
        <f>SJAWAT!E4&amp;""</f>
        <v>PONIJAN, S.Pd.</v>
      </c>
      <c r="F4" s="386"/>
      <c r="G4" s="386"/>
      <c r="H4" s="386"/>
      <c r="I4" s="386"/>
      <c r="J4" s="386"/>
      <c r="K4" s="386"/>
      <c r="L4" s="386"/>
      <c r="M4" s="386"/>
      <c r="N4" s="386"/>
      <c r="O4" s="386"/>
      <c r="P4" s="386"/>
      <c r="Q4" s="386"/>
      <c r="R4" s="386"/>
      <c r="S4" s="386"/>
      <c r="T4" s="386"/>
      <c r="U4" s="386"/>
      <c r="V4" s="386"/>
      <c r="W4" s="386"/>
      <c r="X4" s="385" t="s">
        <v>331</v>
      </c>
      <c r="Y4" s="386"/>
      <c r="Z4" s="386"/>
      <c r="AA4" s="386" t="s">
        <v>42</v>
      </c>
      <c r="AB4" s="385" t="str">
        <f>SJAWAT!AB4&amp;""</f>
        <v>Drs. Gembong Sumadiyono, M.Pd.</v>
      </c>
      <c r="AC4" s="386"/>
      <c r="AD4" s="386"/>
      <c r="AE4" s="386"/>
      <c r="AF4" s="386"/>
      <c r="AG4" s="386"/>
      <c r="AH4" s="386"/>
      <c r="AI4" s="386"/>
      <c r="AJ4" s="384"/>
      <c r="AK4" s="384"/>
      <c r="AL4" s="384"/>
    </row>
    <row r="5" spans="1:38" ht="15" customHeight="1">
      <c r="A5" s="381"/>
      <c r="B5" s="385"/>
      <c r="C5" s="385" t="s">
        <v>49</v>
      </c>
      <c r="D5" s="385" t="s">
        <v>42</v>
      </c>
      <c r="E5" s="385" t="str">
        <f>SJAWAT!E5&amp;""</f>
        <v>19700606 199903 2 001</v>
      </c>
      <c r="F5" s="386"/>
      <c r="G5" s="386"/>
      <c r="H5" s="386"/>
      <c r="I5" s="386"/>
      <c r="J5" s="386"/>
      <c r="K5" s="386"/>
      <c r="L5" s="386"/>
      <c r="M5" s="386"/>
      <c r="N5" s="386"/>
      <c r="O5" s="386"/>
      <c r="P5" s="386"/>
      <c r="Q5" s="386"/>
      <c r="R5" s="386"/>
      <c r="S5" s="386"/>
      <c r="T5" s="386"/>
      <c r="U5" s="386"/>
      <c r="V5" s="386"/>
      <c r="W5" s="386"/>
      <c r="X5" s="385" t="s">
        <v>49</v>
      </c>
      <c r="Y5" s="386"/>
      <c r="Z5" s="386"/>
      <c r="AA5" s="386" t="s">
        <v>42</v>
      </c>
      <c r="AB5" s="385" t="str">
        <f>SJAWAT!AB5&amp;""</f>
        <v>19660605 199403 1 012</v>
      </c>
      <c r="AC5" s="386"/>
      <c r="AD5" s="386"/>
      <c r="AE5" s="386"/>
      <c r="AF5" s="386"/>
      <c r="AG5" s="386"/>
      <c r="AH5" s="386"/>
      <c r="AI5" s="386"/>
      <c r="AJ5" s="384"/>
      <c r="AK5" s="384"/>
      <c r="AL5" s="384"/>
    </row>
    <row r="6" spans="1:38" ht="15" customHeight="1">
      <c r="A6" s="381"/>
      <c r="B6" s="385"/>
      <c r="C6" s="385" t="s">
        <v>332</v>
      </c>
      <c r="D6" s="387" t="s">
        <v>42</v>
      </c>
      <c r="E6" s="385" t="str">
        <f>SJAWAT!E6&amp;""</f>
        <v>Kepala Sekolah</v>
      </c>
      <c r="F6" s="386"/>
      <c r="G6" s="386"/>
      <c r="H6" s="386"/>
      <c r="I6" s="386"/>
      <c r="J6" s="386"/>
      <c r="K6" s="386"/>
      <c r="L6" s="386"/>
      <c r="M6" s="386"/>
      <c r="N6" s="386"/>
      <c r="O6" s="386"/>
      <c r="P6" s="386"/>
      <c r="Q6" s="386"/>
      <c r="R6" s="386"/>
      <c r="S6" s="386"/>
      <c r="T6" s="386"/>
      <c r="U6" s="386"/>
      <c r="V6" s="386"/>
      <c r="W6" s="386"/>
      <c r="X6" s="385" t="s">
        <v>333</v>
      </c>
      <c r="Y6" s="386"/>
      <c r="Z6" s="386"/>
      <c r="AA6" s="388" t="s">
        <v>42</v>
      </c>
      <c r="AB6" s="628">
        <f>AL27</f>
        <v>90</v>
      </c>
      <c r="AC6" s="628"/>
      <c r="AD6" s="386"/>
      <c r="AE6" s="386"/>
      <c r="AF6" s="386"/>
      <c r="AG6" s="386"/>
      <c r="AH6" s="386"/>
      <c r="AI6" s="386"/>
      <c r="AJ6" s="384"/>
      <c r="AK6" s="384"/>
      <c r="AL6" s="384"/>
    </row>
    <row r="7" spans="1:38">
      <c r="A7" s="381"/>
      <c r="B7" s="629" t="s">
        <v>334</v>
      </c>
      <c r="C7" s="629" t="s">
        <v>335</v>
      </c>
      <c r="D7" s="631" t="s">
        <v>336</v>
      </c>
      <c r="E7" s="632"/>
      <c r="F7" s="389" t="s">
        <v>51</v>
      </c>
      <c r="G7" s="390"/>
      <c r="H7" s="391">
        <v>1</v>
      </c>
      <c r="I7" s="389" t="s">
        <v>51</v>
      </c>
      <c r="J7" s="390"/>
      <c r="K7" s="391"/>
      <c r="L7" s="389" t="s">
        <v>51</v>
      </c>
      <c r="M7" s="390"/>
      <c r="N7" s="391"/>
      <c r="O7" s="389" t="s">
        <v>51</v>
      </c>
      <c r="P7" s="390"/>
      <c r="Q7" s="391"/>
      <c r="R7" s="389" t="s">
        <v>51</v>
      </c>
      <c r="S7" s="390"/>
      <c r="T7" s="391"/>
      <c r="U7" s="389" t="s">
        <v>51</v>
      </c>
      <c r="V7" s="390"/>
      <c r="W7" s="391"/>
      <c r="X7" s="389" t="s">
        <v>51</v>
      </c>
      <c r="Y7" s="390"/>
      <c r="Z7" s="391"/>
      <c r="AA7" s="389" t="s">
        <v>51</v>
      </c>
      <c r="AB7" s="390"/>
      <c r="AC7" s="391"/>
      <c r="AD7" s="389" t="s">
        <v>51</v>
      </c>
      <c r="AE7" s="390"/>
      <c r="AF7" s="391"/>
      <c r="AG7" s="389" t="s">
        <v>51</v>
      </c>
      <c r="AH7" s="390"/>
      <c r="AI7" s="391"/>
      <c r="AJ7" s="384"/>
      <c r="AK7" s="384"/>
      <c r="AL7" s="384"/>
    </row>
    <row r="8" spans="1:38">
      <c r="A8" s="381"/>
      <c r="B8" s="630"/>
      <c r="C8" s="630"/>
      <c r="D8" s="633"/>
      <c r="E8" s="634"/>
      <c r="F8" s="392">
        <v>0</v>
      </c>
      <c r="G8" s="392">
        <v>1</v>
      </c>
      <c r="H8" s="392">
        <v>2</v>
      </c>
      <c r="I8" s="392">
        <v>0</v>
      </c>
      <c r="J8" s="392">
        <v>1</v>
      </c>
      <c r="K8" s="392">
        <v>2</v>
      </c>
      <c r="L8" s="392">
        <v>0</v>
      </c>
      <c r="M8" s="392">
        <v>1</v>
      </c>
      <c r="N8" s="392">
        <v>2</v>
      </c>
      <c r="O8" s="392">
        <v>0</v>
      </c>
      <c r="P8" s="392">
        <v>1</v>
      </c>
      <c r="Q8" s="392">
        <v>2</v>
      </c>
      <c r="R8" s="392">
        <v>0</v>
      </c>
      <c r="S8" s="392">
        <v>1</v>
      </c>
      <c r="T8" s="392">
        <v>2</v>
      </c>
      <c r="U8" s="392">
        <v>0</v>
      </c>
      <c r="V8" s="392">
        <v>1</v>
      </c>
      <c r="W8" s="392">
        <v>2</v>
      </c>
      <c r="X8" s="392">
        <v>0</v>
      </c>
      <c r="Y8" s="392">
        <v>1</v>
      </c>
      <c r="Z8" s="392">
        <v>2</v>
      </c>
      <c r="AA8" s="392">
        <v>0</v>
      </c>
      <c r="AB8" s="392">
        <v>1</v>
      </c>
      <c r="AC8" s="392">
        <v>2</v>
      </c>
      <c r="AD8" s="392">
        <v>0</v>
      </c>
      <c r="AE8" s="392">
        <v>1</v>
      </c>
      <c r="AF8" s="392">
        <v>2</v>
      </c>
      <c r="AG8" s="392">
        <v>0</v>
      </c>
      <c r="AH8" s="392">
        <v>1</v>
      </c>
      <c r="AI8" s="392">
        <v>2</v>
      </c>
      <c r="AJ8" s="384"/>
      <c r="AK8" s="384"/>
      <c r="AL8" s="384"/>
    </row>
    <row r="9" spans="1:38" ht="42" customHeight="1">
      <c r="A9" s="381"/>
      <c r="B9" s="393">
        <v>1</v>
      </c>
      <c r="C9" s="637" t="s">
        <v>362</v>
      </c>
      <c r="D9" s="394">
        <v>1</v>
      </c>
      <c r="E9" s="395" t="s">
        <v>363</v>
      </c>
      <c r="F9" s="504"/>
      <c r="G9" s="504"/>
      <c r="H9" s="504" t="s">
        <v>129</v>
      </c>
      <c r="I9" s="505"/>
      <c r="J9" s="505"/>
      <c r="K9" s="505"/>
      <c r="L9" s="504"/>
      <c r="M9" s="504"/>
      <c r="N9" s="504"/>
      <c r="O9" s="505"/>
      <c r="P9" s="505"/>
      <c r="Q9" s="505"/>
      <c r="R9" s="504"/>
      <c r="S9" s="504"/>
      <c r="T9" s="504"/>
      <c r="U9" s="505"/>
      <c r="V9" s="505"/>
      <c r="W9" s="505"/>
      <c r="X9" s="504"/>
      <c r="Y9" s="504"/>
      <c r="Z9" s="504"/>
      <c r="AA9" s="505"/>
      <c r="AB9" s="505"/>
      <c r="AC9" s="505"/>
      <c r="AD9" s="504"/>
      <c r="AE9" s="504"/>
      <c r="AF9" s="504"/>
      <c r="AG9" s="505"/>
      <c r="AH9" s="505"/>
      <c r="AI9" s="505"/>
      <c r="AJ9" s="384"/>
      <c r="AK9" s="384"/>
      <c r="AL9" s="384"/>
    </row>
    <row r="10" spans="1:38" ht="40.5" customHeight="1">
      <c r="A10" s="381"/>
      <c r="B10" s="396"/>
      <c r="C10" s="638"/>
      <c r="D10" s="394">
        <v>2</v>
      </c>
      <c r="E10" s="395" t="s">
        <v>364</v>
      </c>
      <c r="F10" s="504"/>
      <c r="G10" s="504"/>
      <c r="H10" s="504" t="s">
        <v>129</v>
      </c>
      <c r="I10" s="505"/>
      <c r="J10" s="505"/>
      <c r="K10" s="505"/>
      <c r="L10" s="504"/>
      <c r="M10" s="504"/>
      <c r="N10" s="504"/>
      <c r="O10" s="505"/>
      <c r="P10" s="505"/>
      <c r="Q10" s="505"/>
      <c r="R10" s="504"/>
      <c r="S10" s="504"/>
      <c r="T10" s="504"/>
      <c r="U10" s="505"/>
      <c r="V10" s="505"/>
      <c r="W10" s="505"/>
      <c r="X10" s="504"/>
      <c r="Y10" s="504"/>
      <c r="Z10" s="504"/>
      <c r="AA10" s="505"/>
      <c r="AB10" s="505"/>
      <c r="AC10" s="505"/>
      <c r="AD10" s="504"/>
      <c r="AE10" s="504"/>
      <c r="AF10" s="504"/>
      <c r="AG10" s="505"/>
      <c r="AH10" s="505"/>
      <c r="AI10" s="505"/>
      <c r="AJ10" s="384"/>
      <c r="AK10" s="384"/>
      <c r="AL10" s="384"/>
    </row>
    <row r="11" spans="1:38" ht="25">
      <c r="A11" s="381"/>
      <c r="B11" s="396"/>
      <c r="C11" s="397"/>
      <c r="D11" s="394">
        <v>3</v>
      </c>
      <c r="E11" s="395" t="s">
        <v>365</v>
      </c>
      <c r="F11" s="504"/>
      <c r="G11" s="504"/>
      <c r="H11" s="504" t="s">
        <v>129</v>
      </c>
      <c r="I11" s="505"/>
      <c r="J11" s="505"/>
      <c r="K11" s="505"/>
      <c r="L11" s="504"/>
      <c r="M11" s="504"/>
      <c r="N11" s="504"/>
      <c r="O11" s="505"/>
      <c r="P11" s="505"/>
      <c r="Q11" s="505"/>
      <c r="R11" s="504"/>
      <c r="S11" s="504"/>
      <c r="T11" s="504"/>
      <c r="U11" s="505"/>
      <c r="V11" s="505"/>
      <c r="W11" s="505"/>
      <c r="X11" s="504"/>
      <c r="Y11" s="504"/>
      <c r="Z11" s="504"/>
      <c r="AA11" s="505"/>
      <c r="AB11" s="505"/>
      <c r="AC11" s="505"/>
      <c r="AD11" s="504"/>
      <c r="AE11" s="504"/>
      <c r="AF11" s="504"/>
      <c r="AG11" s="505"/>
      <c r="AH11" s="505"/>
      <c r="AI11" s="505"/>
      <c r="AJ11" s="384"/>
      <c r="AK11" s="384"/>
      <c r="AL11" s="384"/>
    </row>
    <row r="12" spans="1:38" ht="37.5">
      <c r="A12" s="381"/>
      <c r="B12" s="396"/>
      <c r="C12" s="397"/>
      <c r="D12" s="394">
        <v>4</v>
      </c>
      <c r="E12" s="395" t="s">
        <v>366</v>
      </c>
      <c r="F12" s="504"/>
      <c r="G12" s="504"/>
      <c r="H12" s="504" t="s">
        <v>129</v>
      </c>
      <c r="I12" s="505"/>
      <c r="J12" s="505"/>
      <c r="K12" s="505"/>
      <c r="L12" s="504"/>
      <c r="M12" s="504"/>
      <c r="N12" s="504"/>
      <c r="O12" s="505"/>
      <c r="P12" s="505"/>
      <c r="Q12" s="505"/>
      <c r="R12" s="504"/>
      <c r="S12" s="504"/>
      <c r="T12" s="504"/>
      <c r="U12" s="505"/>
      <c r="V12" s="505"/>
      <c r="W12" s="505"/>
      <c r="X12" s="504"/>
      <c r="Y12" s="504"/>
      <c r="Z12" s="504"/>
      <c r="AA12" s="505"/>
      <c r="AB12" s="505"/>
      <c r="AC12" s="505"/>
      <c r="AD12" s="504"/>
      <c r="AE12" s="504"/>
      <c r="AF12" s="504"/>
      <c r="AG12" s="505"/>
      <c r="AH12" s="505"/>
      <c r="AI12" s="505"/>
      <c r="AJ12" s="384"/>
      <c r="AK12" s="384"/>
      <c r="AL12" s="384"/>
    </row>
    <row r="13" spans="1:38" ht="37.5">
      <c r="A13" s="381"/>
      <c r="B13" s="396"/>
      <c r="C13" s="397"/>
      <c r="D13" s="394">
        <v>5</v>
      </c>
      <c r="E13" s="395" t="s">
        <v>367</v>
      </c>
      <c r="F13" s="504"/>
      <c r="G13" s="504"/>
      <c r="H13" s="504" t="s">
        <v>129</v>
      </c>
      <c r="I13" s="505"/>
      <c r="J13" s="505"/>
      <c r="K13" s="505"/>
      <c r="L13" s="504"/>
      <c r="M13" s="504"/>
      <c r="N13" s="504"/>
      <c r="O13" s="505"/>
      <c r="P13" s="505"/>
      <c r="Q13" s="505"/>
      <c r="R13" s="504"/>
      <c r="S13" s="504"/>
      <c r="T13" s="504"/>
      <c r="U13" s="505"/>
      <c r="V13" s="505"/>
      <c r="W13" s="505"/>
      <c r="X13" s="504"/>
      <c r="Y13" s="504"/>
      <c r="Z13" s="504"/>
      <c r="AA13" s="505"/>
      <c r="AB13" s="505"/>
      <c r="AC13" s="505"/>
      <c r="AD13" s="504"/>
      <c r="AE13" s="504"/>
      <c r="AF13" s="504"/>
      <c r="AG13" s="505"/>
      <c r="AH13" s="505"/>
      <c r="AI13" s="505"/>
      <c r="AJ13" s="384"/>
      <c r="AK13" s="384"/>
      <c r="AL13" s="384"/>
    </row>
    <row r="14" spans="1:38" ht="41.25" customHeight="1">
      <c r="A14" s="381"/>
      <c r="B14" s="396" t="s">
        <v>257</v>
      </c>
      <c r="C14" s="635" t="s">
        <v>368</v>
      </c>
      <c r="D14" s="394">
        <v>1</v>
      </c>
      <c r="E14" s="395" t="s">
        <v>369</v>
      </c>
      <c r="F14" s="504"/>
      <c r="G14" s="504"/>
      <c r="H14" s="504" t="s">
        <v>129</v>
      </c>
      <c r="I14" s="505"/>
      <c r="J14" s="505"/>
      <c r="K14" s="505"/>
      <c r="L14" s="504"/>
      <c r="M14" s="504"/>
      <c r="N14" s="504"/>
      <c r="O14" s="505"/>
      <c r="P14" s="505"/>
      <c r="Q14" s="505"/>
      <c r="R14" s="504"/>
      <c r="S14" s="504"/>
      <c r="T14" s="504"/>
      <c r="U14" s="505"/>
      <c r="V14" s="505"/>
      <c r="W14" s="505"/>
      <c r="X14" s="504"/>
      <c r="Y14" s="504"/>
      <c r="Z14" s="504"/>
      <c r="AA14" s="505"/>
      <c r="AB14" s="505"/>
      <c r="AC14" s="505"/>
      <c r="AD14" s="504"/>
      <c r="AE14" s="504"/>
      <c r="AF14" s="504"/>
      <c r="AG14" s="505"/>
      <c r="AH14" s="505"/>
      <c r="AI14" s="505"/>
      <c r="AJ14" s="384"/>
      <c r="AK14" s="384"/>
      <c r="AL14" s="384"/>
    </row>
    <row r="15" spans="1:38" ht="25">
      <c r="A15" s="381"/>
      <c r="B15" s="396"/>
      <c r="C15" s="636"/>
      <c r="D15" s="394">
        <v>2</v>
      </c>
      <c r="E15" s="395" t="s">
        <v>370</v>
      </c>
      <c r="F15" s="504"/>
      <c r="G15" s="504" t="s">
        <v>129</v>
      </c>
      <c r="H15" s="504"/>
      <c r="I15" s="505"/>
      <c r="J15" s="505"/>
      <c r="K15" s="505"/>
      <c r="L15" s="504"/>
      <c r="M15" s="504"/>
      <c r="N15" s="504"/>
      <c r="O15" s="505"/>
      <c r="P15" s="505"/>
      <c r="Q15" s="505"/>
      <c r="R15" s="504"/>
      <c r="S15" s="504"/>
      <c r="T15" s="504"/>
      <c r="U15" s="505"/>
      <c r="V15" s="505"/>
      <c r="W15" s="505"/>
      <c r="X15" s="504"/>
      <c r="Y15" s="504"/>
      <c r="Z15" s="504"/>
      <c r="AA15" s="505"/>
      <c r="AB15" s="505"/>
      <c r="AC15" s="505"/>
      <c r="AD15" s="504"/>
      <c r="AE15" s="504"/>
      <c r="AF15" s="504"/>
      <c r="AG15" s="505"/>
      <c r="AH15" s="505"/>
      <c r="AI15" s="505"/>
      <c r="AJ15" s="384"/>
      <c r="AK15" s="384"/>
      <c r="AL15" s="384"/>
    </row>
    <row r="16" spans="1:38" ht="42.75" customHeight="1">
      <c r="A16" s="381"/>
      <c r="B16" s="396"/>
      <c r="C16" s="397"/>
      <c r="D16" s="394">
        <v>3</v>
      </c>
      <c r="E16" s="395" t="s">
        <v>371</v>
      </c>
      <c r="F16" s="504"/>
      <c r="G16" s="504" t="s">
        <v>129</v>
      </c>
      <c r="H16" s="504"/>
      <c r="I16" s="505"/>
      <c r="J16" s="505"/>
      <c r="K16" s="505"/>
      <c r="L16" s="504"/>
      <c r="M16" s="504"/>
      <c r="N16" s="504"/>
      <c r="O16" s="505"/>
      <c r="P16" s="505"/>
      <c r="Q16" s="505"/>
      <c r="R16" s="504"/>
      <c r="S16" s="504"/>
      <c r="T16" s="504"/>
      <c r="U16" s="505"/>
      <c r="V16" s="505"/>
      <c r="W16" s="505"/>
      <c r="X16" s="504"/>
      <c r="Y16" s="504"/>
      <c r="Z16" s="504"/>
      <c r="AA16" s="505"/>
      <c r="AB16" s="505"/>
      <c r="AC16" s="505"/>
      <c r="AD16" s="504"/>
      <c r="AE16" s="504"/>
      <c r="AF16" s="504"/>
      <c r="AG16" s="505"/>
      <c r="AH16" s="505"/>
      <c r="AI16" s="505"/>
      <c r="AJ16" s="384"/>
      <c r="AK16" s="384"/>
      <c r="AL16" s="384"/>
    </row>
    <row r="17" spans="1:38" ht="37.5">
      <c r="A17" s="381"/>
      <c r="B17" s="396"/>
      <c r="C17" s="397"/>
      <c r="D17" s="394">
        <v>4</v>
      </c>
      <c r="E17" s="395" t="s">
        <v>372</v>
      </c>
      <c r="F17" s="504"/>
      <c r="G17" s="504"/>
      <c r="H17" s="504" t="s">
        <v>129</v>
      </c>
      <c r="I17" s="505"/>
      <c r="J17" s="505"/>
      <c r="K17" s="505"/>
      <c r="L17" s="504"/>
      <c r="M17" s="504"/>
      <c r="N17" s="504"/>
      <c r="O17" s="505"/>
      <c r="P17" s="505"/>
      <c r="Q17" s="505"/>
      <c r="R17" s="504"/>
      <c r="S17" s="504"/>
      <c r="T17" s="504"/>
      <c r="U17" s="505"/>
      <c r="V17" s="505"/>
      <c r="W17" s="505"/>
      <c r="X17" s="504"/>
      <c r="Y17" s="504"/>
      <c r="Z17" s="504"/>
      <c r="AA17" s="505"/>
      <c r="AB17" s="505"/>
      <c r="AC17" s="505"/>
      <c r="AD17" s="504"/>
      <c r="AE17" s="504"/>
      <c r="AF17" s="504"/>
      <c r="AG17" s="505"/>
      <c r="AH17" s="505"/>
      <c r="AI17" s="505"/>
      <c r="AJ17" s="384"/>
      <c r="AK17" s="384"/>
      <c r="AL17" s="384"/>
    </row>
    <row r="18" spans="1:38" ht="41.25" customHeight="1">
      <c r="A18" s="381"/>
      <c r="B18" s="396"/>
      <c r="C18" s="397"/>
      <c r="D18" s="394">
        <v>5</v>
      </c>
      <c r="E18" s="395" t="s">
        <v>373</v>
      </c>
      <c r="F18" s="504"/>
      <c r="G18" s="504" t="s">
        <v>129</v>
      </c>
      <c r="H18" s="504"/>
      <c r="I18" s="505"/>
      <c r="J18" s="505"/>
      <c r="K18" s="505"/>
      <c r="L18" s="504"/>
      <c r="M18" s="504"/>
      <c r="N18" s="504"/>
      <c r="O18" s="505"/>
      <c r="P18" s="505"/>
      <c r="Q18" s="505"/>
      <c r="R18" s="504"/>
      <c r="S18" s="504"/>
      <c r="T18" s="504"/>
      <c r="U18" s="505"/>
      <c r="V18" s="505"/>
      <c r="W18" s="505"/>
      <c r="X18" s="504"/>
      <c r="Y18" s="504"/>
      <c r="Z18" s="504"/>
      <c r="AA18" s="505"/>
      <c r="AB18" s="505"/>
      <c r="AC18" s="505"/>
      <c r="AD18" s="504"/>
      <c r="AE18" s="504"/>
      <c r="AF18" s="504"/>
      <c r="AG18" s="505"/>
      <c r="AH18" s="505"/>
      <c r="AI18" s="505"/>
      <c r="AJ18" s="384"/>
      <c r="AK18" s="384"/>
      <c r="AL18" s="384"/>
    </row>
    <row r="19" spans="1:38" ht="37.5">
      <c r="A19" s="381"/>
      <c r="B19" s="396" t="s">
        <v>258</v>
      </c>
      <c r="C19" s="637" t="s">
        <v>374</v>
      </c>
      <c r="D19" s="394">
        <v>1</v>
      </c>
      <c r="E19" s="395" t="s">
        <v>375</v>
      </c>
      <c r="F19" s="504"/>
      <c r="G19" s="504"/>
      <c r="H19" s="504" t="s">
        <v>129</v>
      </c>
      <c r="I19" s="505"/>
      <c r="J19" s="505"/>
      <c r="K19" s="505"/>
      <c r="L19" s="504"/>
      <c r="M19" s="504"/>
      <c r="N19" s="504"/>
      <c r="O19" s="505"/>
      <c r="P19" s="505"/>
      <c r="Q19" s="505"/>
      <c r="R19" s="504"/>
      <c r="S19" s="504"/>
      <c r="T19" s="504"/>
      <c r="U19" s="505"/>
      <c r="V19" s="505"/>
      <c r="W19" s="505"/>
      <c r="X19" s="504"/>
      <c r="Y19" s="504"/>
      <c r="Z19" s="504"/>
      <c r="AA19" s="505"/>
      <c r="AB19" s="505"/>
      <c r="AC19" s="505"/>
      <c r="AD19" s="504"/>
      <c r="AE19" s="504"/>
      <c r="AF19" s="504"/>
      <c r="AG19" s="505"/>
      <c r="AH19" s="505"/>
      <c r="AI19" s="505"/>
      <c r="AJ19" s="384"/>
      <c r="AK19" s="384"/>
      <c r="AL19" s="384"/>
    </row>
    <row r="20" spans="1:38" ht="25">
      <c r="A20" s="381"/>
      <c r="B20" s="396"/>
      <c r="C20" s="636"/>
      <c r="D20" s="394">
        <v>2</v>
      </c>
      <c r="E20" s="395" t="s">
        <v>376</v>
      </c>
      <c r="F20" s="504"/>
      <c r="G20" s="504"/>
      <c r="H20" s="504" t="s">
        <v>129</v>
      </c>
      <c r="I20" s="505"/>
      <c r="J20" s="505"/>
      <c r="K20" s="505"/>
      <c r="L20" s="504"/>
      <c r="M20" s="504"/>
      <c r="N20" s="504"/>
      <c r="O20" s="505"/>
      <c r="P20" s="505"/>
      <c r="Q20" s="505"/>
      <c r="R20" s="504"/>
      <c r="S20" s="504"/>
      <c r="T20" s="504"/>
      <c r="U20" s="505"/>
      <c r="V20" s="505"/>
      <c r="W20" s="505"/>
      <c r="X20" s="504"/>
      <c r="Y20" s="504"/>
      <c r="Z20" s="504"/>
      <c r="AA20" s="505"/>
      <c r="AB20" s="505"/>
      <c r="AC20" s="505"/>
      <c r="AD20" s="504"/>
      <c r="AE20" s="504"/>
      <c r="AF20" s="504"/>
      <c r="AG20" s="505"/>
      <c r="AH20" s="505"/>
      <c r="AI20" s="505"/>
      <c r="AJ20" s="384"/>
      <c r="AK20" s="384"/>
      <c r="AL20" s="384"/>
    </row>
    <row r="21" spans="1:38" ht="37.5">
      <c r="A21" s="381"/>
      <c r="B21" s="396"/>
      <c r="C21" s="397"/>
      <c r="D21" s="394">
        <v>3</v>
      </c>
      <c r="E21" s="395" t="s">
        <v>377</v>
      </c>
      <c r="F21" s="504"/>
      <c r="G21" s="504"/>
      <c r="H21" s="504" t="s">
        <v>129</v>
      </c>
      <c r="I21" s="505"/>
      <c r="J21" s="505"/>
      <c r="K21" s="505"/>
      <c r="L21" s="504"/>
      <c r="M21" s="504"/>
      <c r="N21" s="504"/>
      <c r="O21" s="505"/>
      <c r="P21" s="505"/>
      <c r="Q21" s="505"/>
      <c r="R21" s="504"/>
      <c r="S21" s="504"/>
      <c r="T21" s="504"/>
      <c r="U21" s="505"/>
      <c r="V21" s="505"/>
      <c r="W21" s="505"/>
      <c r="X21" s="504"/>
      <c r="Y21" s="504"/>
      <c r="Z21" s="504"/>
      <c r="AA21" s="505"/>
      <c r="AB21" s="505"/>
      <c r="AC21" s="505"/>
      <c r="AD21" s="504"/>
      <c r="AE21" s="504"/>
      <c r="AF21" s="504"/>
      <c r="AG21" s="505"/>
      <c r="AH21" s="505"/>
      <c r="AI21" s="505"/>
      <c r="AJ21" s="384"/>
      <c r="AK21" s="384"/>
      <c r="AL21" s="384"/>
    </row>
    <row r="22" spans="1:38" ht="25">
      <c r="A22" s="381"/>
      <c r="B22" s="396"/>
      <c r="C22" s="397"/>
      <c r="D22" s="394">
        <v>4</v>
      </c>
      <c r="E22" s="395" t="s">
        <v>378</v>
      </c>
      <c r="F22" s="504"/>
      <c r="G22" s="504"/>
      <c r="H22" s="504" t="s">
        <v>129</v>
      </c>
      <c r="I22" s="505"/>
      <c r="J22" s="505"/>
      <c r="K22" s="505"/>
      <c r="L22" s="504"/>
      <c r="M22" s="504"/>
      <c r="N22" s="504"/>
      <c r="O22" s="505"/>
      <c r="P22" s="505"/>
      <c r="Q22" s="505"/>
      <c r="R22" s="504"/>
      <c r="S22" s="504"/>
      <c r="T22" s="504"/>
      <c r="U22" s="505"/>
      <c r="V22" s="505"/>
      <c r="W22" s="505"/>
      <c r="X22" s="504"/>
      <c r="Y22" s="504"/>
      <c r="Z22" s="504"/>
      <c r="AA22" s="505"/>
      <c r="AB22" s="505"/>
      <c r="AC22" s="505"/>
      <c r="AD22" s="504"/>
      <c r="AE22" s="504"/>
      <c r="AF22" s="504"/>
      <c r="AG22" s="505"/>
      <c r="AH22" s="505"/>
      <c r="AI22" s="505"/>
      <c r="AJ22" s="384"/>
      <c r="AK22" s="384"/>
      <c r="AL22" s="384"/>
    </row>
    <row r="23" spans="1:38" ht="25.5" thickBot="1">
      <c r="A23" s="381"/>
      <c r="B23" s="396"/>
      <c r="C23" s="397"/>
      <c r="D23" s="394">
        <v>5</v>
      </c>
      <c r="E23" s="395" t="s">
        <v>379</v>
      </c>
      <c r="F23" s="504"/>
      <c r="G23" s="504"/>
      <c r="H23" s="504" t="s">
        <v>129</v>
      </c>
      <c r="I23" s="505"/>
      <c r="J23" s="505"/>
      <c r="K23" s="505"/>
      <c r="L23" s="504"/>
      <c r="M23" s="504"/>
      <c r="N23" s="504"/>
      <c r="O23" s="505"/>
      <c r="P23" s="505"/>
      <c r="Q23" s="505"/>
      <c r="R23" s="504"/>
      <c r="S23" s="504"/>
      <c r="T23" s="504"/>
      <c r="U23" s="505"/>
      <c r="V23" s="505"/>
      <c r="W23" s="505"/>
      <c r="X23" s="504"/>
      <c r="Y23" s="504"/>
      <c r="Z23" s="504"/>
      <c r="AA23" s="505"/>
      <c r="AB23" s="505"/>
      <c r="AC23" s="505"/>
      <c r="AD23" s="504"/>
      <c r="AE23" s="504"/>
      <c r="AF23" s="504"/>
      <c r="AG23" s="505"/>
      <c r="AH23" s="505"/>
      <c r="AI23" s="505"/>
      <c r="AJ23" s="384"/>
      <c r="AK23" s="384"/>
      <c r="AL23" s="384"/>
    </row>
    <row r="24" spans="1:38" ht="29.25" hidden="1" customHeight="1" thickBot="1">
      <c r="A24" s="381"/>
      <c r="B24" s="396"/>
      <c r="C24" s="397"/>
      <c r="D24" s="394"/>
      <c r="E24" s="395" t="s">
        <v>355</v>
      </c>
      <c r="F24" s="402">
        <f t="shared" ref="F24:AI24" si="0">COUNTA(F9:F23)</f>
        <v>0</v>
      </c>
      <c r="G24" s="402">
        <f t="shared" si="0"/>
        <v>3</v>
      </c>
      <c r="H24" s="402">
        <f t="shared" si="0"/>
        <v>12</v>
      </c>
      <c r="I24" s="402">
        <f t="shared" si="0"/>
        <v>0</v>
      </c>
      <c r="J24" s="402">
        <f t="shared" si="0"/>
        <v>0</v>
      </c>
      <c r="K24" s="402">
        <f t="shared" si="0"/>
        <v>0</v>
      </c>
      <c r="L24" s="402">
        <f t="shared" si="0"/>
        <v>0</v>
      </c>
      <c r="M24" s="402">
        <f t="shared" si="0"/>
        <v>0</v>
      </c>
      <c r="N24" s="402">
        <f t="shared" si="0"/>
        <v>0</v>
      </c>
      <c r="O24" s="402">
        <f t="shared" si="0"/>
        <v>0</v>
      </c>
      <c r="P24" s="402">
        <f t="shared" si="0"/>
        <v>0</v>
      </c>
      <c r="Q24" s="402">
        <f t="shared" si="0"/>
        <v>0</v>
      </c>
      <c r="R24" s="402">
        <f t="shared" si="0"/>
        <v>0</v>
      </c>
      <c r="S24" s="402">
        <f t="shared" si="0"/>
        <v>0</v>
      </c>
      <c r="T24" s="402">
        <f t="shared" si="0"/>
        <v>0</v>
      </c>
      <c r="U24" s="402">
        <f t="shared" si="0"/>
        <v>0</v>
      </c>
      <c r="V24" s="402">
        <f t="shared" si="0"/>
        <v>0</v>
      </c>
      <c r="W24" s="402">
        <f t="shared" si="0"/>
        <v>0</v>
      </c>
      <c r="X24" s="402">
        <f t="shared" si="0"/>
        <v>0</v>
      </c>
      <c r="Y24" s="402">
        <f t="shared" si="0"/>
        <v>0</v>
      </c>
      <c r="Z24" s="402">
        <f t="shared" si="0"/>
        <v>0</v>
      </c>
      <c r="AA24" s="402">
        <f t="shared" si="0"/>
        <v>0</v>
      </c>
      <c r="AB24" s="402">
        <f t="shared" si="0"/>
        <v>0</v>
      </c>
      <c r="AC24" s="402">
        <f t="shared" si="0"/>
        <v>0</v>
      </c>
      <c r="AD24" s="402">
        <f t="shared" si="0"/>
        <v>0</v>
      </c>
      <c r="AE24" s="402">
        <f t="shared" si="0"/>
        <v>0</v>
      </c>
      <c r="AF24" s="402">
        <f t="shared" si="0"/>
        <v>0</v>
      </c>
      <c r="AG24" s="402">
        <f t="shared" si="0"/>
        <v>0</v>
      </c>
      <c r="AH24" s="402">
        <f t="shared" si="0"/>
        <v>0</v>
      </c>
      <c r="AI24" s="402">
        <f t="shared" si="0"/>
        <v>0</v>
      </c>
      <c r="AJ24" s="401"/>
      <c r="AK24" s="384"/>
    </row>
    <row r="25" spans="1:38">
      <c r="A25" s="381"/>
      <c r="B25" s="623" t="s">
        <v>356</v>
      </c>
      <c r="C25" s="623"/>
      <c r="D25" s="623"/>
      <c r="E25" s="623"/>
      <c r="F25" s="403"/>
      <c r="G25" s="404">
        <f>(F24*0)+(G24*1)+(H24*2)</f>
        <v>27</v>
      </c>
      <c r="H25" s="405"/>
      <c r="I25" s="406"/>
      <c r="J25" s="407">
        <f>(I24*0)+(J24*1)+(K24*2)</f>
        <v>0</v>
      </c>
      <c r="K25" s="408"/>
      <c r="L25" s="403"/>
      <c r="M25" s="404">
        <f>(L24*0)+(M24*1)+(N24*2)</f>
        <v>0</v>
      </c>
      <c r="N25" s="405"/>
      <c r="O25" s="406"/>
      <c r="P25" s="407">
        <f>(O24*0)+(P24*1)+(Q24*2)</f>
        <v>0</v>
      </c>
      <c r="Q25" s="408"/>
      <c r="R25" s="403"/>
      <c r="S25" s="404">
        <f>(R24*0)+(S24*1)+(T24*2)</f>
        <v>0</v>
      </c>
      <c r="T25" s="405"/>
      <c r="U25" s="406"/>
      <c r="V25" s="407">
        <f>(U24*0)+(V24*1)+(W24*2)</f>
        <v>0</v>
      </c>
      <c r="W25" s="408"/>
      <c r="X25" s="403"/>
      <c r="Y25" s="404">
        <f>(X24*0)+(Y24*1)+(Z24*2)</f>
        <v>0</v>
      </c>
      <c r="Z25" s="405"/>
      <c r="AA25" s="406"/>
      <c r="AB25" s="407">
        <f>(AA24*0)+(AB24*1)+(AC24*2)</f>
        <v>0</v>
      </c>
      <c r="AC25" s="408"/>
      <c r="AD25" s="403"/>
      <c r="AE25" s="404">
        <f>(AD24*0)+(AE24*1)+(AF24*2)</f>
        <v>0</v>
      </c>
      <c r="AF25" s="405"/>
      <c r="AG25" s="406"/>
      <c r="AH25" s="407">
        <f>(AG24*0)+(AH24*1)+(AI24*2)</f>
        <v>0</v>
      </c>
      <c r="AI25" s="408"/>
      <c r="AJ25" s="401"/>
      <c r="AK25" s="384"/>
      <c r="AL25" s="409" t="s">
        <v>357</v>
      </c>
    </row>
    <row r="26" spans="1:38">
      <c r="A26" s="381"/>
      <c r="B26" s="623" t="s">
        <v>358</v>
      </c>
      <c r="C26" s="623"/>
      <c r="D26" s="623"/>
      <c r="E26" s="623"/>
      <c r="F26" s="403"/>
      <c r="G26" s="404">
        <f>COUNTA($D$9:$D$23)*2</f>
        <v>30</v>
      </c>
      <c r="H26" s="405"/>
      <c r="I26" s="406"/>
      <c r="J26" s="407">
        <f>COUNTA($D$9:$D$23)*2</f>
        <v>30</v>
      </c>
      <c r="K26" s="408"/>
      <c r="L26" s="403"/>
      <c r="M26" s="404">
        <f>COUNTA($D$9:$D$23)*2</f>
        <v>30</v>
      </c>
      <c r="N26" s="405"/>
      <c r="O26" s="406"/>
      <c r="P26" s="407">
        <f>COUNTA($D$9:$D$23)*2</f>
        <v>30</v>
      </c>
      <c r="Q26" s="408"/>
      <c r="R26" s="403"/>
      <c r="S26" s="404">
        <f>COUNTA($D$9:$D$23)*2</f>
        <v>30</v>
      </c>
      <c r="T26" s="405"/>
      <c r="U26" s="406"/>
      <c r="V26" s="407">
        <f>COUNTA($D$9:$D$23)*2</f>
        <v>30</v>
      </c>
      <c r="W26" s="408"/>
      <c r="X26" s="403"/>
      <c r="Y26" s="404">
        <f>COUNTA($D$9:$D$23)*2</f>
        <v>30</v>
      </c>
      <c r="Z26" s="405"/>
      <c r="AA26" s="406"/>
      <c r="AB26" s="407">
        <f>COUNTA($D$9:$D$23)*2</f>
        <v>30</v>
      </c>
      <c r="AC26" s="408"/>
      <c r="AD26" s="403"/>
      <c r="AE26" s="404">
        <f>COUNTA($D$9:$D$23)*2</f>
        <v>30</v>
      </c>
      <c r="AF26" s="405"/>
      <c r="AG26" s="406"/>
      <c r="AH26" s="407">
        <f>COUNTA($D$9:$D$23)*2</f>
        <v>30</v>
      </c>
      <c r="AI26" s="408"/>
      <c r="AJ26" s="401"/>
      <c r="AK26" s="384"/>
      <c r="AL26" s="410" t="s">
        <v>359</v>
      </c>
    </row>
    <row r="27" spans="1:38" ht="13">
      <c r="A27" s="381"/>
      <c r="B27" s="623" t="s">
        <v>360</v>
      </c>
      <c r="C27" s="623"/>
      <c r="D27" s="623"/>
      <c r="E27" s="623"/>
      <c r="F27" s="617">
        <f>G25/G26*100</f>
        <v>90</v>
      </c>
      <c r="G27" s="618"/>
      <c r="H27" s="619"/>
      <c r="I27" s="620">
        <f>J25/J26*100</f>
        <v>0</v>
      </c>
      <c r="J27" s="621"/>
      <c r="K27" s="622"/>
      <c r="L27" s="617">
        <f>M25/M26*100</f>
        <v>0</v>
      </c>
      <c r="M27" s="618"/>
      <c r="N27" s="619"/>
      <c r="O27" s="620">
        <f>P25/P26*100</f>
        <v>0</v>
      </c>
      <c r="P27" s="621"/>
      <c r="Q27" s="622"/>
      <c r="R27" s="617">
        <f>S25/S26*100</f>
        <v>0</v>
      </c>
      <c r="S27" s="618"/>
      <c r="T27" s="619"/>
      <c r="U27" s="620">
        <f>V25/V26*100</f>
        <v>0</v>
      </c>
      <c r="V27" s="621"/>
      <c r="W27" s="622"/>
      <c r="X27" s="617">
        <f>Y25/Y26*100</f>
        <v>0</v>
      </c>
      <c r="Y27" s="618"/>
      <c r="Z27" s="619"/>
      <c r="AA27" s="620">
        <f>AB25/AB26*100</f>
        <v>0</v>
      </c>
      <c r="AB27" s="621"/>
      <c r="AC27" s="622"/>
      <c r="AD27" s="617">
        <f>AE25/AE26*100</f>
        <v>0</v>
      </c>
      <c r="AE27" s="618"/>
      <c r="AF27" s="619"/>
      <c r="AG27" s="620">
        <f>AH25/AH26*100</f>
        <v>0</v>
      </c>
      <c r="AH27" s="621"/>
      <c r="AI27" s="622"/>
      <c r="AJ27" s="401"/>
      <c r="AK27" s="384"/>
      <c r="AL27" s="411">
        <f>SUM(F27:AG27)/COUNTA(H7,K7,N7,Q7,T7,W7,Z7,AC7,AF7,AI7)</f>
        <v>90</v>
      </c>
    </row>
    <row r="28" spans="1:38" ht="19.5" customHeight="1" thickBot="1">
      <c r="A28" s="381"/>
      <c r="B28" s="623" t="s">
        <v>291</v>
      </c>
      <c r="C28" s="623"/>
      <c r="D28" s="623"/>
      <c r="E28" s="623"/>
      <c r="F28" s="403"/>
      <c r="G28" s="412" t="str">
        <f>IF(F27&lt;=50,"Kurang",IF(F27&lt;=60,"Sedang",IF(F27&lt;=75,"Cukup",IF(F27&lt;=90,"Baik",IF(F27&lt;=100,"Amat Baik","")))))</f>
        <v>Baik</v>
      </c>
      <c r="H28" s="405"/>
      <c r="I28" s="406"/>
      <c r="J28" s="121" t="str">
        <f>IF(I27&lt;=50,"Kurang",IF(I27&lt;=60,"Sedang",IF(I27&lt;=75,"Cukup",IF(I27&lt;=90,"Baik",IF(I27&lt;=100,"Amat Baik","")))))</f>
        <v>Kurang</v>
      </c>
      <c r="K28" s="408"/>
      <c r="L28" s="403"/>
      <c r="M28" s="412" t="str">
        <f>IF(L27&lt;=50,"Kurang",IF(L27&lt;=60,"Sedang",IF(L27&lt;=75,"Cukup",IF(L27&lt;=90,"Baik",IF(L27&lt;=100,"Amat Baik","")))))</f>
        <v>Kurang</v>
      </c>
      <c r="N28" s="405"/>
      <c r="O28" s="406"/>
      <c r="P28" s="121" t="str">
        <f>IF(O27&lt;=50,"Kurang",IF(O27&lt;=60,"Sedang",IF(O27&lt;=75,"Cukup",IF(O27&lt;=90,"Baik",IF(O27&lt;=100,"Amat Baik","")))))</f>
        <v>Kurang</v>
      </c>
      <c r="Q28" s="408"/>
      <c r="R28" s="403"/>
      <c r="S28" s="412" t="str">
        <f>IF(R27&lt;=50,"Kurang",IF(R27&lt;=60,"Sedang",IF(R27&lt;=75,"Cukup",IF(R27&lt;=90,"Baik",IF(R27&lt;=100,"Amat Baik","")))))</f>
        <v>Kurang</v>
      </c>
      <c r="T28" s="405"/>
      <c r="U28" s="406"/>
      <c r="V28" s="121" t="str">
        <f>IF(U27&lt;=50,"Kurang",IF(U27&lt;=60,"Sedang",IF(U27&lt;=75,"Cukup",IF(U27&lt;=90,"Baik",IF(U27&lt;=100,"Amat Baik","")))))</f>
        <v>Kurang</v>
      </c>
      <c r="W28" s="408"/>
      <c r="X28" s="403"/>
      <c r="Y28" s="412" t="str">
        <f>IF(X27&lt;=50,"Kurang",IF(X27&lt;=60,"Sedang",IF(X27&lt;=75,"Cukup",IF(X27&lt;=90,"Baik",IF(X27&lt;=100,"Amat Baik","")))))</f>
        <v>Kurang</v>
      </c>
      <c r="Z28" s="405"/>
      <c r="AA28" s="406"/>
      <c r="AB28" s="121" t="str">
        <f>IF(AA27&lt;=50,"Kurang",IF(AA27&lt;=60,"Sedang",IF(AA27&lt;=75,"Cukup",IF(AA27&lt;=90,"Baik",IF(AA27&lt;=100,"Amat Baik","")))))</f>
        <v>Kurang</v>
      </c>
      <c r="AC28" s="408"/>
      <c r="AD28" s="403"/>
      <c r="AE28" s="412" t="str">
        <f>IF(AD27&lt;=50,"Kurang",IF(AD27&lt;=60,"Sedang",IF(AD27&lt;=75,"Cukup",IF(AD27&lt;=90,"Baik",IF(AD27&lt;=100,"Amat Baik","")))))</f>
        <v>Kurang</v>
      </c>
      <c r="AF28" s="405"/>
      <c r="AG28" s="406"/>
      <c r="AH28" s="121" t="str">
        <f>IF(AG27&lt;=50,"Kurang",IF(AG27&lt;=60,"Sedang",IF(AG27&lt;=75,"Cukup",IF(AG27&lt;=90,"Baik",IF(AG27&lt;=100,"Amat Baik","")))))</f>
        <v>Kurang</v>
      </c>
      <c r="AI28" s="408"/>
      <c r="AJ28" s="401"/>
      <c r="AK28" s="384"/>
      <c r="AL28" s="413" t="str">
        <f>IF(AL27&lt;=50,"Kurang",IF(AL27&lt;=60,"Sedang",IF(AL27&lt;=75,"Cukup",IF(AL27&lt;=90,"Baik",IF(AL27&lt;=100,"Amat Baik","")))))</f>
        <v>Baik</v>
      </c>
    </row>
    <row r="29" spans="1:38" ht="16.5" customHeight="1">
      <c r="A29" s="381"/>
      <c r="B29" s="381"/>
      <c r="C29" s="381"/>
      <c r="D29" s="381"/>
      <c r="E29" s="381"/>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01"/>
      <c r="AK29" s="384"/>
      <c r="AL29" s="384"/>
    </row>
    <row r="30" spans="1:38" ht="16.5" customHeight="1">
      <c r="A30" s="381"/>
      <c r="B30" s="381"/>
      <c r="C30" s="381"/>
      <c r="D30" s="381"/>
      <c r="E30" s="381"/>
      <c r="F30" s="414"/>
      <c r="G30" s="414"/>
      <c r="H30" s="414"/>
      <c r="I30" s="414"/>
      <c r="J30" s="414"/>
      <c r="K30" s="414"/>
      <c r="L30" s="414"/>
      <c r="M30" s="414"/>
      <c r="N30" s="414"/>
      <c r="O30" s="414"/>
      <c r="P30" s="414"/>
      <c r="Q30" s="414"/>
      <c r="R30" s="414"/>
      <c r="S30" s="414"/>
      <c r="T30" s="414"/>
      <c r="U30" s="414"/>
      <c r="V30" s="414"/>
      <c r="W30" s="414"/>
      <c r="X30" s="414"/>
      <c r="Y30" s="414"/>
      <c r="Z30" s="414"/>
      <c r="AA30" s="414"/>
      <c r="AB30" s="414"/>
      <c r="AC30" s="414"/>
      <c r="AD30" s="414"/>
      <c r="AE30" s="414"/>
      <c r="AF30" s="414"/>
      <c r="AG30" s="414"/>
      <c r="AH30" s="414"/>
      <c r="AI30" s="414"/>
      <c r="AJ30" s="401"/>
      <c r="AK30" s="384"/>
      <c r="AL30" s="384"/>
    </row>
  </sheetData>
  <sheetProtection sheet="1" objects="1" scenarios="1"/>
  <protectedRanges>
    <protectedRange sqref="H7 K7 N7 Q7 T7 W7 Z7 AC7 AF7 AI7" name="Range1"/>
    <protectedRange sqref="F9:H23 L9:N23 R9:T23 X9:Z23 AD9:AF23" name="Range3"/>
    <protectedRange sqref="I9:K23 O9:Q23 U9:W23 AA9:AC23 AG9:AI23" name="Range3_1"/>
  </protectedRanges>
  <mergeCells count="22">
    <mergeCell ref="C9:C10"/>
    <mergeCell ref="C2:AH2"/>
    <mergeCell ref="AB6:AC6"/>
    <mergeCell ref="B7:B8"/>
    <mergeCell ref="C7:C8"/>
    <mergeCell ref="D7:E8"/>
    <mergeCell ref="C14:C15"/>
    <mergeCell ref="C19:C20"/>
    <mergeCell ref="B25:E25"/>
    <mergeCell ref="B26:E26"/>
    <mergeCell ref="B27:E27"/>
    <mergeCell ref="AA27:AC27"/>
    <mergeCell ref="AD27:AF27"/>
    <mergeCell ref="AG27:AI27"/>
    <mergeCell ref="B28:E28"/>
    <mergeCell ref="I27:K27"/>
    <mergeCell ref="L27:N27"/>
    <mergeCell ref="O27:Q27"/>
    <mergeCell ref="R27:T27"/>
    <mergeCell ref="U27:W27"/>
    <mergeCell ref="X27:Z27"/>
    <mergeCell ref="F27:H27"/>
  </mergeCells>
  <conditionalFormatting sqref="E4:W6 Y4:Y6 AD6:AI6">
    <cfRule type="cellIs" dxfId="34" priority="22" operator="equal">
      <formula>0</formula>
    </cfRule>
  </conditionalFormatting>
  <conditionalFormatting sqref="F9:AI23">
    <cfRule type="cellIs" dxfId="33" priority="1" operator="between">
      <formula>"v"</formula>
      <formula>"v"</formula>
    </cfRule>
  </conditionalFormatting>
  <conditionalFormatting sqref="AB4:AI5">
    <cfRule type="cellIs" dxfId="32" priority="21" operator="equal">
      <formula>0</formula>
    </cfRule>
  </conditionalFormatting>
  <printOptions horizontalCentered="1"/>
  <pageMargins left="0.70866141732283472" right="0.70866141732283472" top="0.59055118110236227" bottom="0.59055118110236227" header="0.31496062992125984" footer="0.31496062992125984"/>
  <pageSetup paperSize="9" scale="63" orientation="landscape" horizontalDpi="4294967293" verticalDpi="0" r:id="rId1"/>
  <colBreaks count="1" manualBreakCount="1">
    <brk id="35" min="1" max="41"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23"/>
  <sheetViews>
    <sheetView showGridLines="0" zoomScale="80" zoomScaleNormal="80" zoomScaleSheetLayoutView="80" workbookViewId="0">
      <pane xSplit="5" ySplit="8" topLeftCell="F13" activePane="bottomRight" state="frozen"/>
      <selection activeCell="G24" sqref="G24"/>
      <selection pane="topRight" activeCell="G24" sqref="G24"/>
      <selection pane="bottomLeft" activeCell="G24" sqref="G24"/>
      <selection pane="bottomRight"/>
    </sheetView>
  </sheetViews>
  <sheetFormatPr defaultColWidth="9.1796875" defaultRowHeight="12.5"/>
  <cols>
    <col min="1" max="1" width="9.453125" style="367" customWidth="1"/>
    <col min="2" max="2" width="5.54296875" style="367" customWidth="1"/>
    <col min="3" max="3" width="14.54296875" style="367" customWidth="1"/>
    <col min="4" max="4" width="4.1796875" style="367" customWidth="1"/>
    <col min="5" max="5" width="28.54296875" style="367" customWidth="1"/>
    <col min="6" max="35" width="4.1796875" style="415" customWidth="1"/>
    <col min="36" max="37" width="12.453125" style="367" customWidth="1"/>
    <col min="38" max="16384" width="9.1796875" style="367"/>
  </cols>
  <sheetData>
    <row r="1" spans="1:38" ht="36.75" customHeight="1">
      <c r="A1" s="418"/>
      <c r="B1" s="418"/>
      <c r="C1" s="418"/>
      <c r="D1" s="418"/>
      <c r="E1" s="418"/>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8"/>
      <c r="AK1" s="418"/>
      <c r="AL1" s="418"/>
    </row>
    <row r="2" spans="1:38" ht="28.5" customHeight="1">
      <c r="A2" s="381"/>
      <c r="B2" s="382"/>
      <c r="C2" s="627" t="s">
        <v>380</v>
      </c>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383"/>
      <c r="AJ2" s="384"/>
      <c r="AK2" s="384"/>
      <c r="AL2" s="384"/>
    </row>
    <row r="3" spans="1:38" ht="28.5" customHeight="1">
      <c r="A3" s="381"/>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4"/>
      <c r="AK3" s="384"/>
      <c r="AL3" s="384"/>
    </row>
    <row r="4" spans="1:38" ht="17.25" customHeight="1">
      <c r="A4" s="381"/>
      <c r="B4" s="385"/>
      <c r="C4" s="385" t="s">
        <v>19</v>
      </c>
      <c r="D4" s="385" t="s">
        <v>42</v>
      </c>
      <c r="E4" s="385" t="str">
        <f>SJAWAT!E4&amp;""</f>
        <v>PONIJAN, S.Pd.</v>
      </c>
      <c r="F4" s="386"/>
      <c r="G4" s="386"/>
      <c r="H4" s="386"/>
      <c r="I4" s="386"/>
      <c r="J4" s="386"/>
      <c r="K4" s="386"/>
      <c r="L4" s="386"/>
      <c r="M4" s="386"/>
      <c r="N4" s="386"/>
      <c r="O4" s="386"/>
      <c r="P4" s="386"/>
      <c r="Q4" s="386"/>
      <c r="R4" s="386"/>
      <c r="S4" s="386"/>
      <c r="T4" s="386"/>
      <c r="U4" s="386"/>
      <c r="V4" s="386"/>
      <c r="W4" s="386"/>
      <c r="X4" s="385" t="s">
        <v>331</v>
      </c>
      <c r="Y4" s="386"/>
      <c r="Z4" s="386"/>
      <c r="AA4" s="386" t="s">
        <v>42</v>
      </c>
      <c r="AB4" s="385" t="str">
        <f>SJAWAT!AB4&amp;""</f>
        <v>Drs. Gembong Sumadiyono, M.Pd.</v>
      </c>
      <c r="AC4" s="386"/>
      <c r="AD4" s="386"/>
      <c r="AE4" s="386"/>
      <c r="AF4" s="386"/>
      <c r="AG4" s="386"/>
      <c r="AH4" s="386"/>
      <c r="AI4" s="386"/>
      <c r="AJ4" s="384"/>
      <c r="AK4" s="384"/>
      <c r="AL4" s="384"/>
    </row>
    <row r="5" spans="1:38" ht="17.25" customHeight="1">
      <c r="A5" s="381"/>
      <c r="B5" s="385"/>
      <c r="C5" s="385" t="s">
        <v>49</v>
      </c>
      <c r="D5" s="385" t="s">
        <v>42</v>
      </c>
      <c r="E5" s="385" t="str">
        <f>SJAWAT!E5&amp;""</f>
        <v>19700606 199903 2 001</v>
      </c>
      <c r="F5" s="386"/>
      <c r="G5" s="386"/>
      <c r="H5" s="386"/>
      <c r="I5" s="386"/>
      <c r="J5" s="386"/>
      <c r="K5" s="386"/>
      <c r="L5" s="386"/>
      <c r="M5" s="386"/>
      <c r="N5" s="386"/>
      <c r="O5" s="386"/>
      <c r="P5" s="386"/>
      <c r="Q5" s="386"/>
      <c r="R5" s="386"/>
      <c r="S5" s="386"/>
      <c r="T5" s="386"/>
      <c r="U5" s="386"/>
      <c r="V5" s="386"/>
      <c r="W5" s="386"/>
      <c r="X5" s="385" t="s">
        <v>49</v>
      </c>
      <c r="Y5" s="386"/>
      <c r="Z5" s="386"/>
      <c r="AA5" s="386" t="s">
        <v>42</v>
      </c>
      <c r="AB5" s="385" t="str">
        <f>SJAWAT!AB5&amp;""</f>
        <v>19660605 199403 1 012</v>
      </c>
      <c r="AC5" s="386"/>
      <c r="AD5" s="386"/>
      <c r="AE5" s="386"/>
      <c r="AF5" s="386"/>
      <c r="AG5" s="386"/>
      <c r="AH5" s="386"/>
      <c r="AI5" s="386"/>
      <c r="AJ5" s="384"/>
      <c r="AK5" s="384"/>
      <c r="AL5" s="384"/>
    </row>
    <row r="6" spans="1:38" ht="17.25" customHeight="1">
      <c r="A6" s="381"/>
      <c r="B6" s="385"/>
      <c r="C6" s="385" t="s">
        <v>332</v>
      </c>
      <c r="D6" s="387" t="s">
        <v>42</v>
      </c>
      <c r="E6" s="385" t="str">
        <f>SJAWAT!E6&amp;""</f>
        <v>Kepala Sekolah</v>
      </c>
      <c r="F6" s="386"/>
      <c r="G6" s="386"/>
      <c r="H6" s="386"/>
      <c r="I6" s="386"/>
      <c r="J6" s="386"/>
      <c r="K6" s="386"/>
      <c r="L6" s="386"/>
      <c r="M6" s="386"/>
      <c r="N6" s="386"/>
      <c r="O6" s="386"/>
      <c r="P6" s="386"/>
      <c r="Q6" s="386"/>
      <c r="R6" s="386"/>
      <c r="S6" s="386"/>
      <c r="T6" s="386"/>
      <c r="U6" s="386"/>
      <c r="V6" s="386"/>
      <c r="W6" s="386"/>
      <c r="X6" s="385" t="s">
        <v>333</v>
      </c>
      <c r="Y6" s="386"/>
      <c r="Z6" s="386"/>
      <c r="AA6" s="388" t="s">
        <v>42</v>
      </c>
      <c r="AB6" s="628">
        <f>AL20</f>
        <v>93.75</v>
      </c>
      <c r="AC6" s="628"/>
      <c r="AD6" s="386"/>
      <c r="AE6" s="386"/>
      <c r="AF6" s="386"/>
      <c r="AG6" s="386"/>
      <c r="AH6" s="386"/>
      <c r="AI6" s="386"/>
      <c r="AJ6" s="384"/>
      <c r="AK6" s="384"/>
      <c r="AL6" s="384"/>
    </row>
    <row r="7" spans="1:38">
      <c r="A7" s="381"/>
      <c r="B7" s="629" t="s">
        <v>334</v>
      </c>
      <c r="C7" s="629" t="s">
        <v>335</v>
      </c>
      <c r="D7" s="631" t="s">
        <v>336</v>
      </c>
      <c r="E7" s="632"/>
      <c r="F7" s="389" t="s">
        <v>51</v>
      </c>
      <c r="G7" s="390"/>
      <c r="H7" s="391">
        <v>1</v>
      </c>
      <c r="I7" s="389" t="s">
        <v>51</v>
      </c>
      <c r="J7" s="390"/>
      <c r="K7" s="391"/>
      <c r="L7" s="389" t="s">
        <v>51</v>
      </c>
      <c r="M7" s="390"/>
      <c r="N7" s="391"/>
      <c r="O7" s="389" t="s">
        <v>51</v>
      </c>
      <c r="P7" s="390"/>
      <c r="Q7" s="391"/>
      <c r="R7" s="389" t="s">
        <v>51</v>
      </c>
      <c r="S7" s="390"/>
      <c r="T7" s="391"/>
      <c r="U7" s="389" t="s">
        <v>51</v>
      </c>
      <c r="V7" s="390"/>
      <c r="W7" s="391"/>
      <c r="X7" s="389" t="s">
        <v>51</v>
      </c>
      <c r="Y7" s="390"/>
      <c r="Z7" s="391"/>
      <c r="AA7" s="389" t="s">
        <v>51</v>
      </c>
      <c r="AB7" s="390"/>
      <c r="AC7" s="391"/>
      <c r="AD7" s="389" t="s">
        <v>51</v>
      </c>
      <c r="AE7" s="390"/>
      <c r="AF7" s="391"/>
      <c r="AG7" s="389" t="s">
        <v>51</v>
      </c>
      <c r="AH7" s="390"/>
      <c r="AI7" s="391"/>
      <c r="AJ7" s="384"/>
      <c r="AK7" s="384"/>
      <c r="AL7" s="384"/>
    </row>
    <row r="8" spans="1:38">
      <c r="A8" s="381"/>
      <c r="B8" s="630"/>
      <c r="C8" s="630"/>
      <c r="D8" s="633"/>
      <c r="E8" s="634"/>
      <c r="F8" s="392">
        <v>0</v>
      </c>
      <c r="G8" s="392">
        <v>1</v>
      </c>
      <c r="H8" s="392">
        <v>2</v>
      </c>
      <c r="I8" s="392">
        <v>0</v>
      </c>
      <c r="J8" s="392">
        <v>1</v>
      </c>
      <c r="K8" s="392">
        <v>2</v>
      </c>
      <c r="L8" s="392">
        <v>0</v>
      </c>
      <c r="M8" s="392">
        <v>1</v>
      </c>
      <c r="N8" s="392">
        <v>2</v>
      </c>
      <c r="O8" s="392">
        <v>0</v>
      </c>
      <c r="P8" s="392">
        <v>1</v>
      </c>
      <c r="Q8" s="392">
        <v>2</v>
      </c>
      <c r="R8" s="392">
        <v>0</v>
      </c>
      <c r="S8" s="392">
        <v>1</v>
      </c>
      <c r="T8" s="392">
        <v>2</v>
      </c>
      <c r="U8" s="392">
        <v>0</v>
      </c>
      <c r="V8" s="392">
        <v>1</v>
      </c>
      <c r="W8" s="392">
        <v>2</v>
      </c>
      <c r="X8" s="392">
        <v>0</v>
      </c>
      <c r="Y8" s="392">
        <v>1</v>
      </c>
      <c r="Z8" s="392">
        <v>2</v>
      </c>
      <c r="AA8" s="392">
        <v>0</v>
      </c>
      <c r="AB8" s="392">
        <v>1</v>
      </c>
      <c r="AC8" s="392">
        <v>2</v>
      </c>
      <c r="AD8" s="392">
        <v>0</v>
      </c>
      <c r="AE8" s="392">
        <v>1</v>
      </c>
      <c r="AF8" s="392">
        <v>2</v>
      </c>
      <c r="AG8" s="392">
        <v>0</v>
      </c>
      <c r="AH8" s="392">
        <v>1</v>
      </c>
      <c r="AI8" s="392">
        <v>2</v>
      </c>
      <c r="AJ8" s="384"/>
      <c r="AK8" s="384"/>
      <c r="AL8" s="384"/>
    </row>
    <row r="9" spans="1:38" ht="40.5" customHeight="1">
      <c r="A9" s="381"/>
      <c r="B9" s="393">
        <v>1</v>
      </c>
      <c r="C9" s="400" t="s">
        <v>381</v>
      </c>
      <c r="D9" s="394">
        <v>1</v>
      </c>
      <c r="E9" s="395" t="s">
        <v>382</v>
      </c>
      <c r="F9" s="504"/>
      <c r="G9" s="504"/>
      <c r="H9" s="504" t="s">
        <v>129</v>
      </c>
      <c r="I9" s="505"/>
      <c r="J9" s="505"/>
      <c r="K9" s="505"/>
      <c r="L9" s="504"/>
      <c r="M9" s="504"/>
      <c r="N9" s="504"/>
      <c r="O9" s="505"/>
      <c r="P9" s="505"/>
      <c r="Q9" s="505"/>
      <c r="R9" s="504"/>
      <c r="S9" s="504"/>
      <c r="T9" s="504"/>
      <c r="U9" s="505"/>
      <c r="V9" s="505"/>
      <c r="W9" s="505"/>
      <c r="X9" s="504"/>
      <c r="Y9" s="504"/>
      <c r="Z9" s="504"/>
      <c r="AA9" s="505"/>
      <c r="AB9" s="505"/>
      <c r="AC9" s="505"/>
      <c r="AD9" s="504"/>
      <c r="AE9" s="504"/>
      <c r="AF9" s="504"/>
      <c r="AG9" s="505"/>
      <c r="AH9" s="505"/>
      <c r="AI9" s="505"/>
      <c r="AJ9" s="384"/>
      <c r="AK9" s="384"/>
      <c r="AL9" s="384"/>
    </row>
    <row r="10" spans="1:38" ht="54" customHeight="1">
      <c r="A10" s="381"/>
      <c r="B10" s="396"/>
      <c r="C10" s="397"/>
      <c r="D10" s="394">
        <v>2</v>
      </c>
      <c r="E10" s="395" t="s">
        <v>383</v>
      </c>
      <c r="F10" s="504"/>
      <c r="G10" s="504"/>
      <c r="H10" s="504" t="s">
        <v>129</v>
      </c>
      <c r="I10" s="505"/>
      <c r="J10" s="505"/>
      <c r="K10" s="505"/>
      <c r="L10" s="504"/>
      <c r="M10" s="504"/>
      <c r="N10" s="504"/>
      <c r="O10" s="505"/>
      <c r="P10" s="505"/>
      <c r="Q10" s="505"/>
      <c r="R10" s="504"/>
      <c r="S10" s="504"/>
      <c r="T10" s="504"/>
      <c r="U10" s="505"/>
      <c r="V10" s="505"/>
      <c r="W10" s="505"/>
      <c r="X10" s="504"/>
      <c r="Y10" s="504"/>
      <c r="Z10" s="504"/>
      <c r="AA10" s="505"/>
      <c r="AB10" s="505"/>
      <c r="AC10" s="505"/>
      <c r="AD10" s="504"/>
      <c r="AE10" s="504"/>
      <c r="AF10" s="504"/>
      <c r="AG10" s="505"/>
      <c r="AH10" s="505"/>
      <c r="AI10" s="505"/>
      <c r="AJ10" s="384"/>
      <c r="AK10" s="384"/>
      <c r="AL10" s="384"/>
    </row>
    <row r="11" spans="1:38" ht="56.25" customHeight="1">
      <c r="A11" s="381"/>
      <c r="B11" s="398"/>
      <c r="C11" s="399"/>
      <c r="D11" s="394">
        <v>3</v>
      </c>
      <c r="E11" s="395" t="s">
        <v>384</v>
      </c>
      <c r="F11" s="504"/>
      <c r="G11" s="504"/>
      <c r="H11" s="504" t="s">
        <v>129</v>
      </c>
      <c r="I11" s="505"/>
      <c r="J11" s="505"/>
      <c r="K11" s="505"/>
      <c r="L11" s="504"/>
      <c r="M11" s="504"/>
      <c r="N11" s="504"/>
      <c r="O11" s="505"/>
      <c r="P11" s="505"/>
      <c r="Q11" s="505"/>
      <c r="R11" s="504"/>
      <c r="S11" s="504"/>
      <c r="T11" s="504"/>
      <c r="U11" s="505"/>
      <c r="V11" s="505"/>
      <c r="W11" s="505"/>
      <c r="X11" s="504"/>
      <c r="Y11" s="504"/>
      <c r="Z11" s="504"/>
      <c r="AA11" s="505"/>
      <c r="AB11" s="505"/>
      <c r="AC11" s="505"/>
      <c r="AD11" s="504"/>
      <c r="AE11" s="504"/>
      <c r="AF11" s="504"/>
      <c r="AG11" s="505"/>
      <c r="AH11" s="505"/>
      <c r="AI11" s="505"/>
      <c r="AJ11" s="384"/>
      <c r="AK11" s="384"/>
      <c r="AL11" s="384"/>
    </row>
    <row r="12" spans="1:38" ht="41.25" customHeight="1">
      <c r="A12" s="381"/>
      <c r="B12" s="396" t="s">
        <v>257</v>
      </c>
      <c r="C12" s="639" t="s">
        <v>385</v>
      </c>
      <c r="D12" s="394">
        <v>1</v>
      </c>
      <c r="E12" s="395" t="s">
        <v>386</v>
      </c>
      <c r="F12" s="504"/>
      <c r="G12" s="504"/>
      <c r="H12" s="504" t="s">
        <v>129</v>
      </c>
      <c r="I12" s="505"/>
      <c r="J12" s="505"/>
      <c r="K12" s="505"/>
      <c r="L12" s="504"/>
      <c r="M12" s="504"/>
      <c r="N12" s="504"/>
      <c r="O12" s="505"/>
      <c r="P12" s="505"/>
      <c r="Q12" s="505"/>
      <c r="R12" s="504"/>
      <c r="S12" s="504"/>
      <c r="T12" s="504"/>
      <c r="U12" s="505"/>
      <c r="V12" s="505"/>
      <c r="W12" s="505"/>
      <c r="X12" s="504"/>
      <c r="Y12" s="504"/>
      <c r="Z12" s="504"/>
      <c r="AA12" s="505"/>
      <c r="AB12" s="505"/>
      <c r="AC12" s="505"/>
      <c r="AD12" s="504"/>
      <c r="AE12" s="504"/>
      <c r="AF12" s="504"/>
      <c r="AG12" s="505"/>
      <c r="AH12" s="505"/>
      <c r="AI12" s="505"/>
      <c r="AJ12" s="384"/>
      <c r="AK12" s="384"/>
      <c r="AL12" s="384"/>
    </row>
    <row r="13" spans="1:38" ht="29.25" customHeight="1">
      <c r="A13" s="381"/>
      <c r="B13" s="396"/>
      <c r="C13" s="625"/>
      <c r="D13" s="394">
        <v>2</v>
      </c>
      <c r="E13" s="395" t="s">
        <v>387</v>
      </c>
      <c r="F13" s="504"/>
      <c r="G13" s="504"/>
      <c r="H13" s="504" t="s">
        <v>129</v>
      </c>
      <c r="I13" s="505"/>
      <c r="J13" s="505"/>
      <c r="K13" s="505"/>
      <c r="L13" s="504"/>
      <c r="M13" s="504"/>
      <c r="N13" s="504"/>
      <c r="O13" s="505"/>
      <c r="P13" s="505"/>
      <c r="Q13" s="505"/>
      <c r="R13" s="504"/>
      <c r="S13" s="504"/>
      <c r="T13" s="504"/>
      <c r="U13" s="505"/>
      <c r="V13" s="505"/>
      <c r="W13" s="505"/>
      <c r="X13" s="504"/>
      <c r="Y13" s="504"/>
      <c r="Z13" s="504"/>
      <c r="AA13" s="505"/>
      <c r="AB13" s="505"/>
      <c r="AC13" s="505"/>
      <c r="AD13" s="504"/>
      <c r="AE13" s="504"/>
      <c r="AF13" s="504"/>
      <c r="AG13" s="505"/>
      <c r="AH13" s="505"/>
      <c r="AI13" s="505"/>
      <c r="AJ13" s="384"/>
      <c r="AK13" s="384"/>
      <c r="AL13" s="384"/>
    </row>
    <row r="14" spans="1:38" ht="70.5" customHeight="1">
      <c r="A14" s="381"/>
      <c r="B14" s="396"/>
      <c r="C14" s="397"/>
      <c r="D14" s="394">
        <v>3</v>
      </c>
      <c r="E14" s="395" t="s">
        <v>388</v>
      </c>
      <c r="F14" s="504"/>
      <c r="G14" s="504"/>
      <c r="H14" s="504" t="s">
        <v>129</v>
      </c>
      <c r="I14" s="505"/>
      <c r="J14" s="505"/>
      <c r="K14" s="505"/>
      <c r="L14" s="504"/>
      <c r="M14" s="504"/>
      <c r="N14" s="504"/>
      <c r="O14" s="505"/>
      <c r="P14" s="505"/>
      <c r="Q14" s="505"/>
      <c r="R14" s="504"/>
      <c r="S14" s="504"/>
      <c r="T14" s="504"/>
      <c r="U14" s="505"/>
      <c r="V14" s="505"/>
      <c r="W14" s="505"/>
      <c r="X14" s="504"/>
      <c r="Y14" s="504"/>
      <c r="Z14" s="504"/>
      <c r="AA14" s="505"/>
      <c r="AB14" s="505"/>
      <c r="AC14" s="505"/>
      <c r="AD14" s="504"/>
      <c r="AE14" s="504"/>
      <c r="AF14" s="504"/>
      <c r="AG14" s="505"/>
      <c r="AH14" s="505"/>
      <c r="AI14" s="505"/>
      <c r="AJ14" s="384"/>
      <c r="AK14" s="384"/>
      <c r="AL14" s="384"/>
    </row>
    <row r="15" spans="1:38" ht="41.25" customHeight="1">
      <c r="A15" s="381"/>
      <c r="B15" s="396"/>
      <c r="C15" s="397"/>
      <c r="D15" s="394">
        <v>4</v>
      </c>
      <c r="E15" s="395" t="s">
        <v>389</v>
      </c>
      <c r="F15" s="504"/>
      <c r="G15" s="504" t="s">
        <v>129</v>
      </c>
      <c r="H15" s="504"/>
      <c r="I15" s="505"/>
      <c r="J15" s="505"/>
      <c r="K15" s="505"/>
      <c r="L15" s="504"/>
      <c r="M15" s="504"/>
      <c r="N15" s="504"/>
      <c r="O15" s="505"/>
      <c r="P15" s="505"/>
      <c r="Q15" s="505"/>
      <c r="R15" s="504"/>
      <c r="S15" s="504"/>
      <c r="T15" s="504"/>
      <c r="U15" s="505"/>
      <c r="V15" s="505"/>
      <c r="W15" s="505"/>
      <c r="X15" s="504"/>
      <c r="Y15" s="504"/>
      <c r="Z15" s="504"/>
      <c r="AA15" s="505"/>
      <c r="AB15" s="505"/>
      <c r="AC15" s="505"/>
      <c r="AD15" s="504"/>
      <c r="AE15" s="504"/>
      <c r="AF15" s="504"/>
      <c r="AG15" s="505"/>
      <c r="AH15" s="505"/>
      <c r="AI15" s="505"/>
      <c r="AJ15" s="384"/>
      <c r="AK15" s="384"/>
      <c r="AL15" s="384"/>
    </row>
    <row r="16" spans="1:38" ht="42" customHeight="1" thickBot="1">
      <c r="A16" s="381"/>
      <c r="B16" s="396"/>
      <c r="C16" s="397"/>
      <c r="D16" s="394">
        <v>5</v>
      </c>
      <c r="E16" s="395" t="s">
        <v>390</v>
      </c>
      <c r="F16" s="504"/>
      <c r="G16" s="504"/>
      <c r="H16" s="504" t="s">
        <v>129</v>
      </c>
      <c r="I16" s="505"/>
      <c r="J16" s="505"/>
      <c r="K16" s="505"/>
      <c r="L16" s="504"/>
      <c r="M16" s="504"/>
      <c r="N16" s="504"/>
      <c r="O16" s="505"/>
      <c r="P16" s="505"/>
      <c r="Q16" s="505"/>
      <c r="R16" s="504"/>
      <c r="S16" s="504"/>
      <c r="T16" s="504"/>
      <c r="U16" s="505"/>
      <c r="V16" s="505"/>
      <c r="W16" s="505"/>
      <c r="X16" s="504"/>
      <c r="Y16" s="504"/>
      <c r="Z16" s="504"/>
      <c r="AA16" s="505"/>
      <c r="AB16" s="505"/>
      <c r="AC16" s="505"/>
      <c r="AD16" s="504"/>
      <c r="AE16" s="504"/>
      <c r="AF16" s="504"/>
      <c r="AG16" s="505"/>
      <c r="AH16" s="505"/>
      <c r="AI16" s="505"/>
      <c r="AJ16" s="384"/>
      <c r="AK16" s="384"/>
      <c r="AL16" s="384"/>
    </row>
    <row r="17" spans="1:38" ht="29.25" hidden="1" customHeight="1" thickBot="1">
      <c r="A17" s="381"/>
      <c r="B17" s="396"/>
      <c r="C17" s="397"/>
      <c r="D17" s="394"/>
      <c r="E17" s="395" t="s">
        <v>355</v>
      </c>
      <c r="F17" s="402">
        <f t="shared" ref="F17:AI17" si="0">COUNTA(F9:F16)</f>
        <v>0</v>
      </c>
      <c r="G17" s="402">
        <f t="shared" si="0"/>
        <v>1</v>
      </c>
      <c r="H17" s="402">
        <f t="shared" si="0"/>
        <v>7</v>
      </c>
      <c r="I17" s="402">
        <f t="shared" si="0"/>
        <v>0</v>
      </c>
      <c r="J17" s="402">
        <f t="shared" si="0"/>
        <v>0</v>
      </c>
      <c r="K17" s="402">
        <f t="shared" si="0"/>
        <v>0</v>
      </c>
      <c r="L17" s="402">
        <f t="shared" si="0"/>
        <v>0</v>
      </c>
      <c r="M17" s="402">
        <f t="shared" si="0"/>
        <v>0</v>
      </c>
      <c r="N17" s="402">
        <f t="shared" si="0"/>
        <v>0</v>
      </c>
      <c r="O17" s="402">
        <f t="shared" si="0"/>
        <v>0</v>
      </c>
      <c r="P17" s="402">
        <f t="shared" si="0"/>
        <v>0</v>
      </c>
      <c r="Q17" s="402">
        <f t="shared" si="0"/>
        <v>0</v>
      </c>
      <c r="R17" s="402">
        <f t="shared" si="0"/>
        <v>0</v>
      </c>
      <c r="S17" s="402">
        <f t="shared" si="0"/>
        <v>0</v>
      </c>
      <c r="T17" s="402">
        <f t="shared" si="0"/>
        <v>0</v>
      </c>
      <c r="U17" s="402">
        <f t="shared" si="0"/>
        <v>0</v>
      </c>
      <c r="V17" s="402">
        <f t="shared" si="0"/>
        <v>0</v>
      </c>
      <c r="W17" s="402">
        <f t="shared" si="0"/>
        <v>0</v>
      </c>
      <c r="X17" s="402">
        <f t="shared" si="0"/>
        <v>0</v>
      </c>
      <c r="Y17" s="402">
        <f t="shared" si="0"/>
        <v>0</v>
      </c>
      <c r="Z17" s="402">
        <f t="shared" si="0"/>
        <v>0</v>
      </c>
      <c r="AA17" s="402">
        <f t="shared" si="0"/>
        <v>0</v>
      </c>
      <c r="AB17" s="402">
        <f t="shared" si="0"/>
        <v>0</v>
      </c>
      <c r="AC17" s="402">
        <f t="shared" si="0"/>
        <v>0</v>
      </c>
      <c r="AD17" s="402">
        <f t="shared" si="0"/>
        <v>0</v>
      </c>
      <c r="AE17" s="402">
        <f t="shared" si="0"/>
        <v>0</v>
      </c>
      <c r="AF17" s="402">
        <f t="shared" si="0"/>
        <v>0</v>
      </c>
      <c r="AG17" s="402">
        <f t="shared" si="0"/>
        <v>0</v>
      </c>
      <c r="AH17" s="402">
        <f t="shared" si="0"/>
        <v>0</v>
      </c>
      <c r="AI17" s="402">
        <f t="shared" si="0"/>
        <v>0</v>
      </c>
      <c r="AJ17" s="401"/>
      <c r="AK17" s="384"/>
    </row>
    <row r="18" spans="1:38">
      <c r="A18" s="381"/>
      <c r="B18" s="623" t="s">
        <v>356</v>
      </c>
      <c r="C18" s="623"/>
      <c r="D18" s="623"/>
      <c r="E18" s="623"/>
      <c r="F18" s="403"/>
      <c r="G18" s="404">
        <f>(F17*0)+(G17*1)+(H17*2)</f>
        <v>15</v>
      </c>
      <c r="H18" s="405"/>
      <c r="I18" s="406"/>
      <c r="J18" s="407">
        <f>(I17*0)+(J17*1)+(K17*2)</f>
        <v>0</v>
      </c>
      <c r="K18" s="408"/>
      <c r="L18" s="403"/>
      <c r="M18" s="404">
        <f>(L17*0)+(M17*1)+(N17*2)</f>
        <v>0</v>
      </c>
      <c r="N18" s="405"/>
      <c r="O18" s="406"/>
      <c r="P18" s="407">
        <f>(O17*0)+(P17*1)+(Q17*2)</f>
        <v>0</v>
      </c>
      <c r="Q18" s="408"/>
      <c r="R18" s="403"/>
      <c r="S18" s="404">
        <f>(R17*0)+(S17*1)+(T17*2)</f>
        <v>0</v>
      </c>
      <c r="T18" s="405"/>
      <c r="U18" s="406"/>
      <c r="V18" s="407">
        <f>(U17*0)+(V17*1)+(W17*2)</f>
        <v>0</v>
      </c>
      <c r="W18" s="408"/>
      <c r="X18" s="403"/>
      <c r="Y18" s="404">
        <f>(X17*0)+(Y17*1)+(Z17*2)</f>
        <v>0</v>
      </c>
      <c r="Z18" s="405"/>
      <c r="AA18" s="406"/>
      <c r="AB18" s="407">
        <f>(AA17*0)+(AB17*1)+(AC17*2)</f>
        <v>0</v>
      </c>
      <c r="AC18" s="408"/>
      <c r="AD18" s="403"/>
      <c r="AE18" s="404">
        <f>(AD17*0)+(AE17*1)+(AF17*2)</f>
        <v>0</v>
      </c>
      <c r="AF18" s="405"/>
      <c r="AG18" s="406"/>
      <c r="AH18" s="407">
        <f>(AG17*0)+(AH17*1)+(AI17*2)</f>
        <v>0</v>
      </c>
      <c r="AI18" s="408"/>
      <c r="AJ18" s="401"/>
      <c r="AK18" s="384"/>
      <c r="AL18" s="409" t="s">
        <v>357</v>
      </c>
    </row>
    <row r="19" spans="1:38">
      <c r="A19" s="381"/>
      <c r="B19" s="623" t="s">
        <v>358</v>
      </c>
      <c r="C19" s="623"/>
      <c r="D19" s="623"/>
      <c r="E19" s="623"/>
      <c r="F19" s="403"/>
      <c r="G19" s="404">
        <f>COUNTA($D$9:$D$16)*2</f>
        <v>16</v>
      </c>
      <c r="H19" s="405"/>
      <c r="I19" s="406"/>
      <c r="J19" s="407">
        <f>COUNTA($D$9:$D$16)*2</f>
        <v>16</v>
      </c>
      <c r="K19" s="408"/>
      <c r="L19" s="403"/>
      <c r="M19" s="404">
        <f>COUNTA($D$9:$D$16)*2</f>
        <v>16</v>
      </c>
      <c r="N19" s="405"/>
      <c r="O19" s="406"/>
      <c r="P19" s="407">
        <f>COUNTA($D$9:$D$16)*2</f>
        <v>16</v>
      </c>
      <c r="Q19" s="408"/>
      <c r="R19" s="403"/>
      <c r="S19" s="404">
        <f>COUNTA($D$9:$D$16)*2</f>
        <v>16</v>
      </c>
      <c r="T19" s="405"/>
      <c r="U19" s="406"/>
      <c r="V19" s="407">
        <f>COUNTA($D$9:$D$16)*2</f>
        <v>16</v>
      </c>
      <c r="W19" s="408"/>
      <c r="X19" s="403"/>
      <c r="Y19" s="404">
        <f>COUNTA($D$9:$D$16)*2</f>
        <v>16</v>
      </c>
      <c r="Z19" s="405"/>
      <c r="AA19" s="406"/>
      <c r="AB19" s="407">
        <f>COUNTA($D$9:$D$16)*2</f>
        <v>16</v>
      </c>
      <c r="AC19" s="408"/>
      <c r="AD19" s="403"/>
      <c r="AE19" s="404">
        <f>COUNTA($D$9:$D$16)*2</f>
        <v>16</v>
      </c>
      <c r="AF19" s="405"/>
      <c r="AG19" s="406"/>
      <c r="AH19" s="407">
        <f>COUNTA($D$9:$D$16)*2</f>
        <v>16</v>
      </c>
      <c r="AI19" s="408"/>
      <c r="AJ19" s="401"/>
      <c r="AK19" s="384"/>
      <c r="AL19" s="410" t="s">
        <v>359</v>
      </c>
    </row>
    <row r="20" spans="1:38" ht="13">
      <c r="A20" s="381"/>
      <c r="B20" s="623" t="s">
        <v>360</v>
      </c>
      <c r="C20" s="623"/>
      <c r="D20" s="623"/>
      <c r="E20" s="623"/>
      <c r="F20" s="617">
        <f>G18/G19*100</f>
        <v>93.75</v>
      </c>
      <c r="G20" s="618"/>
      <c r="H20" s="619"/>
      <c r="I20" s="620">
        <f>J18/J19*100</f>
        <v>0</v>
      </c>
      <c r="J20" s="621"/>
      <c r="K20" s="622"/>
      <c r="L20" s="617">
        <f>M18/M19*100</f>
        <v>0</v>
      </c>
      <c r="M20" s="618"/>
      <c r="N20" s="619"/>
      <c r="O20" s="620">
        <f>P18/P19*100</f>
        <v>0</v>
      </c>
      <c r="P20" s="621"/>
      <c r="Q20" s="622"/>
      <c r="R20" s="617">
        <f>S18/S19*100</f>
        <v>0</v>
      </c>
      <c r="S20" s="618"/>
      <c r="T20" s="619"/>
      <c r="U20" s="620">
        <f>V18/V19*100</f>
        <v>0</v>
      </c>
      <c r="V20" s="621"/>
      <c r="W20" s="622"/>
      <c r="X20" s="617">
        <f>Y18/Y19*100</f>
        <v>0</v>
      </c>
      <c r="Y20" s="618"/>
      <c r="Z20" s="619"/>
      <c r="AA20" s="620">
        <f>AB18/AB19*100</f>
        <v>0</v>
      </c>
      <c r="AB20" s="621"/>
      <c r="AC20" s="622"/>
      <c r="AD20" s="617">
        <f>AE18/AE19*100</f>
        <v>0</v>
      </c>
      <c r="AE20" s="618"/>
      <c r="AF20" s="619"/>
      <c r="AG20" s="620">
        <f>AH18/AH19*100</f>
        <v>0</v>
      </c>
      <c r="AH20" s="621"/>
      <c r="AI20" s="622"/>
      <c r="AJ20" s="401"/>
      <c r="AK20" s="420"/>
      <c r="AL20" s="411">
        <f>SUM(F20:AG20)/COUNTA(H7,K7,N7,Q7,T7,W7,Z7,AC7,AF7,AI7)</f>
        <v>93.75</v>
      </c>
    </row>
    <row r="21" spans="1:38" ht="13" thickBot="1">
      <c r="A21" s="381"/>
      <c r="B21" s="623" t="s">
        <v>291</v>
      </c>
      <c r="C21" s="623"/>
      <c r="D21" s="623"/>
      <c r="E21" s="623"/>
      <c r="F21" s="403"/>
      <c r="G21" s="412" t="str">
        <f>IF(F20&lt;=50,"Kurang",IF(F20&lt;=60,"Sedang",IF(F20&lt;=75,"Cukup",IF(F20&lt;=90,"Baik",IF(F20&lt;=100,"Amat Baik","")))))</f>
        <v>Amat Baik</v>
      </c>
      <c r="H21" s="405"/>
      <c r="I21" s="406"/>
      <c r="J21" s="121" t="str">
        <f>IF(I20&lt;=50,"Kurang",IF(I20&lt;=60,"Sedang",IF(I20&lt;=75,"Cukup",IF(I20&lt;=90,"Baik",IF(I20&lt;=100,"Amat Baik","")))))</f>
        <v>Kurang</v>
      </c>
      <c r="K21" s="408"/>
      <c r="L21" s="403"/>
      <c r="M21" s="412" t="str">
        <f>IF(L20&lt;=50,"Kurang",IF(L20&lt;=60,"Sedang",IF(L20&lt;=75,"Cukup",IF(L20&lt;=90,"Baik",IF(L20&lt;=100,"Amat Baik","")))))</f>
        <v>Kurang</v>
      </c>
      <c r="N21" s="405"/>
      <c r="O21" s="406"/>
      <c r="P21" s="121" t="str">
        <f>IF(O20&lt;=50,"Kurang",IF(O20&lt;=60,"Sedang",IF(O20&lt;=75,"Cukup",IF(O20&lt;=90,"Baik",IF(O20&lt;=100,"Amat Baik","")))))</f>
        <v>Kurang</v>
      </c>
      <c r="Q21" s="408"/>
      <c r="R21" s="403"/>
      <c r="S21" s="412" t="str">
        <f>IF(R20&lt;=50,"Kurang",IF(R20&lt;=60,"Sedang",IF(R20&lt;=75,"Cukup",IF(R20&lt;=90,"Baik",IF(R20&lt;=100,"Amat Baik","")))))</f>
        <v>Kurang</v>
      </c>
      <c r="T21" s="405"/>
      <c r="U21" s="406"/>
      <c r="V21" s="121" t="str">
        <f>IF(U20&lt;=50,"Kurang",IF(U20&lt;=60,"Sedang",IF(U20&lt;=75,"Cukup",IF(U20&lt;=90,"Baik",IF(U20&lt;=100,"Amat Baik","")))))</f>
        <v>Kurang</v>
      </c>
      <c r="W21" s="408"/>
      <c r="X21" s="403"/>
      <c r="Y21" s="412" t="str">
        <f>IF(X20&lt;=50,"Kurang",IF(X20&lt;=60,"Sedang",IF(X20&lt;=75,"Cukup",IF(X20&lt;=90,"Baik",IF(X20&lt;=100,"Amat Baik","")))))</f>
        <v>Kurang</v>
      </c>
      <c r="Z21" s="405"/>
      <c r="AA21" s="406"/>
      <c r="AB21" s="121" t="str">
        <f>IF(AA20&lt;=50,"Kurang",IF(AA20&lt;=60,"Sedang",IF(AA20&lt;=75,"Cukup",IF(AA20&lt;=90,"Baik",IF(AA20&lt;=100,"Amat Baik","")))))</f>
        <v>Kurang</v>
      </c>
      <c r="AC21" s="408"/>
      <c r="AD21" s="403"/>
      <c r="AE21" s="412" t="str">
        <f>IF(AD20&lt;=50,"Kurang",IF(AD20&lt;=60,"Sedang",IF(AD20&lt;=75,"Cukup",IF(AD20&lt;=90,"Baik",IF(AD20&lt;=100,"Amat Baik","")))))</f>
        <v>Kurang</v>
      </c>
      <c r="AF21" s="405"/>
      <c r="AG21" s="406"/>
      <c r="AH21" s="121" t="str">
        <f>IF(AG20&lt;=50,"Kurang",IF(AG20&lt;=60,"Sedang",IF(AG20&lt;=75,"Cukup",IF(AG20&lt;=90,"Baik",IF(AG20&lt;=100,"Amat Baik","")))))</f>
        <v>Kurang</v>
      </c>
      <c r="AI21" s="408"/>
      <c r="AJ21" s="401"/>
      <c r="AK21" s="384"/>
      <c r="AL21" s="413" t="str">
        <f>IF(AL20&lt;=50,"Kurang",IF(AL20&lt;=60,"Sedang",IF(AL20&lt;=75,"Cukup",IF(AL20&lt;=90,"Baik",IF(AL20&lt;=100,"Amat Baik","")))))</f>
        <v>Amat Baik</v>
      </c>
    </row>
    <row r="22" spans="1:38" ht="18.75" customHeight="1">
      <c r="A22" s="381"/>
      <c r="B22" s="381"/>
      <c r="C22" s="381"/>
      <c r="D22" s="381"/>
      <c r="E22" s="381"/>
      <c r="F22" s="414"/>
      <c r="G22" s="414"/>
      <c r="H22" s="414"/>
      <c r="I22" s="414"/>
      <c r="J22" s="414"/>
      <c r="K22" s="414"/>
      <c r="L22" s="414"/>
      <c r="M22" s="414"/>
      <c r="N22" s="414"/>
      <c r="O22" s="414"/>
      <c r="P22" s="414"/>
      <c r="Q22" s="414"/>
      <c r="R22" s="414"/>
      <c r="S22" s="414"/>
      <c r="T22" s="414"/>
      <c r="U22" s="414"/>
      <c r="V22" s="414"/>
      <c r="W22" s="414"/>
      <c r="X22" s="414"/>
      <c r="Y22" s="414"/>
      <c r="Z22" s="414"/>
      <c r="AA22" s="414"/>
      <c r="AB22" s="414"/>
      <c r="AC22" s="414"/>
      <c r="AD22" s="414"/>
      <c r="AE22" s="414"/>
      <c r="AF22" s="414"/>
      <c r="AG22" s="414"/>
      <c r="AH22" s="414"/>
      <c r="AI22" s="414"/>
      <c r="AJ22" s="401"/>
      <c r="AK22" s="384"/>
      <c r="AL22" s="384"/>
    </row>
    <row r="23" spans="1:38" ht="18.75" customHeight="1">
      <c r="A23" s="381"/>
      <c r="B23" s="381"/>
      <c r="C23" s="381"/>
      <c r="D23" s="381"/>
      <c r="E23" s="381"/>
      <c r="F23" s="414"/>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401"/>
      <c r="AK23" s="384"/>
      <c r="AL23" s="384"/>
    </row>
  </sheetData>
  <sheetProtection sheet="1" objects="1" scenarios="1"/>
  <protectedRanges>
    <protectedRange sqref="H7 K7 N7 Q7 T7 W7 Z7 AC7 AF7 AI7" name="Range1"/>
    <protectedRange sqref="F9:H16 L9:N16 R9:T16 X9:Z16 AD9:AF16" name="Range3"/>
    <protectedRange sqref="I9:K16 O9:Q16 U9:W16 AA9:AC16 AG9:AI16" name="Range3_1"/>
  </protectedRanges>
  <mergeCells count="20">
    <mergeCell ref="C12:C13"/>
    <mergeCell ref="C2:AH2"/>
    <mergeCell ref="AB6:AC6"/>
    <mergeCell ref="B7:B8"/>
    <mergeCell ref="C7:C8"/>
    <mergeCell ref="D7:E8"/>
    <mergeCell ref="B18:E18"/>
    <mergeCell ref="B19:E19"/>
    <mergeCell ref="B20:E20"/>
    <mergeCell ref="F20:H20"/>
    <mergeCell ref="I20:K20"/>
    <mergeCell ref="AG20:AI20"/>
    <mergeCell ref="B21:E21"/>
    <mergeCell ref="O20:Q20"/>
    <mergeCell ref="R20:T20"/>
    <mergeCell ref="U20:W20"/>
    <mergeCell ref="X20:Z20"/>
    <mergeCell ref="AA20:AC20"/>
    <mergeCell ref="AD20:AF20"/>
    <mergeCell ref="L20:N20"/>
  </mergeCells>
  <conditionalFormatting sqref="E4:W6">
    <cfRule type="cellIs" dxfId="31" priority="22" operator="equal">
      <formula>0</formula>
    </cfRule>
  </conditionalFormatting>
  <conditionalFormatting sqref="F9:AI16">
    <cfRule type="cellIs" dxfId="30" priority="1" operator="between">
      <formula>"v"</formula>
      <formula>"v"</formula>
    </cfRule>
  </conditionalFormatting>
  <conditionalFormatting sqref="Y4:Y6 AD6:AI6">
    <cfRule type="cellIs" dxfId="29" priority="23" operator="equal">
      <formula>0</formula>
    </cfRule>
  </conditionalFormatting>
  <conditionalFormatting sqref="AB4:AI5">
    <cfRule type="cellIs" dxfId="28" priority="21" operator="equal">
      <formula>0</formula>
    </cfRule>
  </conditionalFormatting>
  <printOptions horizontalCentered="1"/>
  <pageMargins left="0.70866141732283472" right="0.70866141732283472" top="0.59055118110236227" bottom="0.59055118110236227" header="0.31496062992125984" footer="0.31496062992125984"/>
  <pageSetup paperSize="9" scale="74" orientation="landscape" horizontalDpi="4294967293" verticalDpi="0" r:id="rId1"/>
  <colBreaks count="1" manualBreakCount="1">
    <brk id="35" min="1" max="4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28"/>
  <sheetViews>
    <sheetView showGridLines="0" zoomScale="80" zoomScaleNormal="80" zoomScaleSheetLayoutView="80" workbookViewId="0">
      <pane xSplit="5" ySplit="8" topLeftCell="F18" activePane="bottomRight" state="frozen"/>
      <selection activeCell="G24" sqref="G24"/>
      <selection pane="topRight" activeCell="G24" sqref="G24"/>
      <selection pane="bottomLeft" activeCell="G24" sqref="G24"/>
      <selection pane="bottomRight"/>
    </sheetView>
  </sheetViews>
  <sheetFormatPr defaultColWidth="9.1796875" defaultRowHeight="12.5"/>
  <cols>
    <col min="1" max="1" width="9.453125" style="367" customWidth="1"/>
    <col min="2" max="2" width="5.54296875" style="367" customWidth="1"/>
    <col min="3" max="3" width="14.54296875" style="367" customWidth="1"/>
    <col min="4" max="4" width="4.1796875" style="367" customWidth="1"/>
    <col min="5" max="5" width="28.54296875" style="367" customWidth="1"/>
    <col min="6" max="35" width="4.1796875" style="415" customWidth="1"/>
    <col min="36" max="37" width="12.453125" style="367" customWidth="1"/>
    <col min="38" max="16384" width="9.1796875" style="367"/>
  </cols>
  <sheetData>
    <row r="1" spans="1:38" ht="36.75" customHeight="1">
      <c r="A1" s="418"/>
      <c r="B1" s="418"/>
      <c r="C1" s="418"/>
      <c r="D1" s="418"/>
      <c r="E1" s="418"/>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8"/>
      <c r="AK1" s="418"/>
      <c r="AL1" s="418"/>
    </row>
    <row r="2" spans="1:38" ht="28.5" customHeight="1">
      <c r="A2" s="381"/>
      <c r="B2" s="382"/>
      <c r="C2" s="627" t="s">
        <v>391</v>
      </c>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c r="AG2" s="627"/>
      <c r="AH2" s="627"/>
      <c r="AI2" s="383"/>
      <c r="AJ2" s="384"/>
      <c r="AK2" s="384"/>
      <c r="AL2" s="384"/>
    </row>
    <row r="3" spans="1:38" ht="28.5" customHeight="1">
      <c r="A3" s="381"/>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4"/>
      <c r="AK3" s="384"/>
      <c r="AL3" s="384"/>
    </row>
    <row r="4" spans="1:38" ht="17.25" customHeight="1">
      <c r="A4" s="381"/>
      <c r="B4" s="385"/>
      <c r="C4" s="385" t="s">
        <v>19</v>
      </c>
      <c r="D4" s="385" t="s">
        <v>42</v>
      </c>
      <c r="E4" s="385" t="str">
        <f>SJAWAT!E4&amp;""</f>
        <v>PONIJAN, S.Pd.</v>
      </c>
      <c r="F4" s="386"/>
      <c r="G4" s="386"/>
      <c r="H4" s="386"/>
      <c r="I4" s="386"/>
      <c r="J4" s="386"/>
      <c r="K4" s="386"/>
      <c r="L4" s="386"/>
      <c r="M4" s="386"/>
      <c r="N4" s="386"/>
      <c r="O4" s="386"/>
      <c r="P4" s="386"/>
      <c r="Q4" s="386"/>
      <c r="R4" s="386"/>
      <c r="S4" s="386"/>
      <c r="T4" s="386"/>
      <c r="U4" s="386"/>
      <c r="V4" s="386"/>
      <c r="W4" s="386"/>
      <c r="X4" s="385" t="s">
        <v>331</v>
      </c>
      <c r="Y4" s="386"/>
      <c r="Z4" s="386"/>
      <c r="AA4" s="386" t="s">
        <v>42</v>
      </c>
      <c r="AB4" s="385" t="str">
        <f>SJAWAT!AB4&amp;""</f>
        <v>Drs. Gembong Sumadiyono, M.Pd.</v>
      </c>
      <c r="AC4" s="386"/>
      <c r="AD4" s="386"/>
      <c r="AE4" s="386"/>
      <c r="AF4" s="386"/>
      <c r="AG4" s="386"/>
      <c r="AH4" s="386"/>
      <c r="AI4" s="386"/>
      <c r="AJ4" s="384"/>
      <c r="AK4" s="384"/>
      <c r="AL4" s="384"/>
    </row>
    <row r="5" spans="1:38" ht="17.25" customHeight="1">
      <c r="A5" s="381"/>
      <c r="B5" s="385"/>
      <c r="C5" s="385" t="s">
        <v>49</v>
      </c>
      <c r="D5" s="385" t="s">
        <v>42</v>
      </c>
      <c r="E5" s="385" t="str">
        <f>SJAWAT!E5&amp;""</f>
        <v>19700606 199903 2 001</v>
      </c>
      <c r="F5" s="386"/>
      <c r="G5" s="386"/>
      <c r="H5" s="386"/>
      <c r="I5" s="386"/>
      <c r="J5" s="386"/>
      <c r="K5" s="386"/>
      <c r="L5" s="386"/>
      <c r="M5" s="386"/>
      <c r="N5" s="386"/>
      <c r="O5" s="386"/>
      <c r="P5" s="386"/>
      <c r="Q5" s="386"/>
      <c r="R5" s="386"/>
      <c r="S5" s="386"/>
      <c r="T5" s="386"/>
      <c r="U5" s="386"/>
      <c r="V5" s="386"/>
      <c r="W5" s="386"/>
      <c r="X5" s="385" t="s">
        <v>49</v>
      </c>
      <c r="Y5" s="386"/>
      <c r="Z5" s="386"/>
      <c r="AA5" s="386" t="s">
        <v>42</v>
      </c>
      <c r="AB5" s="385" t="str">
        <f>SJAWAT!AB5&amp;""</f>
        <v>19660605 199403 1 012</v>
      </c>
      <c r="AC5" s="386"/>
      <c r="AD5" s="386"/>
      <c r="AE5" s="386"/>
      <c r="AF5" s="386"/>
      <c r="AG5" s="386"/>
      <c r="AH5" s="386"/>
      <c r="AI5" s="386"/>
      <c r="AJ5" s="384"/>
      <c r="AK5" s="384"/>
      <c r="AL5" s="384"/>
    </row>
    <row r="6" spans="1:38" ht="17.25" customHeight="1">
      <c r="A6" s="381"/>
      <c r="B6" s="385"/>
      <c r="C6" s="385" t="s">
        <v>332</v>
      </c>
      <c r="D6" s="387" t="s">
        <v>42</v>
      </c>
      <c r="E6" s="385" t="str">
        <f>SJAWAT!E6&amp;""</f>
        <v>Kepala Sekolah</v>
      </c>
      <c r="F6" s="386"/>
      <c r="G6" s="386"/>
      <c r="H6" s="386"/>
      <c r="I6" s="386"/>
      <c r="J6" s="386"/>
      <c r="K6" s="386"/>
      <c r="L6" s="386"/>
      <c r="M6" s="386"/>
      <c r="N6" s="386"/>
      <c r="O6" s="386"/>
      <c r="P6" s="386"/>
      <c r="Q6" s="386"/>
      <c r="R6" s="386"/>
      <c r="S6" s="386"/>
      <c r="T6" s="386"/>
      <c r="U6" s="386"/>
      <c r="V6" s="386"/>
      <c r="W6" s="386"/>
      <c r="X6" s="385" t="s">
        <v>333</v>
      </c>
      <c r="Y6" s="386"/>
      <c r="Z6" s="386"/>
      <c r="AA6" s="388" t="s">
        <v>42</v>
      </c>
      <c r="AB6" s="628">
        <f>AL25</f>
        <v>92.307692307692307</v>
      </c>
      <c r="AC6" s="628"/>
      <c r="AD6" s="386"/>
      <c r="AE6" s="386"/>
      <c r="AF6" s="386"/>
      <c r="AG6" s="386"/>
      <c r="AH6" s="386"/>
      <c r="AI6" s="386"/>
      <c r="AJ6" s="384"/>
      <c r="AK6" s="384"/>
      <c r="AL6" s="384"/>
    </row>
    <row r="7" spans="1:38">
      <c r="A7" s="381"/>
      <c r="B7" s="629" t="s">
        <v>334</v>
      </c>
      <c r="C7" s="629" t="s">
        <v>335</v>
      </c>
      <c r="D7" s="631" t="s">
        <v>336</v>
      </c>
      <c r="E7" s="632"/>
      <c r="F7" s="389" t="s">
        <v>51</v>
      </c>
      <c r="G7" s="390"/>
      <c r="H7" s="391">
        <v>1</v>
      </c>
      <c r="I7" s="389" t="s">
        <v>51</v>
      </c>
      <c r="J7" s="390"/>
      <c r="K7" s="391"/>
      <c r="L7" s="389" t="s">
        <v>51</v>
      </c>
      <c r="M7" s="390"/>
      <c r="N7" s="391"/>
      <c r="O7" s="389" t="s">
        <v>51</v>
      </c>
      <c r="P7" s="390"/>
      <c r="Q7" s="391"/>
      <c r="R7" s="389" t="s">
        <v>51</v>
      </c>
      <c r="S7" s="390"/>
      <c r="T7" s="391"/>
      <c r="U7" s="389" t="s">
        <v>51</v>
      </c>
      <c r="V7" s="390"/>
      <c r="W7" s="391"/>
      <c r="X7" s="389" t="s">
        <v>51</v>
      </c>
      <c r="Y7" s="390"/>
      <c r="Z7" s="391"/>
      <c r="AA7" s="389" t="s">
        <v>51</v>
      </c>
      <c r="AB7" s="390"/>
      <c r="AC7" s="391"/>
      <c r="AD7" s="389" t="s">
        <v>51</v>
      </c>
      <c r="AE7" s="390"/>
      <c r="AF7" s="391"/>
      <c r="AG7" s="389" t="s">
        <v>51</v>
      </c>
      <c r="AH7" s="390"/>
      <c r="AI7" s="391"/>
      <c r="AJ7" s="384"/>
      <c r="AK7" s="384"/>
      <c r="AL7" s="384"/>
    </row>
    <row r="8" spans="1:38">
      <c r="A8" s="381"/>
      <c r="B8" s="630"/>
      <c r="C8" s="630"/>
      <c r="D8" s="633"/>
      <c r="E8" s="634"/>
      <c r="F8" s="392">
        <v>0</v>
      </c>
      <c r="G8" s="392">
        <v>1</v>
      </c>
      <c r="H8" s="392">
        <v>2</v>
      </c>
      <c r="I8" s="392">
        <v>0</v>
      </c>
      <c r="J8" s="392">
        <v>1</v>
      </c>
      <c r="K8" s="392">
        <v>2</v>
      </c>
      <c r="L8" s="392">
        <v>0</v>
      </c>
      <c r="M8" s="392">
        <v>1</v>
      </c>
      <c r="N8" s="392">
        <v>2</v>
      </c>
      <c r="O8" s="392">
        <v>0</v>
      </c>
      <c r="P8" s="392">
        <v>1</v>
      </c>
      <c r="Q8" s="392">
        <v>2</v>
      </c>
      <c r="R8" s="392">
        <v>0</v>
      </c>
      <c r="S8" s="392">
        <v>1</v>
      </c>
      <c r="T8" s="392">
        <v>2</v>
      </c>
      <c r="U8" s="392">
        <v>0</v>
      </c>
      <c r="V8" s="392">
        <v>1</v>
      </c>
      <c r="W8" s="392">
        <v>2</v>
      </c>
      <c r="X8" s="392">
        <v>0</v>
      </c>
      <c r="Y8" s="392">
        <v>1</v>
      </c>
      <c r="Z8" s="392">
        <v>2</v>
      </c>
      <c r="AA8" s="392">
        <v>0</v>
      </c>
      <c r="AB8" s="392">
        <v>1</v>
      </c>
      <c r="AC8" s="392">
        <v>2</v>
      </c>
      <c r="AD8" s="392">
        <v>0</v>
      </c>
      <c r="AE8" s="392">
        <v>1</v>
      </c>
      <c r="AF8" s="392">
        <v>2</v>
      </c>
      <c r="AG8" s="392">
        <v>0</v>
      </c>
      <c r="AH8" s="392">
        <v>1</v>
      </c>
      <c r="AI8" s="392">
        <v>2</v>
      </c>
      <c r="AJ8" s="384"/>
      <c r="AK8" s="384"/>
      <c r="AL8" s="384"/>
    </row>
    <row r="9" spans="1:38" ht="30.75" customHeight="1">
      <c r="A9" s="381"/>
      <c r="B9" s="393">
        <v>1</v>
      </c>
      <c r="C9" s="400" t="s">
        <v>381</v>
      </c>
      <c r="D9" s="394">
        <v>1</v>
      </c>
      <c r="E9" s="395" t="s">
        <v>392</v>
      </c>
      <c r="F9" s="504"/>
      <c r="G9" s="504"/>
      <c r="H9" s="504" t="s">
        <v>129</v>
      </c>
      <c r="I9" s="505"/>
      <c r="J9" s="505"/>
      <c r="K9" s="505"/>
      <c r="L9" s="504"/>
      <c r="M9" s="504"/>
      <c r="N9" s="504"/>
      <c r="O9" s="505"/>
      <c r="P9" s="505"/>
      <c r="Q9" s="505"/>
      <c r="R9" s="504"/>
      <c r="S9" s="504"/>
      <c r="T9" s="504"/>
      <c r="U9" s="505"/>
      <c r="V9" s="505"/>
      <c r="W9" s="505"/>
      <c r="X9" s="504"/>
      <c r="Y9" s="504"/>
      <c r="Z9" s="504"/>
      <c r="AA9" s="505"/>
      <c r="AB9" s="505"/>
      <c r="AC9" s="505"/>
      <c r="AD9" s="504"/>
      <c r="AE9" s="504"/>
      <c r="AF9" s="504"/>
      <c r="AG9" s="505"/>
      <c r="AH9" s="505"/>
      <c r="AI9" s="505"/>
      <c r="AJ9" s="384"/>
      <c r="AK9" s="384"/>
      <c r="AL9" s="384"/>
    </row>
    <row r="10" spans="1:38" ht="29.25" customHeight="1">
      <c r="A10" s="381"/>
      <c r="B10" s="396"/>
      <c r="C10" s="421"/>
      <c r="D10" s="394">
        <v>2</v>
      </c>
      <c r="E10" s="395" t="s">
        <v>393</v>
      </c>
      <c r="F10" s="504"/>
      <c r="G10" s="504"/>
      <c r="H10" s="504" t="s">
        <v>129</v>
      </c>
      <c r="I10" s="505"/>
      <c r="J10" s="505"/>
      <c r="K10" s="505"/>
      <c r="L10" s="504"/>
      <c r="M10" s="504"/>
      <c r="N10" s="504"/>
      <c r="O10" s="505"/>
      <c r="P10" s="505"/>
      <c r="Q10" s="505"/>
      <c r="R10" s="504"/>
      <c r="S10" s="504"/>
      <c r="T10" s="504"/>
      <c r="U10" s="505"/>
      <c r="V10" s="505"/>
      <c r="W10" s="505"/>
      <c r="X10" s="504"/>
      <c r="Y10" s="504"/>
      <c r="Z10" s="504"/>
      <c r="AA10" s="505"/>
      <c r="AB10" s="505"/>
      <c r="AC10" s="505"/>
      <c r="AD10" s="504"/>
      <c r="AE10" s="504"/>
      <c r="AF10" s="504"/>
      <c r="AG10" s="505"/>
      <c r="AH10" s="505"/>
      <c r="AI10" s="505"/>
      <c r="AJ10" s="384"/>
      <c r="AK10" s="384"/>
      <c r="AL10" s="384"/>
    </row>
    <row r="11" spans="1:38" ht="27.75" customHeight="1">
      <c r="A11" s="381"/>
      <c r="B11" s="396"/>
      <c r="C11" s="421"/>
      <c r="D11" s="394">
        <v>3</v>
      </c>
      <c r="E11" s="395" t="s">
        <v>394</v>
      </c>
      <c r="F11" s="504"/>
      <c r="G11" s="504"/>
      <c r="H11" s="504" t="s">
        <v>129</v>
      </c>
      <c r="I11" s="505"/>
      <c r="J11" s="505"/>
      <c r="K11" s="505"/>
      <c r="L11" s="504"/>
      <c r="M11" s="504"/>
      <c r="N11" s="504"/>
      <c r="O11" s="505"/>
      <c r="P11" s="505"/>
      <c r="Q11" s="505"/>
      <c r="R11" s="504"/>
      <c r="S11" s="504"/>
      <c r="T11" s="504"/>
      <c r="U11" s="505"/>
      <c r="V11" s="505"/>
      <c r="W11" s="505"/>
      <c r="X11" s="504"/>
      <c r="Y11" s="504"/>
      <c r="Z11" s="504"/>
      <c r="AA11" s="505"/>
      <c r="AB11" s="505"/>
      <c r="AC11" s="505"/>
      <c r="AD11" s="504"/>
      <c r="AE11" s="504"/>
      <c r="AF11" s="504"/>
      <c r="AG11" s="505"/>
      <c r="AH11" s="505"/>
      <c r="AI11" s="505"/>
      <c r="AJ11" s="384"/>
      <c r="AK11" s="384"/>
      <c r="AL11" s="384"/>
    </row>
    <row r="12" spans="1:38" ht="16.5" customHeight="1">
      <c r="A12" s="381"/>
      <c r="B12" s="396"/>
      <c r="C12" s="421"/>
      <c r="D12" s="394">
        <v>4</v>
      </c>
      <c r="E12" s="395" t="s">
        <v>395</v>
      </c>
      <c r="F12" s="504"/>
      <c r="G12" s="504"/>
      <c r="H12" s="504" t="s">
        <v>129</v>
      </c>
      <c r="I12" s="505"/>
      <c r="J12" s="505"/>
      <c r="K12" s="505"/>
      <c r="L12" s="504"/>
      <c r="M12" s="504"/>
      <c r="N12" s="504"/>
      <c r="O12" s="505"/>
      <c r="P12" s="505"/>
      <c r="Q12" s="505"/>
      <c r="R12" s="504"/>
      <c r="S12" s="504"/>
      <c r="T12" s="504"/>
      <c r="U12" s="505"/>
      <c r="V12" s="505"/>
      <c r="W12" s="505"/>
      <c r="X12" s="504"/>
      <c r="Y12" s="504"/>
      <c r="Z12" s="504"/>
      <c r="AA12" s="505"/>
      <c r="AB12" s="505"/>
      <c r="AC12" s="505"/>
      <c r="AD12" s="504"/>
      <c r="AE12" s="504"/>
      <c r="AF12" s="504"/>
      <c r="AG12" s="505"/>
      <c r="AH12" s="505"/>
      <c r="AI12" s="505"/>
      <c r="AJ12" s="384"/>
      <c r="AK12" s="384"/>
      <c r="AL12" s="384"/>
    </row>
    <row r="13" spans="1:38" ht="15.75" customHeight="1">
      <c r="A13" s="381"/>
      <c r="B13" s="396"/>
      <c r="C13" s="421"/>
      <c r="D13" s="394">
        <v>5</v>
      </c>
      <c r="E13" s="395" t="s">
        <v>396</v>
      </c>
      <c r="F13" s="504"/>
      <c r="G13" s="504"/>
      <c r="H13" s="504" t="s">
        <v>129</v>
      </c>
      <c r="I13" s="505"/>
      <c r="J13" s="505"/>
      <c r="K13" s="505"/>
      <c r="L13" s="504"/>
      <c r="M13" s="504"/>
      <c r="N13" s="504"/>
      <c r="O13" s="505"/>
      <c r="P13" s="505"/>
      <c r="Q13" s="505"/>
      <c r="R13" s="504"/>
      <c r="S13" s="504"/>
      <c r="T13" s="504"/>
      <c r="U13" s="505"/>
      <c r="V13" s="505"/>
      <c r="W13" s="505"/>
      <c r="X13" s="504"/>
      <c r="Y13" s="504"/>
      <c r="Z13" s="504"/>
      <c r="AA13" s="505"/>
      <c r="AB13" s="505"/>
      <c r="AC13" s="505"/>
      <c r="AD13" s="504"/>
      <c r="AE13" s="504"/>
      <c r="AF13" s="504"/>
      <c r="AG13" s="505"/>
      <c r="AH13" s="505"/>
      <c r="AI13" s="505"/>
      <c r="AJ13" s="384"/>
      <c r="AK13" s="384"/>
      <c r="AL13" s="384"/>
    </row>
    <row r="14" spans="1:38" ht="28.5" customHeight="1">
      <c r="A14" s="381"/>
      <c r="B14" s="396"/>
      <c r="C14" s="421"/>
      <c r="D14" s="394">
        <v>6</v>
      </c>
      <c r="E14" s="395" t="s">
        <v>397</v>
      </c>
      <c r="F14" s="504"/>
      <c r="G14" s="504"/>
      <c r="H14" s="504" t="s">
        <v>129</v>
      </c>
      <c r="I14" s="505"/>
      <c r="J14" s="505"/>
      <c r="K14" s="505"/>
      <c r="L14" s="504"/>
      <c r="M14" s="504"/>
      <c r="N14" s="504"/>
      <c r="O14" s="505"/>
      <c r="P14" s="505"/>
      <c r="Q14" s="505"/>
      <c r="R14" s="504"/>
      <c r="S14" s="504"/>
      <c r="T14" s="504"/>
      <c r="U14" s="505"/>
      <c r="V14" s="505"/>
      <c r="W14" s="505"/>
      <c r="X14" s="504"/>
      <c r="Y14" s="504"/>
      <c r="Z14" s="504"/>
      <c r="AA14" s="505"/>
      <c r="AB14" s="505"/>
      <c r="AC14" s="505"/>
      <c r="AD14" s="504"/>
      <c r="AE14" s="504"/>
      <c r="AF14" s="504"/>
      <c r="AG14" s="505"/>
      <c r="AH14" s="505"/>
      <c r="AI14" s="505"/>
      <c r="AJ14" s="384"/>
      <c r="AK14" s="384"/>
      <c r="AL14" s="384"/>
    </row>
    <row r="15" spans="1:38" ht="28.5" customHeight="1">
      <c r="A15" s="381"/>
      <c r="B15" s="396"/>
      <c r="C15" s="397"/>
      <c r="D15" s="394">
        <v>7</v>
      </c>
      <c r="E15" s="395" t="s">
        <v>398</v>
      </c>
      <c r="F15" s="504"/>
      <c r="G15" s="504"/>
      <c r="H15" s="504" t="s">
        <v>129</v>
      </c>
      <c r="I15" s="505"/>
      <c r="J15" s="505"/>
      <c r="K15" s="505"/>
      <c r="L15" s="504"/>
      <c r="M15" s="504"/>
      <c r="N15" s="504"/>
      <c r="O15" s="505"/>
      <c r="P15" s="505"/>
      <c r="Q15" s="505"/>
      <c r="R15" s="504"/>
      <c r="S15" s="504"/>
      <c r="T15" s="504"/>
      <c r="U15" s="505"/>
      <c r="V15" s="505"/>
      <c r="W15" s="505"/>
      <c r="X15" s="504"/>
      <c r="Y15" s="504"/>
      <c r="Z15" s="504"/>
      <c r="AA15" s="505"/>
      <c r="AB15" s="505"/>
      <c r="AC15" s="505"/>
      <c r="AD15" s="504"/>
      <c r="AE15" s="504"/>
      <c r="AF15" s="504"/>
      <c r="AG15" s="505"/>
      <c r="AH15" s="505"/>
      <c r="AI15" s="505"/>
      <c r="AJ15" s="384"/>
      <c r="AK15" s="384"/>
      <c r="AL15" s="384"/>
    </row>
    <row r="16" spans="1:38" ht="28.5" customHeight="1">
      <c r="A16" s="381"/>
      <c r="B16" s="398"/>
      <c r="C16" s="399"/>
      <c r="D16" s="394">
        <v>8</v>
      </c>
      <c r="E16" s="395" t="s">
        <v>399</v>
      </c>
      <c r="F16" s="504"/>
      <c r="G16" s="504"/>
      <c r="H16" s="504" t="s">
        <v>129</v>
      </c>
      <c r="I16" s="505"/>
      <c r="J16" s="505"/>
      <c r="K16" s="505"/>
      <c r="L16" s="504"/>
      <c r="M16" s="504"/>
      <c r="N16" s="504"/>
      <c r="O16" s="505"/>
      <c r="P16" s="505"/>
      <c r="Q16" s="505"/>
      <c r="R16" s="504"/>
      <c r="S16" s="504"/>
      <c r="T16" s="504"/>
      <c r="U16" s="505"/>
      <c r="V16" s="505"/>
      <c r="W16" s="505"/>
      <c r="X16" s="504"/>
      <c r="Y16" s="504"/>
      <c r="Z16" s="504"/>
      <c r="AA16" s="505"/>
      <c r="AB16" s="505"/>
      <c r="AC16" s="505"/>
      <c r="AD16" s="504"/>
      <c r="AE16" s="504"/>
      <c r="AF16" s="504"/>
      <c r="AG16" s="505"/>
      <c r="AH16" s="505"/>
      <c r="AI16" s="505"/>
      <c r="AJ16" s="384"/>
      <c r="AK16" s="384"/>
      <c r="AL16" s="384"/>
    </row>
    <row r="17" spans="1:38" ht="54.75" customHeight="1">
      <c r="A17" s="381"/>
      <c r="B17" s="396" t="s">
        <v>257</v>
      </c>
      <c r="C17" s="639" t="s">
        <v>381</v>
      </c>
      <c r="D17" s="394">
        <v>1</v>
      </c>
      <c r="E17" s="395" t="s">
        <v>400</v>
      </c>
      <c r="F17" s="504"/>
      <c r="G17" s="504" t="s">
        <v>129</v>
      </c>
      <c r="H17" s="504"/>
      <c r="I17" s="505"/>
      <c r="J17" s="505"/>
      <c r="K17" s="505"/>
      <c r="L17" s="504"/>
      <c r="M17" s="504"/>
      <c r="N17" s="504"/>
      <c r="O17" s="505"/>
      <c r="P17" s="505"/>
      <c r="Q17" s="505"/>
      <c r="R17" s="504"/>
      <c r="S17" s="504"/>
      <c r="T17" s="504"/>
      <c r="U17" s="505"/>
      <c r="V17" s="505"/>
      <c r="W17" s="505"/>
      <c r="X17" s="504"/>
      <c r="Y17" s="504"/>
      <c r="Z17" s="504"/>
      <c r="AA17" s="505"/>
      <c r="AB17" s="505"/>
      <c r="AC17" s="505"/>
      <c r="AD17" s="504"/>
      <c r="AE17" s="504"/>
      <c r="AF17" s="504"/>
      <c r="AG17" s="505"/>
      <c r="AH17" s="505"/>
      <c r="AI17" s="505"/>
      <c r="AJ17" s="384"/>
      <c r="AK17" s="384"/>
      <c r="AL17" s="384"/>
    </row>
    <row r="18" spans="1:38" ht="42" customHeight="1">
      <c r="A18" s="381"/>
      <c r="B18" s="396"/>
      <c r="C18" s="625"/>
      <c r="D18" s="394">
        <v>2</v>
      </c>
      <c r="E18" s="395" t="s">
        <v>401</v>
      </c>
      <c r="F18" s="504"/>
      <c r="G18" s="504"/>
      <c r="H18" s="504" t="s">
        <v>129</v>
      </c>
      <c r="I18" s="505"/>
      <c r="J18" s="505"/>
      <c r="K18" s="505"/>
      <c r="L18" s="504"/>
      <c r="M18" s="504"/>
      <c r="N18" s="504"/>
      <c r="O18" s="505"/>
      <c r="P18" s="505"/>
      <c r="Q18" s="505"/>
      <c r="R18" s="504"/>
      <c r="S18" s="504"/>
      <c r="T18" s="504"/>
      <c r="U18" s="505"/>
      <c r="V18" s="505"/>
      <c r="W18" s="505"/>
      <c r="X18" s="504"/>
      <c r="Y18" s="504"/>
      <c r="Z18" s="504"/>
      <c r="AA18" s="505"/>
      <c r="AB18" s="505"/>
      <c r="AC18" s="505"/>
      <c r="AD18" s="504"/>
      <c r="AE18" s="504"/>
      <c r="AF18" s="504"/>
      <c r="AG18" s="505"/>
      <c r="AH18" s="505"/>
      <c r="AI18" s="505"/>
      <c r="AJ18" s="384"/>
      <c r="AK18" s="384"/>
      <c r="AL18" s="384"/>
    </row>
    <row r="19" spans="1:38" ht="66.75" customHeight="1">
      <c r="A19" s="381"/>
      <c r="B19" s="396"/>
      <c r="C19" s="397"/>
      <c r="D19" s="394">
        <v>3</v>
      </c>
      <c r="E19" s="395" t="s">
        <v>402</v>
      </c>
      <c r="F19" s="504"/>
      <c r="G19" s="504"/>
      <c r="H19" s="504" t="s">
        <v>129</v>
      </c>
      <c r="I19" s="505"/>
      <c r="J19" s="505"/>
      <c r="K19" s="505"/>
      <c r="L19" s="504"/>
      <c r="M19" s="504"/>
      <c r="N19" s="504"/>
      <c r="O19" s="505"/>
      <c r="P19" s="505"/>
      <c r="Q19" s="505"/>
      <c r="R19" s="504"/>
      <c r="S19" s="504"/>
      <c r="T19" s="504"/>
      <c r="U19" s="505"/>
      <c r="V19" s="505"/>
      <c r="W19" s="505"/>
      <c r="X19" s="504"/>
      <c r="Y19" s="504"/>
      <c r="Z19" s="504"/>
      <c r="AA19" s="505"/>
      <c r="AB19" s="505"/>
      <c r="AC19" s="505"/>
      <c r="AD19" s="504"/>
      <c r="AE19" s="504"/>
      <c r="AF19" s="504"/>
      <c r="AG19" s="505"/>
      <c r="AH19" s="505"/>
      <c r="AI19" s="505"/>
      <c r="AJ19" s="384"/>
      <c r="AK19" s="384"/>
      <c r="AL19" s="384"/>
    </row>
    <row r="20" spans="1:38" ht="42" customHeight="1">
      <c r="A20" s="381"/>
      <c r="B20" s="396"/>
      <c r="C20" s="397"/>
      <c r="D20" s="394">
        <v>4</v>
      </c>
      <c r="E20" s="395" t="s">
        <v>403</v>
      </c>
      <c r="F20" s="504"/>
      <c r="G20" s="504" t="s">
        <v>129</v>
      </c>
      <c r="H20" s="504"/>
      <c r="I20" s="505"/>
      <c r="J20" s="505"/>
      <c r="K20" s="505"/>
      <c r="L20" s="504"/>
      <c r="M20" s="504"/>
      <c r="N20" s="504"/>
      <c r="O20" s="505"/>
      <c r="P20" s="505"/>
      <c r="Q20" s="505"/>
      <c r="R20" s="504"/>
      <c r="S20" s="504"/>
      <c r="T20" s="504"/>
      <c r="U20" s="505"/>
      <c r="V20" s="505"/>
      <c r="W20" s="505"/>
      <c r="X20" s="504"/>
      <c r="Y20" s="504"/>
      <c r="Z20" s="504"/>
      <c r="AA20" s="505"/>
      <c r="AB20" s="505"/>
      <c r="AC20" s="505"/>
      <c r="AD20" s="504"/>
      <c r="AE20" s="504"/>
      <c r="AF20" s="504"/>
      <c r="AG20" s="505"/>
      <c r="AH20" s="505"/>
      <c r="AI20" s="505"/>
      <c r="AJ20" s="384"/>
      <c r="AK20" s="384"/>
      <c r="AL20" s="384"/>
    </row>
    <row r="21" spans="1:38" ht="65.25" customHeight="1" thickBot="1">
      <c r="A21" s="381"/>
      <c r="B21" s="396"/>
      <c r="C21" s="397"/>
      <c r="D21" s="394">
        <v>5</v>
      </c>
      <c r="E21" s="395" t="s">
        <v>404</v>
      </c>
      <c r="F21" s="504"/>
      <c r="G21" s="504"/>
      <c r="H21" s="504" t="s">
        <v>129</v>
      </c>
      <c r="I21" s="505"/>
      <c r="J21" s="505"/>
      <c r="K21" s="505"/>
      <c r="L21" s="504"/>
      <c r="M21" s="504"/>
      <c r="N21" s="504"/>
      <c r="O21" s="505"/>
      <c r="P21" s="505"/>
      <c r="Q21" s="505"/>
      <c r="R21" s="504"/>
      <c r="S21" s="504"/>
      <c r="T21" s="504"/>
      <c r="U21" s="505"/>
      <c r="V21" s="505"/>
      <c r="W21" s="505"/>
      <c r="X21" s="504"/>
      <c r="Y21" s="504"/>
      <c r="Z21" s="504"/>
      <c r="AA21" s="505"/>
      <c r="AB21" s="505"/>
      <c r="AC21" s="505"/>
      <c r="AD21" s="504"/>
      <c r="AE21" s="504"/>
      <c r="AF21" s="504"/>
      <c r="AG21" s="505"/>
      <c r="AH21" s="505"/>
      <c r="AI21" s="505"/>
      <c r="AJ21" s="384"/>
      <c r="AK21" s="384"/>
      <c r="AL21" s="384"/>
    </row>
    <row r="22" spans="1:38" ht="29.25" hidden="1" customHeight="1" thickBot="1">
      <c r="A22" s="381"/>
      <c r="B22" s="396"/>
      <c r="C22" s="397"/>
      <c r="D22" s="394"/>
      <c r="E22" s="395" t="s">
        <v>355</v>
      </c>
      <c r="F22" s="402">
        <f t="shared" ref="F22:AI22" si="0">COUNTA(F9:F21)</f>
        <v>0</v>
      </c>
      <c r="G22" s="402">
        <f t="shared" si="0"/>
        <v>2</v>
      </c>
      <c r="H22" s="402">
        <f t="shared" si="0"/>
        <v>11</v>
      </c>
      <c r="I22" s="402">
        <f t="shared" si="0"/>
        <v>0</v>
      </c>
      <c r="J22" s="402">
        <f t="shared" si="0"/>
        <v>0</v>
      </c>
      <c r="K22" s="402">
        <f t="shared" si="0"/>
        <v>0</v>
      </c>
      <c r="L22" s="402">
        <f t="shared" si="0"/>
        <v>0</v>
      </c>
      <c r="M22" s="402">
        <f t="shared" si="0"/>
        <v>0</v>
      </c>
      <c r="N22" s="402">
        <f t="shared" si="0"/>
        <v>0</v>
      </c>
      <c r="O22" s="402">
        <f t="shared" si="0"/>
        <v>0</v>
      </c>
      <c r="P22" s="402">
        <f t="shared" si="0"/>
        <v>0</v>
      </c>
      <c r="Q22" s="402">
        <f t="shared" si="0"/>
        <v>0</v>
      </c>
      <c r="R22" s="402">
        <f t="shared" si="0"/>
        <v>0</v>
      </c>
      <c r="S22" s="402">
        <f t="shared" si="0"/>
        <v>0</v>
      </c>
      <c r="T22" s="402">
        <f t="shared" si="0"/>
        <v>0</v>
      </c>
      <c r="U22" s="402">
        <f t="shared" si="0"/>
        <v>0</v>
      </c>
      <c r="V22" s="402">
        <f t="shared" si="0"/>
        <v>0</v>
      </c>
      <c r="W22" s="402">
        <f t="shared" si="0"/>
        <v>0</v>
      </c>
      <c r="X22" s="402">
        <f t="shared" si="0"/>
        <v>0</v>
      </c>
      <c r="Y22" s="402">
        <f t="shared" si="0"/>
        <v>0</v>
      </c>
      <c r="Z22" s="402">
        <f t="shared" si="0"/>
        <v>0</v>
      </c>
      <c r="AA22" s="402">
        <f t="shared" si="0"/>
        <v>0</v>
      </c>
      <c r="AB22" s="402">
        <f t="shared" si="0"/>
        <v>0</v>
      </c>
      <c r="AC22" s="402">
        <f t="shared" si="0"/>
        <v>0</v>
      </c>
      <c r="AD22" s="402">
        <f t="shared" si="0"/>
        <v>0</v>
      </c>
      <c r="AE22" s="402">
        <f t="shared" si="0"/>
        <v>0</v>
      </c>
      <c r="AF22" s="402">
        <f t="shared" si="0"/>
        <v>0</v>
      </c>
      <c r="AG22" s="402">
        <f t="shared" si="0"/>
        <v>0</v>
      </c>
      <c r="AH22" s="402">
        <f t="shared" si="0"/>
        <v>0</v>
      </c>
      <c r="AI22" s="402">
        <f t="shared" si="0"/>
        <v>0</v>
      </c>
      <c r="AJ22" s="401"/>
      <c r="AK22" s="384"/>
    </row>
    <row r="23" spans="1:38">
      <c r="A23" s="381"/>
      <c r="B23" s="623" t="s">
        <v>356</v>
      </c>
      <c r="C23" s="623"/>
      <c r="D23" s="623"/>
      <c r="E23" s="623"/>
      <c r="F23" s="403"/>
      <c r="G23" s="404">
        <f>(F22*0)+(G22*1)+(H22*2)</f>
        <v>24</v>
      </c>
      <c r="H23" s="405"/>
      <c r="I23" s="406"/>
      <c r="J23" s="407">
        <f>(I22*0)+(J22*1)+(K22*2)</f>
        <v>0</v>
      </c>
      <c r="K23" s="408"/>
      <c r="L23" s="403"/>
      <c r="M23" s="404">
        <f>(L22*0)+(M22*1)+(N22*2)</f>
        <v>0</v>
      </c>
      <c r="N23" s="405"/>
      <c r="O23" s="406"/>
      <c r="P23" s="407">
        <f>(O22*0)+(P22*1)+(Q22*2)</f>
        <v>0</v>
      </c>
      <c r="Q23" s="408"/>
      <c r="R23" s="403"/>
      <c r="S23" s="404">
        <f>(R22*0)+(S22*1)+(T22*2)</f>
        <v>0</v>
      </c>
      <c r="T23" s="405"/>
      <c r="U23" s="406"/>
      <c r="V23" s="407">
        <f>(U22*0)+(V22*1)+(W22*2)</f>
        <v>0</v>
      </c>
      <c r="W23" s="408"/>
      <c r="X23" s="403"/>
      <c r="Y23" s="404">
        <f>(X22*0)+(Y22*1)+(Z22*2)</f>
        <v>0</v>
      </c>
      <c r="Z23" s="405"/>
      <c r="AA23" s="406"/>
      <c r="AB23" s="407">
        <f>(AA22*0)+(AB22*1)+(AC22*2)</f>
        <v>0</v>
      </c>
      <c r="AC23" s="408"/>
      <c r="AD23" s="403"/>
      <c r="AE23" s="404">
        <f>(AD22*0)+(AE22*1)+(AF22*2)</f>
        <v>0</v>
      </c>
      <c r="AF23" s="405"/>
      <c r="AG23" s="406"/>
      <c r="AH23" s="407">
        <f>(AG22*0)+(AH22*1)+(AI22*2)</f>
        <v>0</v>
      </c>
      <c r="AI23" s="408"/>
      <c r="AJ23" s="401"/>
      <c r="AK23" s="384"/>
      <c r="AL23" s="409" t="s">
        <v>357</v>
      </c>
    </row>
    <row r="24" spans="1:38">
      <c r="A24" s="381"/>
      <c r="B24" s="623" t="s">
        <v>358</v>
      </c>
      <c r="C24" s="623"/>
      <c r="D24" s="623"/>
      <c r="E24" s="623"/>
      <c r="F24" s="403"/>
      <c r="G24" s="404">
        <f>COUNTA($D$9:$D$21)*2</f>
        <v>26</v>
      </c>
      <c r="H24" s="405"/>
      <c r="I24" s="406"/>
      <c r="J24" s="407">
        <f>COUNTA($D$9:$D$21)*2</f>
        <v>26</v>
      </c>
      <c r="K24" s="408"/>
      <c r="L24" s="403"/>
      <c r="M24" s="404">
        <f>COUNTA($D$9:$D$21)*2</f>
        <v>26</v>
      </c>
      <c r="N24" s="405"/>
      <c r="O24" s="406"/>
      <c r="P24" s="407">
        <f>COUNTA($D$9:$D$21)*2</f>
        <v>26</v>
      </c>
      <c r="Q24" s="408"/>
      <c r="R24" s="403"/>
      <c r="S24" s="404">
        <f>COUNTA($D$9:$D$21)*2</f>
        <v>26</v>
      </c>
      <c r="T24" s="405"/>
      <c r="U24" s="406"/>
      <c r="V24" s="407">
        <f>COUNTA($D$9:$D$21)*2</f>
        <v>26</v>
      </c>
      <c r="W24" s="408"/>
      <c r="X24" s="403"/>
      <c r="Y24" s="404">
        <f>COUNTA($D$9:$D$21)*2</f>
        <v>26</v>
      </c>
      <c r="Z24" s="405"/>
      <c r="AA24" s="406"/>
      <c r="AB24" s="407">
        <f>COUNTA($D$9:$D$21)*2</f>
        <v>26</v>
      </c>
      <c r="AC24" s="408"/>
      <c r="AD24" s="403"/>
      <c r="AE24" s="404">
        <f>COUNTA($D$9:$D$21)*2</f>
        <v>26</v>
      </c>
      <c r="AF24" s="405"/>
      <c r="AG24" s="406"/>
      <c r="AH24" s="407">
        <f>COUNTA($D$9:$D$21)*2</f>
        <v>26</v>
      </c>
      <c r="AI24" s="408"/>
      <c r="AJ24" s="401"/>
      <c r="AK24" s="384"/>
      <c r="AL24" s="410" t="s">
        <v>359</v>
      </c>
    </row>
    <row r="25" spans="1:38" ht="13">
      <c r="A25" s="381"/>
      <c r="B25" s="623" t="s">
        <v>360</v>
      </c>
      <c r="C25" s="623"/>
      <c r="D25" s="623"/>
      <c r="E25" s="623"/>
      <c r="F25" s="617">
        <f>G23/G24*100</f>
        <v>92.307692307692307</v>
      </c>
      <c r="G25" s="618"/>
      <c r="H25" s="619"/>
      <c r="I25" s="620">
        <f>J23/J24*100</f>
        <v>0</v>
      </c>
      <c r="J25" s="621"/>
      <c r="K25" s="622"/>
      <c r="L25" s="617">
        <f>M23/M24*100</f>
        <v>0</v>
      </c>
      <c r="M25" s="618"/>
      <c r="N25" s="619"/>
      <c r="O25" s="620">
        <f>P23/P24*100</f>
        <v>0</v>
      </c>
      <c r="P25" s="621"/>
      <c r="Q25" s="622"/>
      <c r="R25" s="617">
        <f>S23/S24*100</f>
        <v>0</v>
      </c>
      <c r="S25" s="618"/>
      <c r="T25" s="619"/>
      <c r="U25" s="620">
        <f>V23/V24*100</f>
        <v>0</v>
      </c>
      <c r="V25" s="621"/>
      <c r="W25" s="622"/>
      <c r="X25" s="617">
        <f>Y23/Y24*100</f>
        <v>0</v>
      </c>
      <c r="Y25" s="618"/>
      <c r="Z25" s="619"/>
      <c r="AA25" s="620">
        <f>AB23/AB24*100</f>
        <v>0</v>
      </c>
      <c r="AB25" s="621"/>
      <c r="AC25" s="622"/>
      <c r="AD25" s="617">
        <f>AE23/AE24*100</f>
        <v>0</v>
      </c>
      <c r="AE25" s="618"/>
      <c r="AF25" s="619"/>
      <c r="AG25" s="620">
        <f>AH23/AH24*100</f>
        <v>0</v>
      </c>
      <c r="AH25" s="621"/>
      <c r="AI25" s="622"/>
      <c r="AJ25" s="401"/>
      <c r="AK25" s="384"/>
      <c r="AL25" s="411">
        <f>SUM(F25:AG25)/COUNTA(H7,K7,N7,Q7,T7,W7,Z7,AC7,AF7,AI7)</f>
        <v>92.307692307692307</v>
      </c>
    </row>
    <row r="26" spans="1:38" ht="13" thickBot="1">
      <c r="A26" s="381"/>
      <c r="B26" s="623" t="s">
        <v>291</v>
      </c>
      <c r="C26" s="623"/>
      <c r="D26" s="623"/>
      <c r="E26" s="623"/>
      <c r="F26" s="403"/>
      <c r="G26" s="412" t="str">
        <f>IF(F25&lt;=50,"Kurang",IF(F25&lt;=60,"Sedang",IF(F25&lt;=75,"Cukup",IF(F25&lt;=90,"Baik",IF(F25&lt;=100,"Amat Baik","")))))</f>
        <v>Amat Baik</v>
      </c>
      <c r="H26" s="405"/>
      <c r="I26" s="406"/>
      <c r="J26" s="121" t="str">
        <f>IF(I25&lt;=50,"Kurang",IF(I25&lt;=60,"Sedang",IF(I25&lt;=75,"Cukup",IF(I25&lt;=90,"Baik",IF(I25&lt;=100,"Amat Baik","")))))</f>
        <v>Kurang</v>
      </c>
      <c r="K26" s="408"/>
      <c r="L26" s="403"/>
      <c r="M26" s="412" t="str">
        <f>IF(L25&lt;=50,"Kurang",IF(L25&lt;=60,"Sedang",IF(L25&lt;=75,"Cukup",IF(L25&lt;=90,"Baik",IF(L25&lt;=100,"Amat Baik","")))))</f>
        <v>Kurang</v>
      </c>
      <c r="N26" s="405"/>
      <c r="O26" s="406"/>
      <c r="P26" s="121" t="str">
        <f>IF(O25&lt;=50,"Kurang",IF(O25&lt;=60,"Sedang",IF(O25&lt;=75,"Cukup",IF(O25&lt;=90,"Baik",IF(O25&lt;=100,"Amat Baik","")))))</f>
        <v>Kurang</v>
      </c>
      <c r="Q26" s="408"/>
      <c r="R26" s="403"/>
      <c r="S26" s="412" t="str">
        <f>IF(R25&lt;=50,"Kurang",IF(R25&lt;=60,"Sedang",IF(R25&lt;=75,"Cukup",IF(R25&lt;=90,"Baik",IF(R25&lt;=100,"Amat Baik","")))))</f>
        <v>Kurang</v>
      </c>
      <c r="T26" s="405"/>
      <c r="U26" s="406"/>
      <c r="V26" s="121" t="str">
        <f>IF(U25&lt;=50,"Kurang",IF(U25&lt;=60,"Sedang",IF(U25&lt;=75,"Cukup",IF(U25&lt;=90,"Baik",IF(U25&lt;=100,"Amat Baik","")))))</f>
        <v>Kurang</v>
      </c>
      <c r="W26" s="408"/>
      <c r="X26" s="403"/>
      <c r="Y26" s="412" t="str">
        <f>IF(X25&lt;=50,"Kurang",IF(X25&lt;=60,"Sedang",IF(X25&lt;=75,"Cukup",IF(X25&lt;=90,"Baik",IF(X25&lt;=100,"Amat Baik","")))))</f>
        <v>Kurang</v>
      </c>
      <c r="Z26" s="405"/>
      <c r="AA26" s="406"/>
      <c r="AB26" s="121" t="str">
        <f>IF(AA25&lt;=50,"Kurang",IF(AA25&lt;=60,"Sedang",IF(AA25&lt;=75,"Cukup",IF(AA25&lt;=90,"Baik",IF(AA25&lt;=100,"Amat Baik","")))))</f>
        <v>Kurang</v>
      </c>
      <c r="AC26" s="408"/>
      <c r="AD26" s="403"/>
      <c r="AE26" s="412" t="str">
        <f>IF(AD25&lt;=50,"Kurang",IF(AD25&lt;=60,"Sedang",IF(AD25&lt;=75,"Cukup",IF(AD25&lt;=90,"Baik",IF(AD25&lt;=100,"Amat Baik","")))))</f>
        <v>Kurang</v>
      </c>
      <c r="AF26" s="405"/>
      <c r="AG26" s="406"/>
      <c r="AH26" s="121" t="str">
        <f>IF(AG25&lt;=50,"Kurang",IF(AG25&lt;=60,"Sedang",IF(AG25&lt;=75,"Cukup",IF(AG25&lt;=90,"Baik",IF(AG25&lt;=100,"Amat Baik","")))))</f>
        <v>Kurang</v>
      </c>
      <c r="AI26" s="408"/>
      <c r="AJ26" s="401"/>
      <c r="AK26" s="384"/>
      <c r="AL26" s="413" t="str">
        <f>IF(AL25&lt;=50,"Kurang",IF(AL25&lt;=60,"Sedang",IF(AL25&lt;=75,"Cukup",IF(AL25&lt;=90,"Baik",IF(AL25&lt;=100,"Amat Baik","")))))</f>
        <v>Amat Baik</v>
      </c>
    </row>
    <row r="27" spans="1:38" ht="18.75" customHeight="1">
      <c r="A27" s="381"/>
      <c r="B27" s="381"/>
      <c r="C27" s="381"/>
      <c r="D27" s="381"/>
      <c r="E27" s="381"/>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01"/>
      <c r="AK27" s="384"/>
      <c r="AL27" s="384"/>
    </row>
    <row r="28" spans="1:38" ht="18.75" customHeight="1">
      <c r="A28" s="381"/>
      <c r="B28" s="381"/>
      <c r="C28" s="381"/>
      <c r="D28" s="381"/>
      <c r="E28" s="381"/>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01"/>
      <c r="AK28" s="384"/>
      <c r="AL28" s="384"/>
    </row>
  </sheetData>
  <sheetProtection sheet="1" objects="1" scenarios="1"/>
  <protectedRanges>
    <protectedRange sqref="H7 K7 N7 Q7 T7 W7 Z7 AC7 AF7 AI7" name="Range1"/>
    <protectedRange sqref="F9:H21 L9:N21 R9:T21 X9:Z21 AD9:AF21" name="Range3"/>
    <protectedRange sqref="I9:K21 O9:Q21 U9:W21 AA9:AC21 AG9:AI21" name="Range3_1"/>
  </protectedRanges>
  <mergeCells count="20">
    <mergeCell ref="C17:C18"/>
    <mergeCell ref="C2:AH2"/>
    <mergeCell ref="AB6:AC6"/>
    <mergeCell ref="B7:B8"/>
    <mergeCell ref="C7:C8"/>
    <mergeCell ref="D7:E8"/>
    <mergeCell ref="B23:E23"/>
    <mergeCell ref="B24:E24"/>
    <mergeCell ref="B25:E25"/>
    <mergeCell ref="F25:H25"/>
    <mergeCell ref="I25:K25"/>
    <mergeCell ref="AG25:AI25"/>
    <mergeCell ref="B26:E26"/>
    <mergeCell ref="O25:Q25"/>
    <mergeCell ref="R25:T25"/>
    <mergeCell ref="U25:W25"/>
    <mergeCell ref="X25:Z25"/>
    <mergeCell ref="AA25:AC25"/>
    <mergeCell ref="AD25:AF25"/>
    <mergeCell ref="L25:N25"/>
  </mergeCells>
  <conditionalFormatting sqref="E4:W6">
    <cfRule type="cellIs" dxfId="27" priority="22" operator="equal">
      <formula>0</formula>
    </cfRule>
  </conditionalFormatting>
  <conditionalFormatting sqref="F9:AI21">
    <cfRule type="cellIs" dxfId="26" priority="1" operator="between">
      <formula>"v"</formula>
      <formula>"v"</formula>
    </cfRule>
  </conditionalFormatting>
  <conditionalFormatting sqref="Y4:Y6 AD6:AI6">
    <cfRule type="cellIs" dxfId="25" priority="23" operator="equal">
      <formula>0</formula>
    </cfRule>
  </conditionalFormatting>
  <conditionalFormatting sqref="AB4:AI5">
    <cfRule type="cellIs" dxfId="24" priority="21" operator="equal">
      <formula>0</formula>
    </cfRule>
  </conditionalFormatting>
  <printOptions horizontalCentered="1"/>
  <pageMargins left="0.70866141732283472" right="0.70866141732283472" top="0.39370078740157483" bottom="0.59055118110236227" header="0.31496062992125984" footer="0.31496062992125984"/>
  <pageSetup paperSize="9" scale="74" orientation="landscape" horizontalDpi="4294967293" verticalDpi="0" r:id="rId1"/>
  <colBreaks count="1" manualBreakCount="1">
    <brk id="35" min="1" max="41"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499984740745262"/>
  </sheetPr>
  <dimension ref="A1:WVN204"/>
  <sheetViews>
    <sheetView showGridLines="0" zoomScale="85" zoomScaleNormal="85" zoomScaleSheetLayoutView="70" workbookViewId="0">
      <pane xSplit="2" ySplit="2" topLeftCell="C3" activePane="bottomRight" state="frozen"/>
      <selection activeCell="G24" sqref="G24"/>
      <selection pane="topRight" activeCell="G24" sqref="G24"/>
      <selection pane="bottomLeft" activeCell="G24" sqref="G24"/>
      <selection pane="bottomRight"/>
    </sheetView>
  </sheetViews>
  <sheetFormatPr defaultRowHeight="13"/>
  <cols>
    <col min="1" max="1" width="5.26953125" style="5" customWidth="1"/>
    <col min="2" max="2" width="6.26953125" style="7" customWidth="1"/>
    <col min="3" max="5" width="21.7265625" style="5" customWidth="1"/>
    <col min="6" max="6" width="22.453125" style="5" customWidth="1"/>
    <col min="7" max="7" width="16.7265625" style="8" bestFit="1" customWidth="1"/>
    <col min="8" max="8" width="5.81640625" style="5" customWidth="1"/>
    <col min="9" max="9" width="7" style="31" hidden="1" customWidth="1"/>
    <col min="10" max="13" width="5.81640625" style="4" hidden="1" customWidth="1"/>
    <col min="14" max="14" width="9.1796875" style="5" customWidth="1"/>
    <col min="15" max="15" width="0" style="5" hidden="1" customWidth="1"/>
    <col min="16" max="231" width="9.1796875" style="5"/>
    <col min="232" max="232" width="5.26953125" style="5" customWidth="1"/>
    <col min="233" max="249" width="5.81640625" style="5" customWidth="1"/>
    <col min="250" max="250" width="0" style="5" hidden="1" customWidth="1"/>
    <col min="251" max="251" width="5.81640625" style="5" customWidth="1"/>
    <col min="252" max="252" width="4" style="5" customWidth="1"/>
    <col min="253" max="487" width="9.1796875" style="5"/>
    <col min="488" max="488" width="5.26953125" style="5" customWidth="1"/>
    <col min="489" max="505" width="5.81640625" style="5" customWidth="1"/>
    <col min="506" max="506" width="0" style="5" hidden="1" customWidth="1"/>
    <col min="507" max="507" width="5.81640625" style="5" customWidth="1"/>
    <col min="508" max="508" width="4" style="5" customWidth="1"/>
    <col min="509" max="743" width="9.1796875" style="5"/>
    <col min="744" max="744" width="5.26953125" style="5" customWidth="1"/>
    <col min="745" max="761" width="5.81640625" style="5" customWidth="1"/>
    <col min="762" max="762" width="0" style="5" hidden="1" customWidth="1"/>
    <col min="763" max="763" width="5.81640625" style="5" customWidth="1"/>
    <col min="764" max="764" width="4" style="5" customWidth="1"/>
    <col min="765" max="999" width="9.1796875" style="5"/>
    <col min="1000" max="1000" width="5.26953125" style="5" customWidth="1"/>
    <col min="1001" max="1017" width="5.81640625" style="5" customWidth="1"/>
    <col min="1018" max="1018" width="0" style="5" hidden="1" customWidth="1"/>
    <col min="1019" max="1019" width="5.81640625" style="5" customWidth="1"/>
    <col min="1020" max="1020" width="4" style="5" customWidth="1"/>
    <col min="1021" max="1255" width="9.1796875" style="5"/>
    <col min="1256" max="1256" width="5.26953125" style="5" customWidth="1"/>
    <col min="1257" max="1273" width="5.81640625" style="5" customWidth="1"/>
    <col min="1274" max="1274" width="0" style="5" hidden="1" customWidth="1"/>
    <col min="1275" max="1275" width="5.81640625" style="5" customWidth="1"/>
    <col min="1276" max="1276" width="4" style="5" customWidth="1"/>
    <col min="1277" max="1511" width="9.1796875" style="5"/>
    <col min="1512" max="1512" width="5.26953125" style="5" customWidth="1"/>
    <col min="1513" max="1529" width="5.81640625" style="5" customWidth="1"/>
    <col min="1530" max="1530" width="0" style="5" hidden="1" customWidth="1"/>
    <col min="1531" max="1531" width="5.81640625" style="5" customWidth="1"/>
    <col min="1532" max="1532" width="4" style="5" customWidth="1"/>
    <col min="1533" max="1767" width="9.1796875" style="5"/>
    <col min="1768" max="1768" width="5.26953125" style="5" customWidth="1"/>
    <col min="1769" max="1785" width="5.81640625" style="5" customWidth="1"/>
    <col min="1786" max="1786" width="0" style="5" hidden="1" customWidth="1"/>
    <col min="1787" max="1787" width="5.81640625" style="5" customWidth="1"/>
    <col min="1788" max="1788" width="4" style="5" customWidth="1"/>
    <col min="1789" max="2023" width="9.1796875" style="5"/>
    <col min="2024" max="2024" width="5.26953125" style="5" customWidth="1"/>
    <col min="2025" max="2041" width="5.81640625" style="5" customWidth="1"/>
    <col min="2042" max="2042" width="0" style="5" hidden="1" customWidth="1"/>
    <col min="2043" max="2043" width="5.81640625" style="5" customWidth="1"/>
    <col min="2044" max="2044" width="4" style="5" customWidth="1"/>
    <col min="2045" max="2279" width="9.1796875" style="5"/>
    <col min="2280" max="2280" width="5.26953125" style="5" customWidth="1"/>
    <col min="2281" max="2297" width="5.81640625" style="5" customWidth="1"/>
    <col min="2298" max="2298" width="0" style="5" hidden="1" customWidth="1"/>
    <col min="2299" max="2299" width="5.81640625" style="5" customWidth="1"/>
    <col min="2300" max="2300" width="4" style="5" customWidth="1"/>
    <col min="2301" max="2535" width="9.1796875" style="5"/>
    <col min="2536" max="2536" width="5.26953125" style="5" customWidth="1"/>
    <col min="2537" max="2553" width="5.81640625" style="5" customWidth="1"/>
    <col min="2554" max="2554" width="0" style="5" hidden="1" customWidth="1"/>
    <col min="2555" max="2555" width="5.81640625" style="5" customWidth="1"/>
    <col min="2556" max="2556" width="4" style="5" customWidth="1"/>
    <col min="2557" max="2791" width="9.1796875" style="5"/>
    <col min="2792" max="2792" width="5.26953125" style="5" customWidth="1"/>
    <col min="2793" max="2809" width="5.81640625" style="5" customWidth="1"/>
    <col min="2810" max="2810" width="0" style="5" hidden="1" customWidth="1"/>
    <col min="2811" max="2811" width="5.81640625" style="5" customWidth="1"/>
    <col min="2812" max="2812" width="4" style="5" customWidth="1"/>
    <col min="2813" max="3047" width="9.1796875" style="5"/>
    <col min="3048" max="3048" width="5.26953125" style="5" customWidth="1"/>
    <col min="3049" max="3065" width="5.81640625" style="5" customWidth="1"/>
    <col min="3066" max="3066" width="0" style="5" hidden="1" customWidth="1"/>
    <col min="3067" max="3067" width="5.81640625" style="5" customWidth="1"/>
    <col min="3068" max="3068" width="4" style="5" customWidth="1"/>
    <col min="3069" max="3303" width="9.1796875" style="5"/>
    <col min="3304" max="3304" width="5.26953125" style="5" customWidth="1"/>
    <col min="3305" max="3321" width="5.81640625" style="5" customWidth="1"/>
    <col min="3322" max="3322" width="0" style="5" hidden="1" customWidth="1"/>
    <col min="3323" max="3323" width="5.81640625" style="5" customWidth="1"/>
    <col min="3324" max="3324" width="4" style="5" customWidth="1"/>
    <col min="3325" max="3559" width="9.1796875" style="5"/>
    <col min="3560" max="3560" width="5.26953125" style="5" customWidth="1"/>
    <col min="3561" max="3577" width="5.81640625" style="5" customWidth="1"/>
    <col min="3578" max="3578" width="0" style="5" hidden="1" customWidth="1"/>
    <col min="3579" max="3579" width="5.81640625" style="5" customWidth="1"/>
    <col min="3580" max="3580" width="4" style="5" customWidth="1"/>
    <col min="3581" max="3815" width="9.1796875" style="5"/>
    <col min="3816" max="3816" width="5.26953125" style="5" customWidth="1"/>
    <col min="3817" max="3833" width="5.81640625" style="5" customWidth="1"/>
    <col min="3834" max="3834" width="0" style="5" hidden="1" customWidth="1"/>
    <col min="3835" max="3835" width="5.81640625" style="5" customWidth="1"/>
    <col min="3836" max="3836" width="4" style="5" customWidth="1"/>
    <col min="3837" max="4071" width="9.1796875" style="5"/>
    <col min="4072" max="4072" width="5.26953125" style="5" customWidth="1"/>
    <col min="4073" max="4089" width="5.81640625" style="5" customWidth="1"/>
    <col min="4090" max="4090" width="0" style="5" hidden="1" customWidth="1"/>
    <col min="4091" max="4091" width="5.81640625" style="5" customWidth="1"/>
    <col min="4092" max="4092" width="4" style="5" customWidth="1"/>
    <col min="4093" max="4327" width="9.1796875" style="5"/>
    <col min="4328" max="4328" width="5.26953125" style="5" customWidth="1"/>
    <col min="4329" max="4345" width="5.81640625" style="5" customWidth="1"/>
    <col min="4346" max="4346" width="0" style="5" hidden="1" customWidth="1"/>
    <col min="4347" max="4347" width="5.81640625" style="5" customWidth="1"/>
    <col min="4348" max="4348" width="4" style="5" customWidth="1"/>
    <col min="4349" max="4583" width="9.1796875" style="5"/>
    <col min="4584" max="4584" width="5.26953125" style="5" customWidth="1"/>
    <col min="4585" max="4601" width="5.81640625" style="5" customWidth="1"/>
    <col min="4602" max="4602" width="0" style="5" hidden="1" customWidth="1"/>
    <col min="4603" max="4603" width="5.81640625" style="5" customWidth="1"/>
    <col min="4604" max="4604" width="4" style="5" customWidth="1"/>
    <col min="4605" max="4839" width="9.1796875" style="5"/>
    <col min="4840" max="4840" width="5.26953125" style="5" customWidth="1"/>
    <col min="4841" max="4857" width="5.81640625" style="5" customWidth="1"/>
    <col min="4858" max="4858" width="0" style="5" hidden="1" customWidth="1"/>
    <col min="4859" max="4859" width="5.81640625" style="5" customWidth="1"/>
    <col min="4860" max="4860" width="4" style="5" customWidth="1"/>
    <col min="4861" max="5095" width="9.1796875" style="5"/>
    <col min="5096" max="5096" width="5.26953125" style="5" customWidth="1"/>
    <col min="5097" max="5113" width="5.81640625" style="5" customWidth="1"/>
    <col min="5114" max="5114" width="0" style="5" hidden="1" customWidth="1"/>
    <col min="5115" max="5115" width="5.81640625" style="5" customWidth="1"/>
    <col min="5116" max="5116" width="4" style="5" customWidth="1"/>
    <col min="5117" max="5351" width="9.1796875" style="5"/>
    <col min="5352" max="5352" width="5.26953125" style="5" customWidth="1"/>
    <col min="5353" max="5369" width="5.81640625" style="5" customWidth="1"/>
    <col min="5370" max="5370" width="0" style="5" hidden="1" customWidth="1"/>
    <col min="5371" max="5371" width="5.81640625" style="5" customWidth="1"/>
    <col min="5372" max="5372" width="4" style="5" customWidth="1"/>
    <col min="5373" max="5607" width="9.1796875" style="5"/>
    <col min="5608" max="5608" width="5.26953125" style="5" customWidth="1"/>
    <col min="5609" max="5625" width="5.81640625" style="5" customWidth="1"/>
    <col min="5626" max="5626" width="0" style="5" hidden="1" customWidth="1"/>
    <col min="5627" max="5627" width="5.81640625" style="5" customWidth="1"/>
    <col min="5628" max="5628" width="4" style="5" customWidth="1"/>
    <col min="5629" max="5863" width="9.1796875" style="5"/>
    <col min="5864" max="5864" width="5.26953125" style="5" customWidth="1"/>
    <col min="5865" max="5881" width="5.81640625" style="5" customWidth="1"/>
    <col min="5882" max="5882" width="0" style="5" hidden="1" customWidth="1"/>
    <col min="5883" max="5883" width="5.81640625" style="5" customWidth="1"/>
    <col min="5884" max="5884" width="4" style="5" customWidth="1"/>
    <col min="5885" max="6119" width="9.1796875" style="5"/>
    <col min="6120" max="6120" width="5.26953125" style="5" customWidth="1"/>
    <col min="6121" max="6137" width="5.81640625" style="5" customWidth="1"/>
    <col min="6138" max="6138" width="0" style="5" hidden="1" customWidth="1"/>
    <col min="6139" max="6139" width="5.81640625" style="5" customWidth="1"/>
    <col min="6140" max="6140" width="4" style="5" customWidth="1"/>
    <col min="6141" max="6375" width="9.1796875" style="5"/>
    <col min="6376" max="6376" width="5.26953125" style="5" customWidth="1"/>
    <col min="6377" max="6393" width="5.81640625" style="5" customWidth="1"/>
    <col min="6394" max="6394" width="0" style="5" hidden="1" customWidth="1"/>
    <col min="6395" max="6395" width="5.81640625" style="5" customWidth="1"/>
    <col min="6396" max="6396" width="4" style="5" customWidth="1"/>
    <col min="6397" max="6631" width="9.1796875" style="5"/>
    <col min="6632" max="6632" width="5.26953125" style="5" customWidth="1"/>
    <col min="6633" max="6649" width="5.81640625" style="5" customWidth="1"/>
    <col min="6650" max="6650" width="0" style="5" hidden="1" customWidth="1"/>
    <col min="6651" max="6651" width="5.81640625" style="5" customWidth="1"/>
    <col min="6652" max="6652" width="4" style="5" customWidth="1"/>
    <col min="6653" max="6887" width="9.1796875" style="5"/>
    <col min="6888" max="6888" width="5.26953125" style="5" customWidth="1"/>
    <col min="6889" max="6905" width="5.81640625" style="5" customWidth="1"/>
    <col min="6906" max="6906" width="0" style="5" hidden="1" customWidth="1"/>
    <col min="6907" max="6907" width="5.81640625" style="5" customWidth="1"/>
    <col min="6908" max="6908" width="4" style="5" customWidth="1"/>
    <col min="6909" max="7143" width="9.1796875" style="5"/>
    <col min="7144" max="7144" width="5.26953125" style="5" customWidth="1"/>
    <col min="7145" max="7161" width="5.81640625" style="5" customWidth="1"/>
    <col min="7162" max="7162" width="0" style="5" hidden="1" customWidth="1"/>
    <col min="7163" max="7163" width="5.81640625" style="5" customWidth="1"/>
    <col min="7164" max="7164" width="4" style="5" customWidth="1"/>
    <col min="7165" max="7399" width="9.1796875" style="5"/>
    <col min="7400" max="7400" width="5.26953125" style="5" customWidth="1"/>
    <col min="7401" max="7417" width="5.81640625" style="5" customWidth="1"/>
    <col min="7418" max="7418" width="0" style="5" hidden="1" customWidth="1"/>
    <col min="7419" max="7419" width="5.81640625" style="5" customWidth="1"/>
    <col min="7420" max="7420" width="4" style="5" customWidth="1"/>
    <col min="7421" max="7655" width="9.1796875" style="5"/>
    <col min="7656" max="7656" width="5.26953125" style="5" customWidth="1"/>
    <col min="7657" max="7673" width="5.81640625" style="5" customWidth="1"/>
    <col min="7674" max="7674" width="0" style="5" hidden="1" customWidth="1"/>
    <col min="7675" max="7675" width="5.81640625" style="5" customWidth="1"/>
    <col min="7676" max="7676" width="4" style="5" customWidth="1"/>
    <col min="7677" max="7911" width="9.1796875" style="5"/>
    <col min="7912" max="7912" width="5.26953125" style="5" customWidth="1"/>
    <col min="7913" max="7929" width="5.81640625" style="5" customWidth="1"/>
    <col min="7930" max="7930" width="0" style="5" hidden="1" customWidth="1"/>
    <col min="7931" max="7931" width="5.81640625" style="5" customWidth="1"/>
    <col min="7932" max="7932" width="4" style="5" customWidth="1"/>
    <col min="7933" max="8167" width="9.1796875" style="5"/>
    <col min="8168" max="8168" width="5.26953125" style="5" customWidth="1"/>
    <col min="8169" max="8185" width="5.81640625" style="5" customWidth="1"/>
    <col min="8186" max="8186" width="0" style="5" hidden="1" customWidth="1"/>
    <col min="8187" max="8187" width="5.81640625" style="5" customWidth="1"/>
    <col min="8188" max="8188" width="4" style="5" customWidth="1"/>
    <col min="8189" max="8423" width="9.1796875" style="5"/>
    <col min="8424" max="8424" width="5.26953125" style="5" customWidth="1"/>
    <col min="8425" max="8441" width="5.81640625" style="5" customWidth="1"/>
    <col min="8442" max="8442" width="0" style="5" hidden="1" customWidth="1"/>
    <col min="8443" max="8443" width="5.81640625" style="5" customWidth="1"/>
    <col min="8444" max="8444" width="4" style="5" customWidth="1"/>
    <col min="8445" max="8679" width="9.1796875" style="5"/>
    <col min="8680" max="8680" width="5.26953125" style="5" customWidth="1"/>
    <col min="8681" max="8697" width="5.81640625" style="5" customWidth="1"/>
    <col min="8698" max="8698" width="0" style="5" hidden="1" customWidth="1"/>
    <col min="8699" max="8699" width="5.81640625" style="5" customWidth="1"/>
    <col min="8700" max="8700" width="4" style="5" customWidth="1"/>
    <col min="8701" max="8935" width="9.1796875" style="5"/>
    <col min="8936" max="8936" width="5.26953125" style="5" customWidth="1"/>
    <col min="8937" max="8953" width="5.81640625" style="5" customWidth="1"/>
    <col min="8954" max="8954" width="0" style="5" hidden="1" customWidth="1"/>
    <col min="8955" max="8955" width="5.81640625" style="5" customWidth="1"/>
    <col min="8956" max="8956" width="4" style="5" customWidth="1"/>
    <col min="8957" max="9191" width="9.1796875" style="5"/>
    <col min="9192" max="9192" width="5.26953125" style="5" customWidth="1"/>
    <col min="9193" max="9209" width="5.81640625" style="5" customWidth="1"/>
    <col min="9210" max="9210" width="0" style="5" hidden="1" customWidth="1"/>
    <col min="9211" max="9211" width="5.81640625" style="5" customWidth="1"/>
    <col min="9212" max="9212" width="4" style="5" customWidth="1"/>
    <col min="9213" max="9447" width="9.1796875" style="5"/>
    <col min="9448" max="9448" width="5.26953125" style="5" customWidth="1"/>
    <col min="9449" max="9465" width="5.81640625" style="5" customWidth="1"/>
    <col min="9466" max="9466" width="0" style="5" hidden="1" customWidth="1"/>
    <col min="9467" max="9467" width="5.81640625" style="5" customWidth="1"/>
    <col min="9468" max="9468" width="4" style="5" customWidth="1"/>
    <col min="9469" max="9703" width="9.1796875" style="5"/>
    <col min="9704" max="9704" width="5.26953125" style="5" customWidth="1"/>
    <col min="9705" max="9721" width="5.81640625" style="5" customWidth="1"/>
    <col min="9722" max="9722" width="0" style="5" hidden="1" customWidth="1"/>
    <col min="9723" max="9723" width="5.81640625" style="5" customWidth="1"/>
    <col min="9724" max="9724" width="4" style="5" customWidth="1"/>
    <col min="9725" max="9959" width="9.1796875" style="5"/>
    <col min="9960" max="9960" width="5.26953125" style="5" customWidth="1"/>
    <col min="9961" max="9977" width="5.81640625" style="5" customWidth="1"/>
    <col min="9978" max="9978" width="0" style="5" hidden="1" customWidth="1"/>
    <col min="9979" max="9979" width="5.81640625" style="5" customWidth="1"/>
    <col min="9980" max="9980" width="4" style="5" customWidth="1"/>
    <col min="9981" max="10215" width="9.1796875" style="5"/>
    <col min="10216" max="10216" width="5.26953125" style="5" customWidth="1"/>
    <col min="10217" max="10233" width="5.81640625" style="5" customWidth="1"/>
    <col min="10234" max="10234" width="0" style="5" hidden="1" customWidth="1"/>
    <col min="10235" max="10235" width="5.81640625" style="5" customWidth="1"/>
    <col min="10236" max="10236" width="4" style="5" customWidth="1"/>
    <col min="10237" max="10471" width="9.1796875" style="5"/>
    <col min="10472" max="10472" width="5.26953125" style="5" customWidth="1"/>
    <col min="10473" max="10489" width="5.81640625" style="5" customWidth="1"/>
    <col min="10490" max="10490" width="0" style="5" hidden="1" customWidth="1"/>
    <col min="10491" max="10491" width="5.81640625" style="5" customWidth="1"/>
    <col min="10492" max="10492" width="4" style="5" customWidth="1"/>
    <col min="10493" max="10727" width="9.1796875" style="5"/>
    <col min="10728" max="10728" width="5.26953125" style="5" customWidth="1"/>
    <col min="10729" max="10745" width="5.81640625" style="5" customWidth="1"/>
    <col min="10746" max="10746" width="0" style="5" hidden="1" customWidth="1"/>
    <col min="10747" max="10747" width="5.81640625" style="5" customWidth="1"/>
    <col min="10748" max="10748" width="4" style="5" customWidth="1"/>
    <col min="10749" max="10983" width="9.1796875" style="5"/>
    <col min="10984" max="10984" width="5.26953125" style="5" customWidth="1"/>
    <col min="10985" max="11001" width="5.81640625" style="5" customWidth="1"/>
    <col min="11002" max="11002" width="0" style="5" hidden="1" customWidth="1"/>
    <col min="11003" max="11003" width="5.81640625" style="5" customWidth="1"/>
    <col min="11004" max="11004" width="4" style="5" customWidth="1"/>
    <col min="11005" max="11239" width="9.1796875" style="5"/>
    <col min="11240" max="11240" width="5.26953125" style="5" customWidth="1"/>
    <col min="11241" max="11257" width="5.81640625" style="5" customWidth="1"/>
    <col min="11258" max="11258" width="0" style="5" hidden="1" customWidth="1"/>
    <col min="11259" max="11259" width="5.81640625" style="5" customWidth="1"/>
    <col min="11260" max="11260" width="4" style="5" customWidth="1"/>
    <col min="11261" max="11495" width="9.1796875" style="5"/>
    <col min="11496" max="11496" width="5.26953125" style="5" customWidth="1"/>
    <col min="11497" max="11513" width="5.81640625" style="5" customWidth="1"/>
    <col min="11514" max="11514" width="0" style="5" hidden="1" customWidth="1"/>
    <col min="11515" max="11515" width="5.81640625" style="5" customWidth="1"/>
    <col min="11516" max="11516" width="4" style="5" customWidth="1"/>
    <col min="11517" max="11751" width="9.1796875" style="5"/>
    <col min="11752" max="11752" width="5.26953125" style="5" customWidth="1"/>
    <col min="11753" max="11769" width="5.81640625" style="5" customWidth="1"/>
    <col min="11770" max="11770" width="0" style="5" hidden="1" customWidth="1"/>
    <col min="11771" max="11771" width="5.81640625" style="5" customWidth="1"/>
    <col min="11772" max="11772" width="4" style="5" customWidth="1"/>
    <col min="11773" max="12007" width="9.1796875" style="5"/>
    <col min="12008" max="12008" width="5.26953125" style="5" customWidth="1"/>
    <col min="12009" max="12025" width="5.81640625" style="5" customWidth="1"/>
    <col min="12026" max="12026" width="0" style="5" hidden="1" customWidth="1"/>
    <col min="12027" max="12027" width="5.81640625" style="5" customWidth="1"/>
    <col min="12028" max="12028" width="4" style="5" customWidth="1"/>
    <col min="12029" max="12263" width="9.1796875" style="5"/>
    <col min="12264" max="12264" width="5.26953125" style="5" customWidth="1"/>
    <col min="12265" max="12281" width="5.81640625" style="5" customWidth="1"/>
    <col min="12282" max="12282" width="0" style="5" hidden="1" customWidth="1"/>
    <col min="12283" max="12283" width="5.81640625" style="5" customWidth="1"/>
    <col min="12284" max="12284" width="4" style="5" customWidth="1"/>
    <col min="12285" max="12519" width="9.1796875" style="5"/>
    <col min="12520" max="12520" width="5.26953125" style="5" customWidth="1"/>
    <col min="12521" max="12537" width="5.81640625" style="5" customWidth="1"/>
    <col min="12538" max="12538" width="0" style="5" hidden="1" customWidth="1"/>
    <col min="12539" max="12539" width="5.81640625" style="5" customWidth="1"/>
    <col min="12540" max="12540" width="4" style="5" customWidth="1"/>
    <col min="12541" max="12775" width="9.1796875" style="5"/>
    <col min="12776" max="12776" width="5.26953125" style="5" customWidth="1"/>
    <col min="12777" max="12793" width="5.81640625" style="5" customWidth="1"/>
    <col min="12794" max="12794" width="0" style="5" hidden="1" customWidth="1"/>
    <col min="12795" max="12795" width="5.81640625" style="5" customWidth="1"/>
    <col min="12796" max="12796" width="4" style="5" customWidth="1"/>
    <col min="12797" max="13031" width="9.1796875" style="5"/>
    <col min="13032" max="13032" width="5.26953125" style="5" customWidth="1"/>
    <col min="13033" max="13049" width="5.81640625" style="5" customWidth="1"/>
    <col min="13050" max="13050" width="0" style="5" hidden="1" customWidth="1"/>
    <col min="13051" max="13051" width="5.81640625" style="5" customWidth="1"/>
    <col min="13052" max="13052" width="4" style="5" customWidth="1"/>
    <col min="13053" max="13287" width="9.1796875" style="5"/>
    <col min="13288" max="13288" width="5.26953125" style="5" customWidth="1"/>
    <col min="13289" max="13305" width="5.81640625" style="5" customWidth="1"/>
    <col min="13306" max="13306" width="0" style="5" hidden="1" customWidth="1"/>
    <col min="13307" max="13307" width="5.81640625" style="5" customWidth="1"/>
    <col min="13308" max="13308" width="4" style="5" customWidth="1"/>
    <col min="13309" max="13543" width="9.1796875" style="5"/>
    <col min="13544" max="13544" width="5.26953125" style="5" customWidth="1"/>
    <col min="13545" max="13561" width="5.81640625" style="5" customWidth="1"/>
    <col min="13562" max="13562" width="0" style="5" hidden="1" customWidth="1"/>
    <col min="13563" max="13563" width="5.81640625" style="5" customWidth="1"/>
    <col min="13564" max="13564" width="4" style="5" customWidth="1"/>
    <col min="13565" max="13799" width="9.1796875" style="5"/>
    <col min="13800" max="13800" width="5.26953125" style="5" customWidth="1"/>
    <col min="13801" max="13817" width="5.81640625" style="5" customWidth="1"/>
    <col min="13818" max="13818" width="0" style="5" hidden="1" customWidth="1"/>
    <col min="13819" max="13819" width="5.81640625" style="5" customWidth="1"/>
    <col min="13820" max="13820" width="4" style="5" customWidth="1"/>
    <col min="13821" max="14055" width="9.1796875" style="5"/>
    <col min="14056" max="14056" width="5.26953125" style="5" customWidth="1"/>
    <col min="14057" max="14073" width="5.81640625" style="5" customWidth="1"/>
    <col min="14074" max="14074" width="0" style="5" hidden="1" customWidth="1"/>
    <col min="14075" max="14075" width="5.81640625" style="5" customWidth="1"/>
    <col min="14076" max="14076" width="4" style="5" customWidth="1"/>
    <col min="14077" max="14311" width="9.1796875" style="5"/>
    <col min="14312" max="14312" width="5.26953125" style="5" customWidth="1"/>
    <col min="14313" max="14329" width="5.81640625" style="5" customWidth="1"/>
    <col min="14330" max="14330" width="0" style="5" hidden="1" customWidth="1"/>
    <col min="14331" max="14331" width="5.81640625" style="5" customWidth="1"/>
    <col min="14332" max="14332" width="4" style="5" customWidth="1"/>
    <col min="14333" max="14567" width="9.1796875" style="5"/>
    <col min="14568" max="14568" width="5.26953125" style="5" customWidth="1"/>
    <col min="14569" max="14585" width="5.81640625" style="5" customWidth="1"/>
    <col min="14586" max="14586" width="0" style="5" hidden="1" customWidth="1"/>
    <col min="14587" max="14587" width="5.81640625" style="5" customWidth="1"/>
    <col min="14588" max="14588" width="4" style="5" customWidth="1"/>
    <col min="14589" max="14823" width="9.1796875" style="5"/>
    <col min="14824" max="14824" width="5.26953125" style="5" customWidth="1"/>
    <col min="14825" max="14841" width="5.81640625" style="5" customWidth="1"/>
    <col min="14842" max="14842" width="0" style="5" hidden="1" customWidth="1"/>
    <col min="14843" max="14843" width="5.81640625" style="5" customWidth="1"/>
    <col min="14844" max="14844" width="4" style="5" customWidth="1"/>
    <col min="14845" max="15079" width="9.1796875" style="5"/>
    <col min="15080" max="15080" width="5.26953125" style="5" customWidth="1"/>
    <col min="15081" max="15097" width="5.81640625" style="5" customWidth="1"/>
    <col min="15098" max="15098" width="0" style="5" hidden="1" customWidth="1"/>
    <col min="15099" max="15099" width="5.81640625" style="5" customWidth="1"/>
    <col min="15100" max="15100" width="4" style="5" customWidth="1"/>
    <col min="15101" max="15335" width="9.1796875" style="5"/>
    <col min="15336" max="15336" width="5.26953125" style="5" customWidth="1"/>
    <col min="15337" max="15353" width="5.81640625" style="5" customWidth="1"/>
    <col min="15354" max="15354" width="0" style="5" hidden="1" customWidth="1"/>
    <col min="15355" max="15355" width="5.81640625" style="5" customWidth="1"/>
    <col min="15356" max="15356" width="4" style="5" customWidth="1"/>
    <col min="15357" max="15591" width="9.1796875" style="5"/>
    <col min="15592" max="15592" width="5.26953125" style="5" customWidth="1"/>
    <col min="15593" max="15609" width="5.81640625" style="5" customWidth="1"/>
    <col min="15610" max="15610" width="0" style="5" hidden="1" customWidth="1"/>
    <col min="15611" max="15611" width="5.81640625" style="5" customWidth="1"/>
    <col min="15612" max="15612" width="4" style="5" customWidth="1"/>
    <col min="15613" max="15847" width="9.1796875" style="5"/>
    <col min="15848" max="15848" width="5.26953125" style="5" customWidth="1"/>
    <col min="15849" max="15865" width="5.81640625" style="5" customWidth="1"/>
    <col min="15866" max="15866" width="0" style="5" hidden="1" customWidth="1"/>
    <col min="15867" max="15867" width="5.81640625" style="5" customWidth="1"/>
    <col min="15868" max="15868" width="4" style="5" customWidth="1"/>
    <col min="15869" max="16103" width="9.1796875" style="5"/>
    <col min="16104" max="16104" width="5.26953125" style="5" customWidth="1"/>
    <col min="16105" max="16121" width="5.81640625" style="5" customWidth="1"/>
    <col min="16122" max="16122" width="0" style="5" hidden="1" customWidth="1"/>
    <col min="16123" max="16123" width="5.81640625" style="5" customWidth="1"/>
    <col min="16124" max="16124" width="4" style="5" customWidth="1"/>
    <col min="16125" max="16384" width="9.1796875" style="5"/>
  </cols>
  <sheetData>
    <row r="1" spans="1:16134" s="6" customFormat="1" ht="22.5" customHeight="1">
      <c r="A1" s="1"/>
      <c r="B1" s="2"/>
      <c r="C1" s="1"/>
      <c r="D1" s="1"/>
      <c r="E1" s="1"/>
      <c r="F1" s="1"/>
      <c r="G1" s="3"/>
      <c r="H1" s="1"/>
      <c r="I1" s="29"/>
      <c r="J1" s="4"/>
      <c r="K1" s="4"/>
      <c r="L1" s="4"/>
      <c r="M1" s="4"/>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row>
    <row r="2" spans="1:16134" s="6" customFormat="1" ht="15.5">
      <c r="A2" s="1"/>
      <c r="B2" s="641" t="s">
        <v>464</v>
      </c>
      <c r="C2" s="641"/>
      <c r="D2" s="641"/>
      <c r="E2" s="641"/>
      <c r="F2" s="641"/>
      <c r="G2" s="641"/>
      <c r="H2" s="1"/>
      <c r="I2" s="29"/>
      <c r="J2" s="4"/>
      <c r="K2" s="4"/>
      <c r="L2" s="4"/>
      <c r="M2" s="4"/>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row>
    <row r="3" spans="1:16134" s="6" customFormat="1" ht="14">
      <c r="A3" s="1"/>
      <c r="B3" s="25"/>
      <c r="C3" s="26"/>
      <c r="D3" s="23"/>
      <c r="E3" s="23"/>
      <c r="F3" s="5"/>
      <c r="G3" s="24"/>
      <c r="H3" s="1"/>
      <c r="I3" s="29"/>
      <c r="J3" s="4"/>
      <c r="K3" s="4"/>
      <c r="L3" s="4"/>
      <c r="M3" s="4"/>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row>
    <row r="4" spans="1:16134" s="6" customFormat="1" ht="14">
      <c r="A4" s="1"/>
      <c r="B4" s="25"/>
      <c r="C4" s="27"/>
      <c r="D4" s="27" t="s">
        <v>292</v>
      </c>
      <c r="E4" s="494" t="s">
        <v>465</v>
      </c>
      <c r="F4" s="5"/>
      <c r="G4" s="24"/>
      <c r="H4" s="1"/>
      <c r="I4" s="29"/>
      <c r="J4" s="4"/>
      <c r="K4" s="4"/>
      <c r="L4" s="4"/>
      <c r="M4" s="4"/>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row>
    <row r="5" spans="1:16134" s="6" customFormat="1" ht="14">
      <c r="A5" s="1"/>
      <c r="B5" s="25"/>
      <c r="C5" s="27"/>
      <c r="D5" s="27" t="s">
        <v>20</v>
      </c>
      <c r="E5" s="494" t="s">
        <v>465</v>
      </c>
      <c r="F5" s="5"/>
      <c r="G5" s="24"/>
      <c r="H5" s="1"/>
      <c r="I5" s="29"/>
      <c r="J5" s="4"/>
      <c r="K5" s="4"/>
      <c r="L5" s="4"/>
      <c r="M5" s="4"/>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row>
    <row r="6" spans="1:16134" s="6" customFormat="1" ht="14">
      <c r="A6" s="1"/>
      <c r="B6" s="25"/>
      <c r="C6" s="27"/>
      <c r="D6" s="27" t="s">
        <v>22</v>
      </c>
      <c r="E6" s="494" t="s">
        <v>465</v>
      </c>
      <c r="F6" s="5"/>
      <c r="G6" s="24"/>
      <c r="H6" s="1"/>
      <c r="I6" s="29"/>
      <c r="J6" s="4"/>
      <c r="K6" s="4"/>
      <c r="L6" s="4"/>
      <c r="M6" s="4"/>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row>
    <row r="7" spans="1:16134" s="6" customFormat="1" ht="14">
      <c r="A7" s="1"/>
      <c r="B7" s="25"/>
      <c r="C7" s="27"/>
      <c r="D7" s="27" t="s">
        <v>51</v>
      </c>
      <c r="E7" s="494" t="s">
        <v>465</v>
      </c>
      <c r="F7" s="5"/>
      <c r="G7" s="24"/>
      <c r="H7" s="1"/>
      <c r="I7" s="29"/>
      <c r="J7" s="4"/>
      <c r="K7" s="4"/>
      <c r="L7" s="4"/>
      <c r="M7" s="4"/>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row>
    <row r="8" spans="1:16134" s="6" customFormat="1" ht="14">
      <c r="A8" s="1"/>
      <c r="B8" s="25"/>
      <c r="C8" s="27"/>
      <c r="D8" s="27" t="s">
        <v>20</v>
      </c>
      <c r="E8" s="494" t="s">
        <v>465</v>
      </c>
      <c r="F8" s="5"/>
      <c r="G8" s="24"/>
      <c r="H8" s="1"/>
      <c r="I8" s="29"/>
      <c r="J8" s="4"/>
      <c r="K8" s="4"/>
      <c r="L8" s="4"/>
      <c r="M8" s="4"/>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row>
    <row r="9" spans="1:16134" s="6" customFormat="1" ht="14">
      <c r="A9" s="1"/>
      <c r="B9" s="25"/>
      <c r="C9" s="27"/>
      <c r="D9" s="27" t="s">
        <v>466</v>
      </c>
      <c r="E9" s="494" t="s">
        <v>465</v>
      </c>
      <c r="F9" s="5"/>
      <c r="G9" s="24"/>
      <c r="H9" s="1"/>
      <c r="I9" s="29"/>
      <c r="J9" s="4"/>
      <c r="K9" s="4"/>
      <c r="L9" s="4"/>
      <c r="M9" s="4"/>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row>
    <row r="10" spans="1:16134" s="6" customFormat="1">
      <c r="A10" s="1"/>
      <c r="B10" s="7"/>
      <c r="C10" s="5"/>
      <c r="D10" s="5"/>
      <c r="E10" s="5"/>
      <c r="F10" s="5"/>
      <c r="G10" s="8"/>
      <c r="H10" s="1"/>
      <c r="I10" s="29"/>
      <c r="J10" s="4"/>
      <c r="K10" s="4"/>
      <c r="L10" s="4"/>
      <c r="M10" s="4"/>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row>
    <row r="11" spans="1:16134" ht="14">
      <c r="A11" s="1"/>
      <c r="B11" s="25" t="s">
        <v>441</v>
      </c>
      <c r="C11" s="26"/>
      <c r="D11" s="23"/>
      <c r="E11" s="23"/>
      <c r="G11" s="24"/>
      <c r="H11" s="1"/>
      <c r="I11" s="29"/>
    </row>
    <row r="12" spans="1:16134" ht="14">
      <c r="A12" s="1"/>
      <c r="B12" s="25" t="s">
        <v>4</v>
      </c>
      <c r="C12" s="26"/>
      <c r="D12" s="23"/>
      <c r="E12" s="23"/>
      <c r="G12" s="24"/>
      <c r="H12" s="1"/>
      <c r="I12" s="29"/>
    </row>
    <row r="13" spans="1:16134" ht="14">
      <c r="A13" s="1"/>
      <c r="B13" s="48" t="s">
        <v>442</v>
      </c>
      <c r="C13" s="27"/>
      <c r="D13" s="23"/>
      <c r="E13" s="23"/>
      <c r="G13" s="24"/>
      <c r="H13" s="1"/>
      <c r="I13" s="29"/>
    </row>
    <row r="14" spans="1:16134" ht="34.5">
      <c r="A14" s="1"/>
      <c r="B14" s="135" t="s">
        <v>60</v>
      </c>
      <c r="C14" s="34"/>
      <c r="D14" s="137" t="s">
        <v>59</v>
      </c>
      <c r="E14" s="35"/>
      <c r="F14" s="36"/>
      <c r="G14" s="136" t="s">
        <v>254</v>
      </c>
      <c r="H14" s="1"/>
      <c r="I14" s="29"/>
    </row>
    <row r="15" spans="1:16134" ht="14">
      <c r="A15" s="1"/>
      <c r="B15" s="28"/>
      <c r="C15" s="19" t="s">
        <v>130</v>
      </c>
      <c r="D15" s="32"/>
      <c r="E15" s="32"/>
      <c r="F15" s="33"/>
      <c r="G15" s="37" t="str">
        <f>IF(I15=1,"Berkembang",IF(I15=2,"Layak",IF(I15=3,"Cakap",IF(I15=4,"Mahir",""))))</f>
        <v/>
      </c>
      <c r="H15" s="1"/>
      <c r="I15" s="29">
        <f>SUM(J15:J18)/K15*4</f>
        <v>0</v>
      </c>
      <c r="J15" s="4">
        <f>COUNTA(B15)</f>
        <v>0</v>
      </c>
      <c r="K15" s="4">
        <f>COUNTA(C15:C18)</f>
        <v>4</v>
      </c>
    </row>
    <row r="16" spans="1:16134" ht="27.75" customHeight="1">
      <c r="A16" s="1"/>
      <c r="B16" s="28"/>
      <c r="C16" s="640" t="s">
        <v>131</v>
      </c>
      <c r="D16" s="603"/>
      <c r="E16" s="603"/>
      <c r="F16" s="604"/>
      <c r="G16" s="38"/>
      <c r="H16" s="1"/>
      <c r="I16" s="29"/>
      <c r="J16" s="4">
        <f t="shared" ref="J16:J18" si="0">COUNTA(B16)</f>
        <v>0</v>
      </c>
    </row>
    <row r="17" spans="1:13" ht="14">
      <c r="A17" s="1"/>
      <c r="B17" s="28"/>
      <c r="C17" s="19" t="s">
        <v>132</v>
      </c>
      <c r="D17" s="32"/>
      <c r="E17" s="32"/>
      <c r="F17" s="33"/>
      <c r="G17" s="38"/>
      <c r="H17" s="1"/>
      <c r="I17" s="29"/>
      <c r="J17" s="4">
        <f t="shared" si="0"/>
        <v>0</v>
      </c>
    </row>
    <row r="18" spans="1:13" ht="14">
      <c r="A18" s="1"/>
      <c r="B18" s="28"/>
      <c r="C18" s="19" t="s">
        <v>133</v>
      </c>
      <c r="D18" s="32"/>
      <c r="E18" s="32"/>
      <c r="F18" s="33"/>
      <c r="G18" s="39"/>
      <c r="H18" s="1"/>
      <c r="I18" s="29"/>
      <c r="J18" s="4">
        <f t="shared" si="0"/>
        <v>0</v>
      </c>
    </row>
    <row r="19" spans="1:13" s="10" customFormat="1">
      <c r="A19" s="1"/>
      <c r="B19" s="42"/>
      <c r="C19" s="43"/>
      <c r="D19" s="44"/>
      <c r="E19" s="46" t="str">
        <f>G14&amp;""</f>
        <v>TINGKAT KOMPETENSI</v>
      </c>
      <c r="F19" s="43"/>
      <c r="G19" s="45"/>
      <c r="H19" s="1"/>
      <c r="I19" s="29"/>
      <c r="J19" s="9"/>
      <c r="K19" s="9"/>
      <c r="L19" s="9"/>
      <c r="M19" s="9"/>
    </row>
    <row r="20" spans="1:13" s="10" customFormat="1" ht="20.25" customHeight="1" thickBot="1">
      <c r="A20" s="1"/>
      <c r="B20" s="40" t="s">
        <v>9</v>
      </c>
      <c r="C20" s="40" t="s">
        <v>5</v>
      </c>
      <c r="D20" s="41" t="s">
        <v>6</v>
      </c>
      <c r="E20" s="40" t="s">
        <v>7</v>
      </c>
      <c r="F20" s="40" t="s">
        <v>8</v>
      </c>
      <c r="G20" s="13" t="s">
        <v>1</v>
      </c>
      <c r="H20" s="1"/>
      <c r="I20" s="29"/>
      <c r="J20" s="9"/>
      <c r="K20" s="9"/>
      <c r="L20" s="9"/>
      <c r="M20" s="9"/>
    </row>
    <row r="21" spans="1:13" s="10" customFormat="1" ht="18.75" customHeight="1" thickTop="1" thickBot="1">
      <c r="A21" s="1"/>
      <c r="B21" s="14">
        <v>1</v>
      </c>
      <c r="C21" s="15" t="str">
        <f>IF(G15="Berkembang","v","")</f>
        <v/>
      </c>
      <c r="D21" s="15" t="str">
        <f>IF(G15="Layak","v","")</f>
        <v/>
      </c>
      <c r="E21" s="15" t="str">
        <f>IF(G15="Cakap","v","")</f>
        <v/>
      </c>
      <c r="F21" s="15" t="str">
        <f>IF(G15="Mahir","v","")</f>
        <v/>
      </c>
      <c r="G21" s="56" t="str">
        <f>IF(G15="Berkembang",1,IF(G15="Layak",2,IF(G15="Cakap",3,IF(G15="Mahir",4,""))))</f>
        <v/>
      </c>
      <c r="H21" s="1"/>
      <c r="I21" s="30" t="s">
        <v>13</v>
      </c>
      <c r="J21" s="9">
        <f>IF(COUNTA(C21)=1,1,0)</f>
        <v>1</v>
      </c>
      <c r="K21" s="9">
        <f>IF(COUNTA(D21)=1,2,0)</f>
        <v>2</v>
      </c>
      <c r="L21" s="9">
        <f>IF(COUNTA(E21)=1,3,0)</f>
        <v>3</v>
      </c>
      <c r="M21" s="9">
        <f>IF(COUNTA(F21)=1,4,0)</f>
        <v>4</v>
      </c>
    </row>
    <row r="22" spans="1:13" s="10" customFormat="1" ht="189" customHeight="1" thickTop="1">
      <c r="A22" s="1"/>
      <c r="B22" s="16"/>
      <c r="C22" s="22" t="s">
        <v>134</v>
      </c>
      <c r="D22" s="22" t="s">
        <v>137</v>
      </c>
      <c r="E22" s="22" t="s">
        <v>136</v>
      </c>
      <c r="F22" s="22" t="s">
        <v>135</v>
      </c>
      <c r="G22" s="17"/>
      <c r="H22" s="1"/>
      <c r="I22" s="29"/>
    </row>
    <row r="23" spans="1:13" s="10" customFormat="1">
      <c r="A23" s="1"/>
      <c r="B23" s="20"/>
      <c r="C23" s="47"/>
      <c r="D23" s="47"/>
      <c r="E23" s="47"/>
      <c r="F23" s="47"/>
      <c r="G23" s="49"/>
      <c r="H23" s="1"/>
      <c r="I23" s="29"/>
    </row>
    <row r="24" spans="1:13" ht="14">
      <c r="A24" s="1"/>
      <c r="B24" s="25" t="s">
        <v>4</v>
      </c>
      <c r="C24" s="26"/>
      <c r="D24" s="23"/>
      <c r="E24" s="23"/>
      <c r="G24" s="24"/>
      <c r="H24" s="1"/>
      <c r="I24" s="29"/>
    </row>
    <row r="25" spans="1:13" ht="14">
      <c r="A25" s="1"/>
      <c r="B25" s="48" t="s">
        <v>443</v>
      </c>
      <c r="C25" s="27"/>
      <c r="D25" s="23"/>
      <c r="E25" s="23"/>
      <c r="G25" s="24"/>
      <c r="H25" s="1"/>
      <c r="I25" s="29"/>
    </row>
    <row r="26" spans="1:13" ht="34.5">
      <c r="A26" s="1"/>
      <c r="B26" s="135" t="s">
        <v>60</v>
      </c>
      <c r="C26" s="34"/>
      <c r="D26" s="137" t="s">
        <v>59</v>
      </c>
      <c r="E26" s="35"/>
      <c r="F26" s="36"/>
      <c r="G26" s="136" t="s">
        <v>254</v>
      </c>
      <c r="H26" s="1"/>
      <c r="I26" s="29"/>
    </row>
    <row r="27" spans="1:13" ht="14">
      <c r="A27" s="1"/>
      <c r="B27" s="28"/>
      <c r="C27" s="19" t="s">
        <v>138</v>
      </c>
      <c r="D27" s="32"/>
      <c r="E27" s="32"/>
      <c r="F27" s="33"/>
      <c r="G27" s="37" t="str">
        <f>IF(I27=0,"",IF(I27&lt;=1.67,"Berkembang",IF(I27&lt;=2.67,"Layak",IF(I27&lt;=3.67,"Cakap",IF(I27=4,"Mahir","")))))</f>
        <v/>
      </c>
      <c r="H27" s="1"/>
      <c r="I27" s="29">
        <f>SUM(J27:J31)/K27*4</f>
        <v>0</v>
      </c>
      <c r="J27" s="4">
        <f>COUNTA(B27)</f>
        <v>0</v>
      </c>
      <c r="K27" s="4">
        <f>COUNTA(C27:C31)</f>
        <v>5</v>
      </c>
    </row>
    <row r="28" spans="1:13" ht="14">
      <c r="A28" s="1"/>
      <c r="B28" s="28"/>
      <c r="C28" s="19" t="s">
        <v>139</v>
      </c>
      <c r="D28" s="32"/>
      <c r="E28" s="32"/>
      <c r="F28" s="33"/>
      <c r="G28" s="38"/>
      <c r="H28" s="1"/>
      <c r="I28" s="29"/>
      <c r="J28" s="4">
        <f t="shared" ref="J28:J31" si="1">COUNTA(B28)</f>
        <v>0</v>
      </c>
    </row>
    <row r="29" spans="1:13" ht="14">
      <c r="A29" s="1"/>
      <c r="B29" s="28"/>
      <c r="C29" s="19" t="s">
        <v>140</v>
      </c>
      <c r="D29" s="32"/>
      <c r="E29" s="32"/>
      <c r="F29" s="33"/>
      <c r="G29" s="38"/>
      <c r="H29" s="1"/>
      <c r="I29" s="29"/>
      <c r="J29" s="4">
        <f t="shared" si="1"/>
        <v>0</v>
      </c>
    </row>
    <row r="30" spans="1:13" ht="14">
      <c r="A30" s="1"/>
      <c r="B30" s="28"/>
      <c r="C30" s="19" t="s">
        <v>142</v>
      </c>
      <c r="D30" s="32"/>
      <c r="E30" s="32"/>
      <c r="F30" s="33"/>
      <c r="G30" s="38"/>
      <c r="H30" s="1"/>
      <c r="I30" s="29"/>
      <c r="J30" s="4">
        <f t="shared" si="1"/>
        <v>0</v>
      </c>
    </row>
    <row r="31" spans="1:13" ht="28.5" customHeight="1">
      <c r="A31" s="1"/>
      <c r="B31" s="28"/>
      <c r="C31" s="640" t="s">
        <v>141</v>
      </c>
      <c r="D31" s="603"/>
      <c r="E31" s="603"/>
      <c r="F31" s="604"/>
      <c r="G31" s="39"/>
      <c r="H31" s="1"/>
      <c r="I31" s="29"/>
      <c r="J31" s="4">
        <f t="shared" si="1"/>
        <v>0</v>
      </c>
    </row>
    <row r="32" spans="1:13" s="10" customFormat="1">
      <c r="A32" s="1"/>
      <c r="B32" s="42"/>
      <c r="C32" s="43"/>
      <c r="D32" s="44"/>
      <c r="E32" s="46" t="str">
        <f>G26&amp;""</f>
        <v>TINGKAT KOMPETENSI</v>
      </c>
      <c r="F32" s="43"/>
      <c r="G32" s="45"/>
      <c r="H32" s="1"/>
      <c r="I32" s="29"/>
      <c r="J32" s="9"/>
      <c r="K32" s="9"/>
      <c r="L32" s="9"/>
      <c r="M32" s="9"/>
    </row>
    <row r="33" spans="1:13" s="10" customFormat="1" ht="20.25" customHeight="1" thickBot="1">
      <c r="A33" s="1"/>
      <c r="B33" s="40" t="s">
        <v>9</v>
      </c>
      <c r="C33" s="40" t="s">
        <v>5</v>
      </c>
      <c r="D33" s="41" t="s">
        <v>6</v>
      </c>
      <c r="E33" s="40" t="s">
        <v>7</v>
      </c>
      <c r="F33" s="40" t="s">
        <v>8</v>
      </c>
      <c r="G33" s="13" t="s">
        <v>1</v>
      </c>
      <c r="H33" s="1"/>
      <c r="I33" s="29"/>
      <c r="J33" s="9"/>
      <c r="K33" s="9"/>
      <c r="L33" s="9"/>
      <c r="M33" s="9"/>
    </row>
    <row r="34" spans="1:13" s="10" customFormat="1" ht="18.75" customHeight="1" thickTop="1" thickBot="1">
      <c r="A34" s="1"/>
      <c r="B34" s="14">
        <v>2</v>
      </c>
      <c r="C34" s="15" t="str">
        <f>IF(G27="Berkembang","v","")</f>
        <v/>
      </c>
      <c r="D34" s="15" t="str">
        <f>IF(G27="Layak","v","")</f>
        <v/>
      </c>
      <c r="E34" s="15" t="str">
        <f>IF(G27="Cakap","v","")</f>
        <v/>
      </c>
      <c r="F34" s="15" t="str">
        <f>IF(G27="Mahir","v","")</f>
        <v/>
      </c>
      <c r="G34" s="57" t="str">
        <f>IF(G27="Berkembang",1,IF(G27="Layak",2,IF(G27="Cakap",3,IF(G27="Mahir",4,""))))</f>
        <v/>
      </c>
      <c r="H34" s="1"/>
      <c r="I34" s="30" t="s">
        <v>10</v>
      </c>
      <c r="J34" s="9">
        <f>IF(COUNTA(C34)=1,1,0)</f>
        <v>1</v>
      </c>
      <c r="K34" s="9">
        <f>IF(COUNTA(D34)=1,2,0)</f>
        <v>2</v>
      </c>
      <c r="L34" s="9">
        <f>IF(COUNTA(E34)=1,3,0)</f>
        <v>3</v>
      </c>
      <c r="M34" s="9">
        <f>IF(COUNTA(F34)=1,4,0)</f>
        <v>4</v>
      </c>
    </row>
    <row r="35" spans="1:13" s="10" customFormat="1" ht="188" thickTop="1">
      <c r="A35" s="1"/>
      <c r="B35" s="16"/>
      <c r="C35" s="22" t="s">
        <v>145</v>
      </c>
      <c r="D35" s="22" t="s">
        <v>146</v>
      </c>
      <c r="E35" s="22" t="s">
        <v>144</v>
      </c>
      <c r="F35" s="22" t="s">
        <v>143</v>
      </c>
      <c r="G35" s="17"/>
      <c r="H35" s="1"/>
      <c r="I35" s="29"/>
    </row>
    <row r="36" spans="1:13" ht="14">
      <c r="A36" s="1"/>
      <c r="B36" s="50"/>
      <c r="C36" s="50"/>
      <c r="D36" s="51"/>
      <c r="E36" s="51"/>
      <c r="F36" s="52"/>
      <c r="G36" s="53"/>
      <c r="H36" s="1"/>
      <c r="I36" s="29"/>
    </row>
    <row r="37" spans="1:13" ht="14">
      <c r="A37" s="1"/>
      <c r="B37" s="25" t="s">
        <v>4</v>
      </c>
      <c r="C37" s="26"/>
      <c r="D37" s="23"/>
      <c r="E37" s="23"/>
      <c r="G37" s="24"/>
      <c r="H37" s="1"/>
      <c r="I37" s="29"/>
    </row>
    <row r="38" spans="1:13" ht="27.75" customHeight="1">
      <c r="A38" s="1"/>
      <c r="B38" s="590" t="s">
        <v>444</v>
      </c>
      <c r="C38" s="591"/>
      <c r="D38" s="591"/>
      <c r="E38" s="591"/>
      <c r="F38" s="591"/>
      <c r="G38" s="24"/>
      <c r="H38" s="1"/>
      <c r="I38" s="29"/>
    </row>
    <row r="39" spans="1:13" ht="34.5">
      <c r="A39" s="1"/>
      <c r="B39" s="135" t="s">
        <v>60</v>
      </c>
      <c r="C39" s="34"/>
      <c r="D39" s="137" t="s">
        <v>59</v>
      </c>
      <c r="E39" s="35"/>
      <c r="F39" s="36"/>
      <c r="G39" s="136" t="s">
        <v>254</v>
      </c>
      <c r="H39" s="1"/>
      <c r="I39" s="29"/>
    </row>
    <row r="40" spans="1:13" ht="14">
      <c r="A40" s="1"/>
      <c r="B40" s="28"/>
      <c r="C40" s="19" t="s">
        <v>147</v>
      </c>
      <c r="D40" s="32"/>
      <c r="E40" s="32"/>
      <c r="F40" s="33"/>
      <c r="G40" s="37" t="str">
        <f>IF(I40=0,"",IF(I40&lt;=1.67,"Berkembang",IF(I40&lt;=2.67,"Layak",IF(I40&lt;=3.67,"Cakap",IF(I40=4,"Mahir","")))))</f>
        <v/>
      </c>
      <c r="H40" s="1"/>
      <c r="I40" s="29">
        <f>SUM(J40:J44)/K40*4</f>
        <v>0</v>
      </c>
      <c r="J40" s="4">
        <f>COUNTA(B40)</f>
        <v>0</v>
      </c>
      <c r="K40" s="4">
        <f>COUNTA(C40:C44)</f>
        <v>5</v>
      </c>
    </row>
    <row r="41" spans="1:13" ht="14">
      <c r="A41" s="1"/>
      <c r="B41" s="28"/>
      <c r="C41" s="19" t="s">
        <v>148</v>
      </c>
      <c r="D41" s="32"/>
      <c r="E41" s="32"/>
      <c r="F41" s="33"/>
      <c r="G41" s="38"/>
      <c r="H41" s="1"/>
      <c r="I41" s="29"/>
      <c r="J41" s="4">
        <f t="shared" ref="J41:J44" si="2">COUNTA(B41)</f>
        <v>0</v>
      </c>
    </row>
    <row r="42" spans="1:13" ht="27" customHeight="1">
      <c r="A42" s="1"/>
      <c r="B42" s="28"/>
      <c r="C42" s="640" t="s">
        <v>149</v>
      </c>
      <c r="D42" s="603"/>
      <c r="E42" s="603"/>
      <c r="F42" s="604"/>
      <c r="G42" s="38"/>
      <c r="H42" s="1"/>
      <c r="I42" s="29"/>
      <c r="J42" s="4">
        <f t="shared" si="2"/>
        <v>0</v>
      </c>
    </row>
    <row r="43" spans="1:13" ht="27" customHeight="1">
      <c r="A43" s="1"/>
      <c r="B43" s="28"/>
      <c r="C43" s="640" t="s">
        <v>150</v>
      </c>
      <c r="D43" s="603"/>
      <c r="E43" s="603"/>
      <c r="F43" s="604"/>
      <c r="G43" s="38"/>
      <c r="H43" s="1"/>
      <c r="I43" s="29"/>
      <c r="J43" s="4">
        <f t="shared" si="2"/>
        <v>0</v>
      </c>
    </row>
    <row r="44" spans="1:13" ht="14.5">
      <c r="A44" s="1"/>
      <c r="B44" s="28"/>
      <c r="C44" s="640" t="s">
        <v>151</v>
      </c>
      <c r="D44" s="603"/>
      <c r="E44" s="603"/>
      <c r="F44" s="604"/>
      <c r="G44" s="39"/>
      <c r="H44" s="1"/>
      <c r="I44" s="29"/>
      <c r="J44" s="4">
        <f t="shared" si="2"/>
        <v>0</v>
      </c>
    </row>
    <row r="45" spans="1:13" s="10" customFormat="1">
      <c r="A45" s="1"/>
      <c r="B45" s="42"/>
      <c r="C45" s="43"/>
      <c r="D45" s="44"/>
      <c r="E45" s="46" t="str">
        <f>G39&amp;""</f>
        <v>TINGKAT KOMPETENSI</v>
      </c>
      <c r="F45" s="43"/>
      <c r="G45" s="45"/>
      <c r="H45" s="1"/>
      <c r="I45" s="29"/>
      <c r="J45" s="9"/>
      <c r="K45" s="9"/>
      <c r="L45" s="9"/>
      <c r="M45" s="9"/>
    </row>
    <row r="46" spans="1:13" s="10" customFormat="1" ht="20.25" customHeight="1" thickBot="1">
      <c r="A46" s="1"/>
      <c r="B46" s="40" t="s">
        <v>9</v>
      </c>
      <c r="C46" s="40" t="s">
        <v>5</v>
      </c>
      <c r="D46" s="41" t="s">
        <v>6</v>
      </c>
      <c r="E46" s="40" t="s">
        <v>7</v>
      </c>
      <c r="F46" s="40" t="s">
        <v>8</v>
      </c>
      <c r="G46" s="13" t="s">
        <v>1</v>
      </c>
      <c r="H46" s="1"/>
      <c r="I46" s="29"/>
      <c r="J46" s="9"/>
      <c r="K46" s="9"/>
      <c r="L46" s="9"/>
      <c r="M46" s="9"/>
    </row>
    <row r="47" spans="1:13" s="10" customFormat="1" ht="18.75" customHeight="1" thickTop="1" thickBot="1">
      <c r="A47" s="1"/>
      <c r="B47" s="14">
        <v>3</v>
      </c>
      <c r="C47" s="15" t="str">
        <f>IF(G40="Berkembang","v","")</f>
        <v/>
      </c>
      <c r="D47" s="15" t="str">
        <f>IF(G40="Layak","v","")</f>
        <v/>
      </c>
      <c r="E47" s="15" t="str">
        <f>IF(G40="Cakap","v","")</f>
        <v/>
      </c>
      <c r="F47" s="15" t="str">
        <f>IF(G40="Mahir","v","")</f>
        <v/>
      </c>
      <c r="G47" s="57" t="str">
        <f>IF(G40="Berkembang",1,IF(G40="Layak",2,IF(G40="Cakap",3,IF(G40="Mahir",4,""))))</f>
        <v/>
      </c>
      <c r="H47" s="1"/>
      <c r="I47" s="30" t="s">
        <v>11</v>
      </c>
      <c r="J47" s="9">
        <f>IF(COUNTA(C47)=1,1,0)</f>
        <v>1</v>
      </c>
      <c r="K47" s="9">
        <f>IF(COUNTA(D47)=1,2,0)</f>
        <v>2</v>
      </c>
      <c r="L47" s="9">
        <f>IF(COUNTA(E47)=1,3,0)</f>
        <v>3</v>
      </c>
      <c r="M47" s="9">
        <f>IF(COUNTA(F47)=1,4,0)</f>
        <v>4</v>
      </c>
    </row>
    <row r="48" spans="1:13" s="10" customFormat="1" ht="222.75" customHeight="1" thickTop="1">
      <c r="A48" s="1"/>
      <c r="B48" s="16"/>
      <c r="C48" s="22" t="s">
        <v>152</v>
      </c>
      <c r="D48" s="22" t="s">
        <v>155</v>
      </c>
      <c r="E48" s="22" t="s">
        <v>154</v>
      </c>
      <c r="F48" s="232" t="s">
        <v>153</v>
      </c>
      <c r="G48" s="17"/>
      <c r="H48" s="1"/>
      <c r="I48" s="29"/>
    </row>
    <row r="49" spans="1:13" ht="14">
      <c r="A49" s="1"/>
      <c r="B49" s="50"/>
      <c r="C49" s="50"/>
      <c r="D49" s="51"/>
      <c r="E49" s="51"/>
      <c r="F49" s="52"/>
      <c r="G49" s="53"/>
      <c r="H49" s="1"/>
      <c r="I49" s="29"/>
    </row>
    <row r="50" spans="1:13" ht="14">
      <c r="A50" s="1"/>
      <c r="B50" s="21"/>
      <c r="C50" s="21"/>
      <c r="D50" s="23"/>
      <c r="E50" s="23"/>
      <c r="G50" s="54"/>
      <c r="H50" s="1"/>
      <c r="I50" s="29"/>
    </row>
    <row r="51" spans="1:13" ht="14">
      <c r="A51" s="1"/>
      <c r="B51" s="25" t="s">
        <v>4</v>
      </c>
      <c r="C51" s="26"/>
      <c r="D51" s="23"/>
      <c r="E51" s="23"/>
      <c r="G51" s="24"/>
      <c r="H51" s="1"/>
      <c r="I51" s="29"/>
    </row>
    <row r="52" spans="1:13" ht="24" customHeight="1">
      <c r="A52" s="1"/>
      <c r="B52" s="585" t="s">
        <v>445</v>
      </c>
      <c r="C52" s="586"/>
      <c r="D52" s="586"/>
      <c r="E52" s="586"/>
      <c r="F52" s="586"/>
      <c r="G52" s="24"/>
      <c r="H52" s="1"/>
      <c r="I52" s="29"/>
    </row>
    <row r="53" spans="1:13" ht="34.5">
      <c r="A53" s="1"/>
      <c r="B53" s="135" t="s">
        <v>60</v>
      </c>
      <c r="C53" s="34"/>
      <c r="D53" s="137" t="s">
        <v>59</v>
      </c>
      <c r="E53" s="35"/>
      <c r="F53" s="36"/>
      <c r="G53" s="136" t="s">
        <v>254</v>
      </c>
      <c r="H53" s="1"/>
      <c r="I53" s="29"/>
    </row>
    <row r="54" spans="1:13" ht="14.5">
      <c r="A54" s="1"/>
      <c r="B54" s="28"/>
      <c r="C54" s="640" t="s">
        <v>156</v>
      </c>
      <c r="D54" s="603"/>
      <c r="E54" s="603"/>
      <c r="F54" s="604"/>
      <c r="G54" s="37" t="str">
        <f>IF(I54=0,"",IF(I54&lt;=1.67,"Berkembang",IF(I54&lt;=2.67,"Layak",IF(I54&lt;=3.67,"Cakap",IF(I54=4,"Mahir","")))))</f>
        <v/>
      </c>
      <c r="H54" s="1"/>
      <c r="I54" s="29">
        <f>SUM(J54:J58)/K54*4</f>
        <v>0</v>
      </c>
      <c r="J54" s="4">
        <f>COUNTA(B54)</f>
        <v>0</v>
      </c>
      <c r="K54" s="4">
        <f>COUNTA(C54:C58)</f>
        <v>5</v>
      </c>
    </row>
    <row r="55" spans="1:13" ht="14">
      <c r="A55" s="1"/>
      <c r="B55" s="28"/>
      <c r="C55" s="19" t="s">
        <v>157</v>
      </c>
      <c r="D55" s="32"/>
      <c r="E55" s="32"/>
      <c r="F55" s="33"/>
      <c r="G55" s="38"/>
      <c r="H55" s="1"/>
      <c r="I55" s="29"/>
      <c r="J55" s="4">
        <f t="shared" ref="J55:J58" si="3">COUNTA(B55)</f>
        <v>0</v>
      </c>
    </row>
    <row r="56" spans="1:13" ht="14.5">
      <c r="A56" s="1"/>
      <c r="B56" s="28"/>
      <c r="C56" s="640" t="s">
        <v>158</v>
      </c>
      <c r="D56" s="603"/>
      <c r="E56" s="603"/>
      <c r="F56" s="604"/>
      <c r="G56" s="38"/>
      <c r="H56" s="1"/>
      <c r="I56" s="29"/>
      <c r="J56" s="4">
        <f t="shared" si="3"/>
        <v>0</v>
      </c>
    </row>
    <row r="57" spans="1:13" ht="14.5">
      <c r="A57" s="1"/>
      <c r="B57" s="28"/>
      <c r="C57" s="640" t="s">
        <v>159</v>
      </c>
      <c r="D57" s="603"/>
      <c r="E57" s="603"/>
      <c r="F57" s="604"/>
      <c r="G57" s="38"/>
      <c r="H57" s="1"/>
      <c r="I57" s="29"/>
      <c r="J57" s="4">
        <f t="shared" si="3"/>
        <v>0</v>
      </c>
    </row>
    <row r="58" spans="1:13" ht="14.5">
      <c r="A58" s="1"/>
      <c r="B58" s="28"/>
      <c r="C58" s="640" t="s">
        <v>160</v>
      </c>
      <c r="D58" s="603"/>
      <c r="E58" s="603"/>
      <c r="F58" s="604"/>
      <c r="G58" s="39"/>
      <c r="H58" s="1"/>
      <c r="I58" s="29"/>
      <c r="J58" s="4">
        <f t="shared" si="3"/>
        <v>0</v>
      </c>
    </row>
    <row r="59" spans="1:13" s="10" customFormat="1">
      <c r="A59" s="1"/>
      <c r="B59" s="42"/>
      <c r="C59" s="43"/>
      <c r="D59" s="44"/>
      <c r="E59" s="46" t="str">
        <f>G53&amp;""</f>
        <v>TINGKAT KOMPETENSI</v>
      </c>
      <c r="F59" s="43"/>
      <c r="G59" s="45"/>
      <c r="H59" s="1"/>
      <c r="I59" s="29"/>
      <c r="J59" s="9"/>
      <c r="K59" s="9"/>
      <c r="L59" s="9"/>
      <c r="M59" s="9"/>
    </row>
    <row r="60" spans="1:13" s="10" customFormat="1" ht="20.25" customHeight="1" thickBot="1">
      <c r="A60" s="1"/>
      <c r="B60" s="40" t="s">
        <v>9</v>
      </c>
      <c r="C60" s="40" t="s">
        <v>5</v>
      </c>
      <c r="D60" s="41" t="s">
        <v>6</v>
      </c>
      <c r="E60" s="40" t="s">
        <v>7</v>
      </c>
      <c r="F60" s="40" t="s">
        <v>8</v>
      </c>
      <c r="G60" s="13" t="s">
        <v>1</v>
      </c>
      <c r="H60" s="1"/>
      <c r="I60" s="29"/>
      <c r="J60" s="9"/>
      <c r="K60" s="9"/>
      <c r="L60" s="9"/>
      <c r="M60" s="9"/>
    </row>
    <row r="61" spans="1:13" s="10" customFormat="1" ht="18.75" customHeight="1" thickTop="1" thickBot="1">
      <c r="A61" s="1"/>
      <c r="B61" s="14">
        <v>4</v>
      </c>
      <c r="C61" s="15" t="str">
        <f>IF(G54="Berkembang","v","")</f>
        <v/>
      </c>
      <c r="D61" s="15" t="str">
        <f>IF(G54="Layak","v","")</f>
        <v/>
      </c>
      <c r="E61" s="15" t="str">
        <f>IF(G54="Cakap","v","")</f>
        <v/>
      </c>
      <c r="F61" s="15" t="str">
        <f>IF(G54="Mahir","v","")</f>
        <v/>
      </c>
      <c r="G61" s="57" t="str">
        <f>IF(G54="Berkembang",1,IF(G54="Layak",2,IF(G54="Cakap",3,IF(G54="Mahir",4,""))))</f>
        <v/>
      </c>
      <c r="H61" s="1"/>
      <c r="I61" s="30" t="s">
        <v>11</v>
      </c>
      <c r="J61" s="9">
        <f>IF(COUNTA(C61)=1,1,0)</f>
        <v>1</v>
      </c>
      <c r="K61" s="9">
        <f>IF(COUNTA(D61)=1,2,0)</f>
        <v>2</v>
      </c>
      <c r="L61" s="9">
        <f>IF(COUNTA(E61)=1,3,0)</f>
        <v>3</v>
      </c>
      <c r="M61" s="9">
        <f>IF(COUNTA(F61)=1,4,0)</f>
        <v>4</v>
      </c>
    </row>
    <row r="62" spans="1:13" s="10" customFormat="1" ht="220.5" customHeight="1" thickTop="1">
      <c r="A62" s="1"/>
      <c r="B62" s="16"/>
      <c r="C62" s="22" t="s">
        <v>188</v>
      </c>
      <c r="D62" s="22" t="s">
        <v>163</v>
      </c>
      <c r="E62" s="22" t="s">
        <v>162</v>
      </c>
      <c r="F62" s="22" t="s">
        <v>161</v>
      </c>
      <c r="G62" s="17"/>
      <c r="H62" s="1"/>
      <c r="I62" s="29"/>
    </row>
    <row r="63" spans="1:13" s="10" customFormat="1">
      <c r="A63" s="1"/>
      <c r="B63" s="20"/>
      <c r="C63" s="47"/>
      <c r="D63" s="47"/>
      <c r="E63" s="47"/>
      <c r="F63" s="47"/>
      <c r="G63" s="49"/>
      <c r="H63" s="1"/>
      <c r="I63" s="29"/>
    </row>
    <row r="64" spans="1:13" s="10" customFormat="1">
      <c r="A64" s="1"/>
      <c r="B64" s="20"/>
      <c r="C64" s="47"/>
      <c r="D64" s="47"/>
      <c r="E64" s="47"/>
      <c r="F64" s="47"/>
      <c r="G64" s="49"/>
      <c r="H64" s="1"/>
      <c r="I64" s="29"/>
    </row>
    <row r="65" spans="1:13" s="10" customFormat="1">
      <c r="A65" s="1"/>
      <c r="B65" s="20"/>
      <c r="C65" s="47"/>
      <c r="D65" s="47"/>
      <c r="E65" s="47"/>
      <c r="F65" s="47"/>
      <c r="G65" s="49"/>
      <c r="H65" s="1"/>
      <c r="I65" s="29"/>
    </row>
    <row r="66" spans="1:13" s="10" customFormat="1">
      <c r="A66" s="1"/>
      <c r="B66" s="20"/>
      <c r="C66" s="47"/>
      <c r="D66" s="47"/>
      <c r="E66" s="47"/>
      <c r="F66" s="47"/>
      <c r="G66" s="49"/>
      <c r="H66" s="1"/>
      <c r="I66" s="29"/>
    </row>
    <row r="67" spans="1:13" s="10" customFormat="1">
      <c r="A67" s="1"/>
      <c r="B67" s="20"/>
      <c r="C67" s="47"/>
      <c r="D67" s="47"/>
      <c r="E67" s="47"/>
      <c r="F67" s="47"/>
      <c r="G67" s="49"/>
      <c r="H67" s="1"/>
      <c r="I67" s="29"/>
    </row>
    <row r="68" spans="1:13" s="10" customFormat="1">
      <c r="A68" s="1"/>
      <c r="B68" s="20"/>
      <c r="C68" s="47"/>
      <c r="D68" s="47"/>
      <c r="E68" s="47"/>
      <c r="F68" s="47"/>
      <c r="G68" s="49"/>
      <c r="H68" s="1"/>
      <c r="I68" s="29"/>
    </row>
    <row r="69" spans="1:13" ht="14">
      <c r="A69" s="1"/>
      <c r="B69" s="25" t="s">
        <v>446</v>
      </c>
      <c r="C69" s="26"/>
      <c r="D69" s="23"/>
      <c r="E69" s="23"/>
      <c r="G69" s="24"/>
      <c r="H69" s="1"/>
      <c r="I69" s="29"/>
    </row>
    <row r="70" spans="1:13" ht="14">
      <c r="A70" s="1"/>
      <c r="B70" s="25" t="s">
        <v>4</v>
      </c>
      <c r="C70" s="26"/>
      <c r="D70" s="23"/>
      <c r="E70" s="23"/>
      <c r="G70" s="24"/>
      <c r="H70" s="1"/>
      <c r="I70" s="29"/>
    </row>
    <row r="71" spans="1:13" ht="14">
      <c r="A71" s="1"/>
      <c r="B71" s="48" t="s">
        <v>447</v>
      </c>
      <c r="C71" s="27"/>
      <c r="D71" s="23"/>
      <c r="E71" s="23"/>
      <c r="G71" s="24"/>
      <c r="H71" s="1"/>
      <c r="I71" s="29"/>
    </row>
    <row r="72" spans="1:13" ht="34.5">
      <c r="A72" s="1"/>
      <c r="B72" s="135" t="s">
        <v>60</v>
      </c>
      <c r="C72" s="34"/>
      <c r="D72" s="137" t="s">
        <v>59</v>
      </c>
      <c r="E72" s="35"/>
      <c r="F72" s="36"/>
      <c r="G72" s="136" t="s">
        <v>254</v>
      </c>
      <c r="H72" s="1"/>
      <c r="I72" s="29"/>
    </row>
    <row r="73" spans="1:13" ht="14">
      <c r="A73" s="1"/>
      <c r="B73" s="28"/>
      <c r="C73" s="19" t="s">
        <v>164</v>
      </c>
      <c r="D73" s="32"/>
      <c r="E73" s="32"/>
      <c r="F73" s="33"/>
      <c r="G73" s="37" t="str">
        <f>IF(I73=1,"Berkembang",IF(I73=2,"Layak",IF(I73=3,"Cakap",IF(I73=4,"Mahir",""))))</f>
        <v/>
      </c>
      <c r="H73" s="1"/>
      <c r="I73" s="55">
        <f>SUM(J73:J76)/K73*4</f>
        <v>0</v>
      </c>
      <c r="J73" s="4">
        <f>COUNTA(B73)</f>
        <v>0</v>
      </c>
      <c r="K73" s="4">
        <f>COUNTA(C73:C76)</f>
        <v>4</v>
      </c>
    </row>
    <row r="74" spans="1:13" ht="14">
      <c r="A74" s="1"/>
      <c r="B74" s="28"/>
      <c r="C74" s="19" t="s">
        <v>165</v>
      </c>
      <c r="D74" s="32"/>
      <c r="E74" s="32"/>
      <c r="F74" s="33"/>
      <c r="G74" s="38"/>
      <c r="H74" s="1"/>
      <c r="I74" s="29"/>
      <c r="J74" s="4">
        <f t="shared" ref="J74:J76" si="4">COUNTA(B74)</f>
        <v>0</v>
      </c>
    </row>
    <row r="75" spans="1:13" ht="25.5" customHeight="1">
      <c r="A75" s="1"/>
      <c r="B75" s="28"/>
      <c r="C75" s="640" t="s">
        <v>167</v>
      </c>
      <c r="D75" s="603"/>
      <c r="E75" s="603"/>
      <c r="F75" s="604"/>
      <c r="G75" s="38"/>
      <c r="H75" s="1"/>
      <c r="I75" s="29"/>
      <c r="J75" s="4">
        <f t="shared" si="4"/>
        <v>0</v>
      </c>
    </row>
    <row r="76" spans="1:13" ht="14">
      <c r="A76" s="1"/>
      <c r="B76" s="28"/>
      <c r="C76" s="19" t="s">
        <v>166</v>
      </c>
      <c r="D76" s="32"/>
      <c r="E76" s="32"/>
      <c r="F76" s="33"/>
      <c r="G76" s="38"/>
      <c r="H76" s="1"/>
      <c r="I76" s="29"/>
      <c r="J76" s="4">
        <f t="shared" si="4"/>
        <v>0</v>
      </c>
    </row>
    <row r="77" spans="1:13" s="10" customFormat="1">
      <c r="A77" s="1"/>
      <c r="B77" s="42"/>
      <c r="C77" s="43"/>
      <c r="D77" s="44"/>
      <c r="E77" s="46" t="str">
        <f>G72&amp;""</f>
        <v>TINGKAT KOMPETENSI</v>
      </c>
      <c r="F77" s="43"/>
      <c r="G77" s="45"/>
      <c r="H77" s="1"/>
      <c r="I77" s="29"/>
      <c r="J77" s="9"/>
      <c r="K77" s="9"/>
      <c r="L77" s="9"/>
      <c r="M77" s="9"/>
    </row>
    <row r="78" spans="1:13" s="10" customFormat="1" ht="20.25" customHeight="1" thickBot="1">
      <c r="A78" s="1"/>
      <c r="B78" s="40" t="s">
        <v>9</v>
      </c>
      <c r="C78" s="40" t="s">
        <v>5</v>
      </c>
      <c r="D78" s="41" t="s">
        <v>6</v>
      </c>
      <c r="E78" s="40" t="s">
        <v>7</v>
      </c>
      <c r="F78" s="40" t="s">
        <v>8</v>
      </c>
      <c r="G78" s="13" t="s">
        <v>1</v>
      </c>
      <c r="H78" s="1"/>
      <c r="I78" s="29"/>
      <c r="J78" s="9"/>
      <c r="K78" s="9"/>
      <c r="L78" s="9"/>
      <c r="M78" s="9"/>
    </row>
    <row r="79" spans="1:13" s="10" customFormat="1" ht="18.75" customHeight="1" thickTop="1" thickBot="1">
      <c r="A79" s="1"/>
      <c r="B79" s="14">
        <v>1</v>
      </c>
      <c r="C79" s="15" t="str">
        <f>IF(G73="Berkembang","v","")</f>
        <v/>
      </c>
      <c r="D79" s="15" t="str">
        <f>IF(G73="Layak","v","")</f>
        <v/>
      </c>
      <c r="E79" s="15" t="str">
        <f>IF(G73="Cakap","v","")</f>
        <v/>
      </c>
      <c r="F79" s="15" t="str">
        <f>IF(G73="Mahir","v","")</f>
        <v/>
      </c>
      <c r="G79" s="57" t="str">
        <f>IF(G73="Berkembang",1,IF(G73="Layak",2,IF(G73="Cakap",3,IF(G73="Mahir",4,""))))</f>
        <v/>
      </c>
      <c r="H79" s="1"/>
      <c r="I79" s="30" t="s">
        <v>12</v>
      </c>
      <c r="J79" s="9">
        <f>IF(COUNTA(C79)=1,1,0)</f>
        <v>1</v>
      </c>
      <c r="K79" s="9">
        <f>IF(COUNTA(D79)=1,2,0)</f>
        <v>2</v>
      </c>
      <c r="L79" s="9">
        <f>IF(COUNTA(E79)=1,3,0)</f>
        <v>3</v>
      </c>
      <c r="M79" s="9">
        <f>IF(COUNTA(F79)=1,4,0)</f>
        <v>4</v>
      </c>
    </row>
    <row r="80" spans="1:13" s="10" customFormat="1" ht="213" thickTop="1">
      <c r="A80" s="1"/>
      <c r="B80" s="16"/>
      <c r="C80" s="22" t="s">
        <v>171</v>
      </c>
      <c r="D80" s="22" t="s">
        <v>170</v>
      </c>
      <c r="E80" s="22" t="s">
        <v>169</v>
      </c>
      <c r="F80" s="22" t="s">
        <v>168</v>
      </c>
      <c r="G80" s="17"/>
      <c r="H80" s="1"/>
      <c r="I80" s="29"/>
    </row>
    <row r="81" spans="1:13" ht="14">
      <c r="A81" s="1"/>
      <c r="B81" s="50"/>
      <c r="C81" s="50"/>
      <c r="D81" s="51"/>
      <c r="E81" s="51"/>
      <c r="F81" s="52"/>
      <c r="G81" s="53"/>
      <c r="H81" s="1"/>
      <c r="I81" s="29"/>
    </row>
    <row r="82" spans="1:13" ht="14">
      <c r="A82" s="1"/>
      <c r="B82" s="21"/>
      <c r="C82" s="21"/>
      <c r="D82" s="23"/>
      <c r="E82" s="23"/>
      <c r="G82" s="54"/>
      <c r="H82" s="1"/>
      <c r="I82" s="29"/>
    </row>
    <row r="83" spans="1:13" ht="14">
      <c r="A83" s="1"/>
      <c r="B83" s="25" t="s">
        <v>4</v>
      </c>
      <c r="C83" s="26"/>
      <c r="D83" s="23"/>
      <c r="E83" s="23"/>
      <c r="G83" s="24"/>
      <c r="H83" s="1"/>
      <c r="I83" s="29"/>
    </row>
    <row r="84" spans="1:13" ht="14">
      <c r="A84" s="1"/>
      <c r="B84" s="48" t="s">
        <v>448</v>
      </c>
      <c r="C84" s="27"/>
      <c r="D84" s="23"/>
      <c r="E84" s="23"/>
      <c r="G84" s="24"/>
      <c r="H84" s="1"/>
      <c r="I84" s="29"/>
    </row>
    <row r="85" spans="1:13" ht="23">
      <c r="A85" s="1"/>
      <c r="B85" s="233" t="s">
        <v>60</v>
      </c>
      <c r="C85" s="34"/>
      <c r="D85" s="137" t="s">
        <v>59</v>
      </c>
      <c r="E85" s="35"/>
      <c r="F85" s="36"/>
      <c r="G85" s="136" t="s">
        <v>254</v>
      </c>
      <c r="H85" s="1"/>
      <c r="I85" s="29"/>
    </row>
    <row r="86" spans="1:13" ht="14.5">
      <c r="A86" s="1"/>
      <c r="B86" s="28"/>
      <c r="C86" s="640" t="s">
        <v>172</v>
      </c>
      <c r="D86" s="603"/>
      <c r="E86" s="603"/>
      <c r="F86" s="604"/>
      <c r="G86" s="37" t="str">
        <f>IF(I86=0,"",IF(I86&lt;=1.67,"Berkembang",IF(I86&lt;=2.67,"Layak",IF(I86&lt;=3.67,"Cakap",IF(I86=4,"Mahir","")))))</f>
        <v/>
      </c>
      <c r="H86" s="1"/>
      <c r="I86" s="55">
        <f>SUM(J86:J89)/K86*4</f>
        <v>0</v>
      </c>
      <c r="J86" s="4">
        <f>COUNTA(B86)</f>
        <v>0</v>
      </c>
      <c r="K86" s="4">
        <f>COUNTA(C86:C89)</f>
        <v>4</v>
      </c>
    </row>
    <row r="87" spans="1:13" ht="26.25" customHeight="1">
      <c r="A87" s="1"/>
      <c r="B87" s="28"/>
      <c r="C87" s="640" t="s">
        <v>173</v>
      </c>
      <c r="D87" s="603"/>
      <c r="E87" s="603"/>
      <c r="F87" s="604"/>
      <c r="G87" s="38"/>
      <c r="H87" s="1"/>
      <c r="I87" s="29"/>
      <c r="J87" s="4">
        <f t="shared" ref="J87:J89" si="5">COUNTA(B87)</f>
        <v>0</v>
      </c>
    </row>
    <row r="88" spans="1:13" ht="14.5">
      <c r="A88" s="1"/>
      <c r="B88" s="28"/>
      <c r="C88" s="640" t="s">
        <v>174</v>
      </c>
      <c r="D88" s="603"/>
      <c r="E88" s="603"/>
      <c r="F88" s="604"/>
      <c r="G88" s="38"/>
      <c r="H88" s="1"/>
      <c r="I88" s="29"/>
      <c r="J88" s="4">
        <f t="shared" si="5"/>
        <v>0</v>
      </c>
    </row>
    <row r="89" spans="1:13" ht="28.5" customHeight="1">
      <c r="A89" s="1"/>
      <c r="B89" s="28"/>
      <c r="C89" s="640" t="s">
        <v>175</v>
      </c>
      <c r="D89" s="603"/>
      <c r="E89" s="603"/>
      <c r="F89" s="604"/>
      <c r="G89" s="38"/>
      <c r="H89" s="1"/>
      <c r="I89" s="29"/>
      <c r="J89" s="4">
        <f t="shared" si="5"/>
        <v>0</v>
      </c>
    </row>
    <row r="90" spans="1:13" s="10" customFormat="1" ht="13.5" thickBot="1">
      <c r="A90" s="1"/>
      <c r="B90" s="58"/>
      <c r="C90" s="59"/>
      <c r="D90" s="60"/>
      <c r="E90" s="61" t="str">
        <f>G85&amp;""</f>
        <v>TINGKAT KOMPETENSI</v>
      </c>
      <c r="F90" s="59"/>
      <c r="G90" s="62"/>
      <c r="H90" s="1"/>
      <c r="I90" s="29"/>
      <c r="J90" s="9"/>
      <c r="K90" s="9"/>
      <c r="L90" s="9"/>
      <c r="M90" s="9"/>
    </row>
    <row r="91" spans="1:13" s="10" customFormat="1" ht="20.25" customHeight="1" thickTop="1" thickBot="1">
      <c r="A91" s="1"/>
      <c r="B91" s="11" t="s">
        <v>9</v>
      </c>
      <c r="C91" s="11" t="s">
        <v>5</v>
      </c>
      <c r="D91" s="12" t="s">
        <v>6</v>
      </c>
      <c r="E91" s="11" t="s">
        <v>7</v>
      </c>
      <c r="F91" s="11" t="s">
        <v>8</v>
      </c>
      <c r="G91" s="63" t="s">
        <v>1</v>
      </c>
      <c r="H91" s="1"/>
      <c r="I91" s="29"/>
      <c r="J91" s="9"/>
      <c r="K91" s="9"/>
      <c r="L91" s="9"/>
      <c r="M91" s="9"/>
    </row>
    <row r="92" spans="1:13" s="10" customFormat="1" ht="18.75" customHeight="1" thickTop="1" thickBot="1">
      <c r="A92" s="1"/>
      <c r="B92" s="14">
        <v>2</v>
      </c>
      <c r="C92" s="15" t="str">
        <f>IF(G86="Berkembang","v","")</f>
        <v/>
      </c>
      <c r="D92" s="15" t="str">
        <f>IF(G86="Layak","v","")</f>
        <v/>
      </c>
      <c r="E92" s="15" t="str">
        <f>IF(G86="Cakap","v","")</f>
        <v/>
      </c>
      <c r="F92" s="15" t="str">
        <f>IF(G86="Mahir","v","")</f>
        <v/>
      </c>
      <c r="G92" s="57" t="str">
        <f>IF(G86="Berkembang",1,IF(G86="Layak",2,IF(G86="Cakap",3,IF(G86="Mahir",4,""))))</f>
        <v/>
      </c>
      <c r="H92" s="1"/>
      <c r="I92" s="30" t="s">
        <v>14</v>
      </c>
      <c r="J92" s="9">
        <f>IF(COUNTA(C92)=1,1,0)</f>
        <v>1</v>
      </c>
      <c r="K92" s="9">
        <f>IF(COUNTA(D92)=1,2,0)</f>
        <v>2</v>
      </c>
      <c r="L92" s="9">
        <f>IF(COUNTA(E92)=1,3,0)</f>
        <v>3</v>
      </c>
      <c r="M92" s="9">
        <f>IF(COUNTA(F92)=1,4,0)</f>
        <v>4</v>
      </c>
    </row>
    <row r="93" spans="1:13" s="10" customFormat="1" ht="199.5" customHeight="1" thickTop="1">
      <c r="A93" s="1"/>
      <c r="B93" s="16"/>
      <c r="C93" s="22" t="s">
        <v>179</v>
      </c>
      <c r="D93" s="22" t="s">
        <v>178</v>
      </c>
      <c r="E93" s="22" t="s">
        <v>177</v>
      </c>
      <c r="F93" s="22" t="s">
        <v>176</v>
      </c>
      <c r="G93" s="17"/>
      <c r="H93" s="1"/>
      <c r="I93" s="29"/>
    </row>
    <row r="94" spans="1:13" ht="14">
      <c r="A94" s="1"/>
      <c r="B94" s="50"/>
      <c r="C94" s="50"/>
      <c r="D94" s="51"/>
      <c r="E94" s="51"/>
      <c r="F94" s="52"/>
      <c r="G94" s="53"/>
      <c r="H94" s="1"/>
      <c r="I94" s="29"/>
    </row>
    <row r="95" spans="1:13" ht="14">
      <c r="A95" s="1"/>
      <c r="B95" s="21"/>
      <c r="C95" s="21"/>
      <c r="D95" s="23"/>
      <c r="E95" s="23"/>
      <c r="G95" s="54"/>
      <c r="H95" s="1"/>
      <c r="I95" s="29"/>
    </row>
    <row r="96" spans="1:13" ht="14">
      <c r="A96" s="1"/>
      <c r="B96" s="21"/>
      <c r="C96" s="21"/>
      <c r="D96" s="23"/>
      <c r="E96" s="23"/>
      <c r="G96" s="54"/>
      <c r="H96" s="1"/>
      <c r="I96" s="29"/>
    </row>
    <row r="97" spans="1:13" ht="14">
      <c r="A97" s="1"/>
      <c r="B97" s="21"/>
      <c r="C97" s="21"/>
      <c r="D97" s="23"/>
      <c r="E97" s="23"/>
      <c r="G97" s="54"/>
      <c r="H97" s="1"/>
      <c r="I97" s="29"/>
    </row>
    <row r="98" spans="1:13" ht="14">
      <c r="A98" s="1"/>
      <c r="B98" s="21"/>
      <c r="C98" s="21"/>
      <c r="D98" s="23"/>
      <c r="E98" s="23"/>
      <c r="G98" s="54"/>
      <c r="H98" s="1"/>
      <c r="I98" s="29"/>
    </row>
    <row r="99" spans="1:13" ht="14">
      <c r="A99" s="1"/>
      <c r="B99" s="21"/>
      <c r="C99" s="21"/>
      <c r="D99" s="23"/>
      <c r="E99" s="23"/>
      <c r="G99" s="54"/>
      <c r="H99" s="1"/>
      <c r="I99" s="29"/>
    </row>
    <row r="100" spans="1:13" ht="14">
      <c r="A100" s="1"/>
      <c r="B100" s="21"/>
      <c r="C100" s="21"/>
      <c r="D100" s="23"/>
      <c r="E100" s="23"/>
      <c r="G100" s="54"/>
      <c r="H100" s="1"/>
      <c r="I100" s="29"/>
    </row>
    <row r="101" spans="1:13" ht="14">
      <c r="A101" s="1"/>
      <c r="B101" s="21"/>
      <c r="C101" s="21"/>
      <c r="D101" s="23"/>
      <c r="E101" s="23"/>
      <c r="G101" s="54"/>
      <c r="H101" s="1"/>
      <c r="I101" s="29"/>
    </row>
    <row r="102" spans="1:13" ht="14">
      <c r="A102" s="1"/>
      <c r="B102" s="25" t="s">
        <v>4</v>
      </c>
      <c r="C102" s="26"/>
      <c r="D102" s="23"/>
      <c r="E102" s="23"/>
      <c r="G102" s="24"/>
      <c r="H102" s="1"/>
      <c r="I102" s="29"/>
    </row>
    <row r="103" spans="1:13" ht="14">
      <c r="A103" s="1"/>
      <c r="B103" s="48" t="s">
        <v>449</v>
      </c>
      <c r="C103" s="27"/>
      <c r="D103" s="23"/>
      <c r="E103" s="23"/>
      <c r="G103" s="24"/>
      <c r="H103" s="1"/>
      <c r="I103" s="29"/>
    </row>
    <row r="104" spans="1:13" ht="34.5">
      <c r="A104" s="1"/>
      <c r="B104" s="135" t="s">
        <v>60</v>
      </c>
      <c r="C104" s="34"/>
      <c r="D104" s="137" t="s">
        <v>59</v>
      </c>
      <c r="E104" s="35"/>
      <c r="F104" s="36"/>
      <c r="G104" s="136" t="s">
        <v>254</v>
      </c>
      <c r="H104" s="1"/>
      <c r="I104" s="29"/>
    </row>
    <row r="105" spans="1:13" ht="14">
      <c r="A105" s="1"/>
      <c r="B105" s="28"/>
      <c r="C105" s="19" t="s">
        <v>180</v>
      </c>
      <c r="D105" s="32"/>
      <c r="E105" s="32"/>
      <c r="F105" s="33"/>
      <c r="G105" s="37" t="str">
        <f>IF(I105=0,"",IF(I105&lt;=1.67,"Berkembang",IF(I105&lt;=2.67,"Layak",IF(I105&lt;=3.67,"Cakap",IF(I105=4,"Mahir","")))))</f>
        <v/>
      </c>
      <c r="H105" s="1"/>
      <c r="I105" s="55">
        <f>SUM(J105:J108)/K105*4</f>
        <v>0</v>
      </c>
      <c r="J105" s="4">
        <f>COUNTA(B105)</f>
        <v>0</v>
      </c>
      <c r="K105" s="4">
        <f>COUNTA(C105:C108)</f>
        <v>4</v>
      </c>
    </row>
    <row r="106" spans="1:13" ht="14">
      <c r="A106" s="1"/>
      <c r="B106" s="28"/>
      <c r="C106" s="19" t="s">
        <v>181</v>
      </c>
      <c r="D106" s="32"/>
      <c r="E106" s="32"/>
      <c r="F106" s="33"/>
      <c r="G106" s="38"/>
      <c r="H106" s="1"/>
      <c r="I106" s="29"/>
      <c r="J106" s="4">
        <f t="shared" ref="J106:J108" si="6">COUNTA(B106)</f>
        <v>0</v>
      </c>
    </row>
    <row r="107" spans="1:13" ht="14">
      <c r="A107" s="1"/>
      <c r="B107" s="28"/>
      <c r="C107" s="19" t="s">
        <v>182</v>
      </c>
      <c r="D107" s="32"/>
      <c r="E107" s="32"/>
      <c r="F107" s="33"/>
      <c r="G107" s="38"/>
      <c r="H107" s="1"/>
      <c r="I107" s="29"/>
      <c r="J107" s="4">
        <f t="shared" si="6"/>
        <v>0</v>
      </c>
    </row>
    <row r="108" spans="1:13" ht="14">
      <c r="A108" s="1"/>
      <c r="B108" s="28"/>
      <c r="C108" s="19" t="s">
        <v>183</v>
      </c>
      <c r="D108" s="32"/>
      <c r="E108" s="32"/>
      <c r="F108" s="33"/>
      <c r="G108" s="38"/>
      <c r="H108" s="1"/>
      <c r="I108" s="29"/>
      <c r="J108" s="4">
        <f t="shared" si="6"/>
        <v>0</v>
      </c>
    </row>
    <row r="109" spans="1:13" s="10" customFormat="1" ht="13.5" thickBot="1">
      <c r="A109" s="1"/>
      <c r="B109" s="58"/>
      <c r="C109" s="59"/>
      <c r="D109" s="60"/>
      <c r="E109" s="61" t="str">
        <f>G104&amp;""</f>
        <v>TINGKAT KOMPETENSI</v>
      </c>
      <c r="F109" s="59"/>
      <c r="G109" s="62"/>
      <c r="H109" s="1"/>
      <c r="I109" s="29"/>
      <c r="J109" s="9"/>
      <c r="K109" s="9"/>
      <c r="L109" s="9"/>
      <c r="M109" s="9"/>
    </row>
    <row r="110" spans="1:13" s="10" customFormat="1" ht="20.25" customHeight="1" thickTop="1" thickBot="1">
      <c r="A110" s="1"/>
      <c r="B110" s="11" t="s">
        <v>9</v>
      </c>
      <c r="C110" s="11" t="s">
        <v>5</v>
      </c>
      <c r="D110" s="12" t="s">
        <v>6</v>
      </c>
      <c r="E110" s="11" t="s">
        <v>7</v>
      </c>
      <c r="F110" s="11" t="s">
        <v>8</v>
      </c>
      <c r="G110" s="11" t="s">
        <v>1</v>
      </c>
      <c r="H110" s="1"/>
      <c r="I110" s="29"/>
      <c r="J110" s="9"/>
      <c r="K110" s="9"/>
      <c r="L110" s="9"/>
      <c r="M110" s="9"/>
    </row>
    <row r="111" spans="1:13" s="10" customFormat="1" ht="18.75" customHeight="1" thickTop="1" thickBot="1">
      <c r="A111" s="1"/>
      <c r="B111" s="65">
        <v>3</v>
      </c>
      <c r="C111" s="15" t="str">
        <f>IF(G105="Berkembang","v","")</f>
        <v/>
      </c>
      <c r="D111" s="15" t="str">
        <f>IF(G105="Layak","v","")</f>
        <v/>
      </c>
      <c r="E111" s="15" t="str">
        <f>IF(G105="Cakap","v","")</f>
        <v/>
      </c>
      <c r="F111" s="15" t="str">
        <f>IF(G105="Mahir","v","")</f>
        <v/>
      </c>
      <c r="G111" s="66" t="str">
        <f>IF(G105="Berkembang",1,IF(G105="Layak",2,IF(G105="Cakap",3,IF(G105="Mahir",4,""))))</f>
        <v/>
      </c>
      <c r="H111" s="1"/>
      <c r="I111" s="30" t="s">
        <v>15</v>
      </c>
      <c r="J111" s="9">
        <f>IF(COUNTA(C111)=1,1,0)</f>
        <v>1</v>
      </c>
      <c r="K111" s="9">
        <f>IF(COUNTA(D111)=1,2,0)</f>
        <v>2</v>
      </c>
      <c r="L111" s="9">
        <f>IF(COUNTA(E111)=1,3,0)</f>
        <v>3</v>
      </c>
      <c r="M111" s="9">
        <f>IF(COUNTA(F111)=1,4,0)</f>
        <v>4</v>
      </c>
    </row>
    <row r="112" spans="1:13" s="10" customFormat="1" ht="125.5" thickTop="1">
      <c r="A112" s="1"/>
      <c r="B112" s="64"/>
      <c r="C112" s="18" t="s">
        <v>187</v>
      </c>
      <c r="D112" s="18" t="s">
        <v>186</v>
      </c>
      <c r="E112" s="18" t="s">
        <v>185</v>
      </c>
      <c r="F112" s="18" t="s">
        <v>184</v>
      </c>
      <c r="G112" s="67"/>
      <c r="H112" s="1"/>
      <c r="I112" s="29"/>
    </row>
    <row r="113" spans="1:13" ht="14">
      <c r="A113" s="1"/>
      <c r="B113" s="21"/>
      <c r="C113" s="21"/>
      <c r="D113" s="23"/>
      <c r="E113" s="23"/>
      <c r="G113" s="54"/>
      <c r="H113" s="1"/>
      <c r="I113" s="29"/>
    </row>
    <row r="114" spans="1:13" ht="14">
      <c r="A114" s="1"/>
      <c r="B114" s="21"/>
      <c r="C114" s="21"/>
      <c r="D114" s="23"/>
      <c r="E114" s="23"/>
      <c r="G114" s="54"/>
      <c r="H114" s="1"/>
      <c r="I114" s="29"/>
    </row>
    <row r="115" spans="1:13" ht="14">
      <c r="A115" s="1"/>
      <c r="B115" s="25" t="s">
        <v>4</v>
      </c>
      <c r="C115" s="26"/>
      <c r="D115" s="23"/>
      <c r="E115" s="23"/>
      <c r="G115" s="24"/>
      <c r="H115" s="1"/>
      <c r="I115" s="29"/>
    </row>
    <row r="116" spans="1:13" ht="14">
      <c r="A116" s="1"/>
      <c r="B116" s="48" t="s">
        <v>450</v>
      </c>
      <c r="C116" s="27"/>
      <c r="D116" s="23"/>
      <c r="E116" s="23"/>
      <c r="G116" s="24"/>
      <c r="H116" s="1"/>
      <c r="I116" s="29"/>
    </row>
    <row r="117" spans="1:13" ht="34.5">
      <c r="A117" s="1"/>
      <c r="B117" s="135" t="s">
        <v>60</v>
      </c>
      <c r="C117" s="34"/>
      <c r="D117" s="137" t="s">
        <v>59</v>
      </c>
      <c r="E117" s="35"/>
      <c r="F117" s="36"/>
      <c r="G117" s="136" t="s">
        <v>254</v>
      </c>
      <c r="H117" s="1"/>
      <c r="I117" s="29"/>
    </row>
    <row r="118" spans="1:13" ht="14.5">
      <c r="A118" s="1"/>
      <c r="B118" s="28"/>
      <c r="C118" s="640" t="s">
        <v>189</v>
      </c>
      <c r="D118" s="603"/>
      <c r="E118" s="603"/>
      <c r="F118" s="604"/>
      <c r="G118" s="37" t="str">
        <f>IF(I118=0,"",IF(I118&lt;=1.67,"Berkembang",IF(I118&lt;=2.67,"Layak",IF(I118&lt;=3.67,"Cakap",IF(I118=4,"Mahir","")))))</f>
        <v/>
      </c>
      <c r="H118" s="1"/>
      <c r="I118" s="29">
        <f>SUM(J118:J123)/K118*4</f>
        <v>0</v>
      </c>
      <c r="J118" s="4">
        <f>COUNTA(B118)</f>
        <v>0</v>
      </c>
      <c r="K118" s="4">
        <f>COUNTA(C118:C123)</f>
        <v>6</v>
      </c>
    </row>
    <row r="119" spans="1:13" ht="14.5">
      <c r="A119" s="1"/>
      <c r="B119" s="28"/>
      <c r="C119" s="640" t="s">
        <v>190</v>
      </c>
      <c r="D119" s="603"/>
      <c r="E119" s="603"/>
      <c r="F119" s="604"/>
      <c r="G119" s="38"/>
      <c r="H119" s="1"/>
      <c r="I119" s="29"/>
      <c r="J119" s="4">
        <f t="shared" ref="J119:J123" si="7">COUNTA(B119)</f>
        <v>0</v>
      </c>
    </row>
    <row r="120" spans="1:13" ht="27.75" customHeight="1">
      <c r="A120" s="1"/>
      <c r="B120" s="28"/>
      <c r="C120" s="640" t="s">
        <v>192</v>
      </c>
      <c r="D120" s="603"/>
      <c r="E120" s="603"/>
      <c r="F120" s="604"/>
      <c r="G120" s="38"/>
      <c r="H120" s="1"/>
      <c r="I120" s="29"/>
      <c r="J120" s="4">
        <f t="shared" si="7"/>
        <v>0</v>
      </c>
    </row>
    <row r="121" spans="1:13" ht="14.5">
      <c r="A121" s="1"/>
      <c r="B121" s="28"/>
      <c r="C121" s="640" t="s">
        <v>191</v>
      </c>
      <c r="D121" s="603"/>
      <c r="E121" s="603"/>
      <c r="F121" s="604"/>
      <c r="G121" s="38"/>
      <c r="H121" s="1"/>
      <c r="I121" s="29"/>
      <c r="J121" s="4">
        <f t="shared" si="7"/>
        <v>0</v>
      </c>
    </row>
    <row r="122" spans="1:13" ht="27.75" customHeight="1">
      <c r="A122" s="1"/>
      <c r="B122" s="28"/>
      <c r="C122" s="640" t="s">
        <v>193</v>
      </c>
      <c r="D122" s="603"/>
      <c r="E122" s="603"/>
      <c r="F122" s="604"/>
      <c r="G122" s="38"/>
      <c r="H122" s="1"/>
      <c r="I122" s="29"/>
      <c r="J122" s="4">
        <f t="shared" si="7"/>
        <v>0</v>
      </c>
    </row>
    <row r="123" spans="1:13" ht="27.75" customHeight="1">
      <c r="A123" s="1"/>
      <c r="B123" s="28"/>
      <c r="C123" s="640" t="s">
        <v>194</v>
      </c>
      <c r="D123" s="603"/>
      <c r="E123" s="603"/>
      <c r="F123" s="604"/>
      <c r="G123" s="38"/>
      <c r="H123" s="1"/>
      <c r="I123" s="29"/>
      <c r="J123" s="4">
        <f t="shared" si="7"/>
        <v>0</v>
      </c>
    </row>
    <row r="124" spans="1:13" s="10" customFormat="1">
      <c r="A124" s="1"/>
      <c r="B124" s="42"/>
      <c r="C124" s="43"/>
      <c r="D124" s="44"/>
      <c r="E124" s="46" t="str">
        <f>G117&amp;""</f>
        <v>TINGKAT KOMPETENSI</v>
      </c>
      <c r="F124" s="43"/>
      <c r="G124" s="45"/>
      <c r="H124" s="1"/>
      <c r="I124" s="29"/>
      <c r="J124" s="9"/>
      <c r="K124" s="9"/>
      <c r="L124" s="9"/>
      <c r="M124" s="9"/>
    </row>
    <row r="125" spans="1:13" s="10" customFormat="1" ht="20.25" customHeight="1" thickBot="1">
      <c r="A125" s="1"/>
      <c r="B125" s="40" t="s">
        <v>9</v>
      </c>
      <c r="C125" s="40" t="s">
        <v>5</v>
      </c>
      <c r="D125" s="41" t="s">
        <v>6</v>
      </c>
      <c r="E125" s="40" t="s">
        <v>7</v>
      </c>
      <c r="F125" s="40" t="s">
        <v>8</v>
      </c>
      <c r="G125" s="13" t="s">
        <v>1</v>
      </c>
      <c r="H125" s="1"/>
      <c r="I125" s="29"/>
      <c r="J125" s="9"/>
      <c r="K125" s="9"/>
      <c r="L125" s="9"/>
      <c r="M125" s="9"/>
    </row>
    <row r="126" spans="1:13" s="10" customFormat="1" ht="18.75" customHeight="1" thickTop="1" thickBot="1">
      <c r="A126" s="1"/>
      <c r="B126" s="14">
        <v>4</v>
      </c>
      <c r="C126" s="15" t="str">
        <f>IF(G118="Berkembang","v","")</f>
        <v/>
      </c>
      <c r="D126" s="15" t="str">
        <f>IF(G118="Layak","v","")</f>
        <v/>
      </c>
      <c r="E126" s="15" t="str">
        <f>IF(G118="Cakap","v","")</f>
        <v/>
      </c>
      <c r="F126" s="15" t="str">
        <f>IF(G118="Mahir","v","")</f>
        <v/>
      </c>
      <c r="G126" s="57" t="str">
        <f>IF(G118="Berkembang",1,IF(G118="Layak",2,IF(G118="Cakap",3,IF(G118="Mahir",4,""))))</f>
        <v/>
      </c>
      <c r="H126" s="1"/>
      <c r="I126" s="30" t="s">
        <v>10</v>
      </c>
      <c r="J126" s="9">
        <f>IF(COUNTA(C126)=1,1,0)</f>
        <v>1</v>
      </c>
      <c r="K126" s="9">
        <f>IF(COUNTA(D126)=1,2,0)</f>
        <v>2</v>
      </c>
      <c r="L126" s="9">
        <f>IF(COUNTA(E126)=1,3,0)</f>
        <v>3</v>
      </c>
      <c r="M126" s="9">
        <f>IF(COUNTA(F126)=1,4,0)</f>
        <v>4</v>
      </c>
    </row>
    <row r="127" spans="1:13" s="10" customFormat="1" ht="197.25" customHeight="1" thickTop="1">
      <c r="A127" s="1"/>
      <c r="B127" s="16"/>
      <c r="C127" s="22" t="s">
        <v>198</v>
      </c>
      <c r="D127" s="22" t="s">
        <v>197</v>
      </c>
      <c r="E127" s="22" t="s">
        <v>196</v>
      </c>
      <c r="F127" s="22" t="s">
        <v>195</v>
      </c>
      <c r="G127" s="17"/>
      <c r="H127" s="1"/>
      <c r="I127" s="29"/>
    </row>
    <row r="128" spans="1:13" ht="14">
      <c r="A128" s="1"/>
      <c r="B128" s="21"/>
      <c r="C128" s="21"/>
      <c r="D128" s="23"/>
      <c r="E128" s="23"/>
      <c r="G128" s="54"/>
      <c r="H128" s="1"/>
      <c r="I128" s="29"/>
    </row>
    <row r="129" spans="1:9" s="10" customFormat="1">
      <c r="A129" s="1"/>
      <c r="B129" s="20"/>
      <c r="C129" s="47"/>
      <c r="D129" s="47"/>
      <c r="E129" s="47"/>
      <c r="F129" s="47"/>
      <c r="G129" s="49"/>
      <c r="H129" s="1"/>
      <c r="I129" s="29"/>
    </row>
    <row r="130" spans="1:9" s="10" customFormat="1">
      <c r="A130" s="1"/>
      <c r="B130" s="20"/>
      <c r="C130" s="47"/>
      <c r="D130" s="47"/>
      <c r="E130" s="47"/>
      <c r="F130" s="47"/>
      <c r="G130" s="49"/>
      <c r="H130" s="1"/>
      <c r="I130" s="29"/>
    </row>
    <row r="131" spans="1:9" s="10" customFormat="1">
      <c r="A131" s="1"/>
      <c r="B131" s="20"/>
      <c r="C131" s="47"/>
      <c r="D131" s="47"/>
      <c r="E131" s="47"/>
      <c r="F131" s="47"/>
      <c r="G131" s="49"/>
      <c r="H131" s="1"/>
      <c r="I131" s="29"/>
    </row>
    <row r="132" spans="1:9" s="10" customFormat="1">
      <c r="A132" s="1"/>
      <c r="B132" s="20"/>
      <c r="C132" s="47"/>
      <c r="D132" s="47"/>
      <c r="E132" s="47"/>
      <c r="F132" s="47"/>
      <c r="G132" s="49"/>
      <c r="H132" s="1"/>
      <c r="I132" s="29"/>
    </row>
    <row r="133" spans="1:9" s="10" customFormat="1">
      <c r="A133" s="1"/>
      <c r="B133" s="20"/>
      <c r="C133" s="47"/>
      <c r="D133" s="47"/>
      <c r="E133" s="47"/>
      <c r="F133" s="47"/>
      <c r="G133" s="49"/>
      <c r="H133" s="1"/>
      <c r="I133" s="29"/>
    </row>
    <row r="134" spans="1:9" s="10" customFormat="1">
      <c r="A134" s="1"/>
      <c r="B134" s="20"/>
      <c r="C134" s="47"/>
      <c r="D134" s="47"/>
      <c r="E134" s="47"/>
      <c r="F134" s="47"/>
      <c r="G134" s="49"/>
      <c r="H134" s="1"/>
      <c r="I134" s="29"/>
    </row>
    <row r="135" spans="1:9" s="10" customFormat="1">
      <c r="A135" s="1"/>
      <c r="B135" s="20"/>
      <c r="C135" s="47"/>
      <c r="D135" s="47"/>
      <c r="E135" s="47"/>
      <c r="F135" s="47"/>
      <c r="G135" s="49"/>
      <c r="H135" s="1"/>
      <c r="I135" s="29"/>
    </row>
    <row r="136" spans="1:9" s="10" customFormat="1">
      <c r="A136" s="1"/>
      <c r="B136" s="20"/>
      <c r="C136" s="47"/>
      <c r="D136" s="47"/>
      <c r="E136" s="47"/>
      <c r="F136" s="47"/>
      <c r="G136" s="49"/>
      <c r="H136" s="1"/>
      <c r="I136" s="29"/>
    </row>
    <row r="137" spans="1:9" s="10" customFormat="1">
      <c r="A137" s="1"/>
      <c r="B137" s="20"/>
      <c r="C137" s="47"/>
      <c r="D137" s="47"/>
      <c r="E137" s="47"/>
      <c r="F137" s="47"/>
      <c r="G137" s="49"/>
      <c r="H137" s="1"/>
      <c r="I137" s="29"/>
    </row>
    <row r="138" spans="1:9" s="10" customFormat="1">
      <c r="A138" s="1"/>
      <c r="B138" s="20"/>
      <c r="C138" s="47"/>
      <c r="D138" s="47"/>
      <c r="E138" s="47"/>
      <c r="F138" s="47"/>
      <c r="G138" s="49"/>
      <c r="H138" s="1"/>
      <c r="I138" s="29"/>
    </row>
    <row r="139" spans="1:9" s="10" customFormat="1">
      <c r="A139" s="1"/>
      <c r="B139" s="20"/>
      <c r="C139" s="47"/>
      <c r="D139" s="47"/>
      <c r="E139" s="47"/>
      <c r="F139" s="47"/>
      <c r="G139" s="49"/>
      <c r="H139" s="1"/>
      <c r="I139" s="29"/>
    </row>
    <row r="140" spans="1:9" s="10" customFormat="1">
      <c r="A140" s="1"/>
      <c r="B140" s="20"/>
      <c r="C140" s="47"/>
      <c r="D140" s="47"/>
      <c r="E140" s="47"/>
      <c r="F140" s="47"/>
      <c r="G140" s="49"/>
      <c r="H140" s="1"/>
      <c r="I140" s="29"/>
    </row>
    <row r="141" spans="1:9" ht="14">
      <c r="A141" s="1"/>
      <c r="B141" s="25" t="s">
        <v>451</v>
      </c>
      <c r="C141" s="26"/>
      <c r="D141" s="23"/>
      <c r="E141" s="23"/>
      <c r="G141" s="24"/>
      <c r="H141" s="1"/>
      <c r="I141" s="29"/>
    </row>
    <row r="142" spans="1:9" ht="14">
      <c r="A142" s="1"/>
      <c r="B142" s="25" t="s">
        <v>4</v>
      </c>
      <c r="C142" s="26"/>
      <c r="D142" s="23"/>
      <c r="E142" s="23"/>
      <c r="G142" s="24"/>
      <c r="H142" s="1"/>
      <c r="I142" s="29"/>
    </row>
    <row r="143" spans="1:9" ht="14">
      <c r="A143" s="1"/>
      <c r="B143" s="48" t="s">
        <v>452</v>
      </c>
      <c r="C143" s="27"/>
      <c r="D143" s="23"/>
      <c r="E143" s="23"/>
      <c r="G143" s="24"/>
      <c r="H143" s="1"/>
      <c r="I143" s="29"/>
    </row>
    <row r="144" spans="1:9" ht="23">
      <c r="A144" s="1"/>
      <c r="B144" s="135" t="s">
        <v>217</v>
      </c>
      <c r="C144" s="34"/>
      <c r="D144" s="137" t="s">
        <v>59</v>
      </c>
      <c r="E144" s="35"/>
      <c r="F144" s="36"/>
      <c r="G144" s="136" t="s">
        <v>254</v>
      </c>
      <c r="H144" s="1"/>
      <c r="I144" s="29"/>
    </row>
    <row r="145" spans="1:13" ht="14">
      <c r="A145" s="1"/>
      <c r="B145" s="28"/>
      <c r="C145" s="19" t="s">
        <v>199</v>
      </c>
      <c r="D145" s="32"/>
      <c r="E145" s="32"/>
      <c r="F145" s="33"/>
      <c r="G145" s="37" t="str">
        <f>IF(I145=0,"",IF(I145&lt;=1.67,"Berkembang",IF(I145&lt;=2.67,"Layak",IF(I145&lt;=3.67,"Cakap",IF(I145=4,"Mahir","")))))</f>
        <v/>
      </c>
      <c r="H145" s="1"/>
      <c r="I145" s="29">
        <f>SUM(J145:J149)/K145*4</f>
        <v>0</v>
      </c>
      <c r="J145" s="4">
        <f>COUNTA(B145)</f>
        <v>0</v>
      </c>
      <c r="K145" s="4">
        <f>COUNTA(C145:C149)</f>
        <v>5</v>
      </c>
    </row>
    <row r="146" spans="1:13" ht="26.25" customHeight="1">
      <c r="A146" s="1"/>
      <c r="B146" s="28"/>
      <c r="C146" s="640" t="s">
        <v>200</v>
      </c>
      <c r="D146" s="603"/>
      <c r="E146" s="603"/>
      <c r="F146" s="604"/>
      <c r="G146" s="38"/>
      <c r="H146" s="1"/>
      <c r="I146" s="29"/>
      <c r="J146" s="4">
        <f t="shared" ref="J146:J149" si="8">COUNTA(B146)</f>
        <v>0</v>
      </c>
    </row>
    <row r="147" spans="1:13" ht="27.75" customHeight="1">
      <c r="A147" s="1"/>
      <c r="B147" s="28"/>
      <c r="C147" s="640" t="s">
        <v>201</v>
      </c>
      <c r="D147" s="603"/>
      <c r="E147" s="603"/>
      <c r="F147" s="604"/>
      <c r="G147" s="38"/>
      <c r="H147" s="1"/>
      <c r="I147" s="29"/>
      <c r="J147" s="4">
        <f t="shared" si="8"/>
        <v>0</v>
      </c>
    </row>
    <row r="148" spans="1:13" ht="27.75" customHeight="1">
      <c r="A148" s="1"/>
      <c r="B148" s="28"/>
      <c r="C148" s="640" t="s">
        <v>261</v>
      </c>
      <c r="D148" s="603"/>
      <c r="E148" s="603"/>
      <c r="F148" s="604"/>
      <c r="G148" s="39"/>
      <c r="H148" s="1"/>
      <c r="I148" s="29"/>
      <c r="J148" s="4">
        <f t="shared" si="8"/>
        <v>0</v>
      </c>
    </row>
    <row r="149" spans="1:13" ht="14">
      <c r="A149" s="1"/>
      <c r="B149" s="28"/>
      <c r="C149" s="19" t="s">
        <v>260</v>
      </c>
      <c r="D149" s="32"/>
      <c r="E149" s="32"/>
      <c r="F149" s="33"/>
      <c r="G149" s="39"/>
      <c r="H149" s="1"/>
      <c r="I149" s="29"/>
      <c r="J149" s="4">
        <f t="shared" si="8"/>
        <v>0</v>
      </c>
    </row>
    <row r="150" spans="1:13" s="10" customFormat="1">
      <c r="A150" s="1"/>
      <c r="B150" s="42"/>
      <c r="C150" s="43"/>
      <c r="D150" s="44"/>
      <c r="E150" s="46" t="str">
        <f>G144&amp;""</f>
        <v>TINGKAT KOMPETENSI</v>
      </c>
      <c r="F150" s="43"/>
      <c r="G150" s="45"/>
      <c r="H150" s="1"/>
      <c r="I150" s="29"/>
      <c r="J150" s="9"/>
      <c r="K150" s="9"/>
      <c r="L150" s="9"/>
      <c r="M150" s="9"/>
    </row>
    <row r="151" spans="1:13" s="10" customFormat="1" ht="20.25" customHeight="1" thickBot="1">
      <c r="A151" s="1"/>
      <c r="B151" s="40" t="s">
        <v>9</v>
      </c>
      <c r="C151" s="40" t="s">
        <v>5</v>
      </c>
      <c r="D151" s="41" t="s">
        <v>6</v>
      </c>
      <c r="E151" s="40" t="s">
        <v>7</v>
      </c>
      <c r="F151" s="40" t="s">
        <v>8</v>
      </c>
      <c r="G151" s="13" t="s">
        <v>1</v>
      </c>
      <c r="H151" s="1"/>
      <c r="I151" s="29"/>
      <c r="J151" s="9"/>
      <c r="K151" s="9"/>
      <c r="L151" s="9"/>
      <c r="M151" s="9"/>
    </row>
    <row r="152" spans="1:13" s="10" customFormat="1" ht="18.75" customHeight="1" thickTop="1" thickBot="1">
      <c r="A152" s="1"/>
      <c r="B152" s="14">
        <v>1</v>
      </c>
      <c r="C152" s="15" t="str">
        <f>IF(G145="Berkembang","v","")</f>
        <v/>
      </c>
      <c r="D152" s="15" t="str">
        <f>IF(G145="Layak","v","")</f>
        <v/>
      </c>
      <c r="E152" s="15" t="str">
        <f>IF(G145="Cakap","v","")</f>
        <v/>
      </c>
      <c r="F152" s="15" t="str">
        <f>IF(G145="Mahir","v","")</f>
        <v/>
      </c>
      <c r="G152" s="56" t="str">
        <f>IF(G145="Berkembang",1,IF(G145="Layak",2,IF(G145="Cakap",3,IF(G145="Mahir",4,""))))</f>
        <v/>
      </c>
      <c r="H152" s="1"/>
      <c r="I152" s="30" t="s">
        <v>16</v>
      </c>
      <c r="J152" s="9">
        <f>IF(COUNTA(C152)=1,1,0)</f>
        <v>1</v>
      </c>
      <c r="K152" s="9">
        <f>IF(COUNTA(D152)=1,2,0)</f>
        <v>2</v>
      </c>
      <c r="L152" s="9">
        <f>IF(COUNTA(E152)=1,3,0)</f>
        <v>3</v>
      </c>
      <c r="M152" s="9">
        <f>IF(COUNTA(F152)=1,4,0)</f>
        <v>4</v>
      </c>
    </row>
    <row r="153" spans="1:13" s="10" customFormat="1" ht="200.5" thickTop="1">
      <c r="A153" s="1"/>
      <c r="B153" s="16"/>
      <c r="C153" s="22" t="s">
        <v>205</v>
      </c>
      <c r="D153" s="22" t="s">
        <v>204</v>
      </c>
      <c r="E153" s="22" t="s">
        <v>203</v>
      </c>
      <c r="F153" s="22" t="s">
        <v>202</v>
      </c>
      <c r="G153" s="17"/>
      <c r="H153" s="1"/>
      <c r="I153" s="29"/>
    </row>
    <row r="154" spans="1:13" ht="14">
      <c r="A154" s="1"/>
      <c r="B154" s="25" t="s">
        <v>4</v>
      </c>
      <c r="C154" s="26"/>
      <c r="D154" s="23"/>
      <c r="E154" s="23"/>
      <c r="G154" s="24"/>
      <c r="H154" s="1"/>
      <c r="I154" s="29"/>
    </row>
    <row r="155" spans="1:13" ht="14">
      <c r="A155" s="1"/>
      <c r="B155" s="68" t="s">
        <v>453</v>
      </c>
      <c r="C155" s="27"/>
      <c r="D155" s="23"/>
      <c r="E155" s="23"/>
      <c r="G155" s="24"/>
      <c r="H155" s="1"/>
      <c r="I155" s="29"/>
    </row>
    <row r="156" spans="1:13" ht="34.5">
      <c r="A156" s="1"/>
      <c r="B156" s="135" t="s">
        <v>60</v>
      </c>
      <c r="C156" s="34"/>
      <c r="D156" s="137" t="s">
        <v>59</v>
      </c>
      <c r="E156" s="35"/>
      <c r="F156" s="36"/>
      <c r="G156" s="136" t="s">
        <v>254</v>
      </c>
      <c r="H156" s="1"/>
      <c r="I156" s="29"/>
    </row>
    <row r="157" spans="1:13" ht="28.5" customHeight="1">
      <c r="A157" s="1"/>
      <c r="B157" s="28"/>
      <c r="C157" s="640" t="s">
        <v>206</v>
      </c>
      <c r="D157" s="603"/>
      <c r="E157" s="603"/>
      <c r="F157" s="604"/>
      <c r="G157" s="37" t="str">
        <f>IF(I157=0,"",IF(I157&lt;=1.67,"Berkembang",IF(I157&lt;=2.67,"Layak",IF(I157&lt;=3.67,"Cakap",IF(I157=4,"Mahir","")))))</f>
        <v/>
      </c>
      <c r="H157" s="1"/>
      <c r="I157" s="29">
        <f>SUM(J157:J163)/K157*4</f>
        <v>0</v>
      </c>
      <c r="J157" s="4">
        <f>COUNTA(B157)</f>
        <v>0</v>
      </c>
      <c r="K157" s="4">
        <f>COUNTA(C157:C163)</f>
        <v>7</v>
      </c>
    </row>
    <row r="158" spans="1:13" ht="27" customHeight="1">
      <c r="A158" s="1"/>
      <c r="B158" s="28"/>
      <c r="C158" s="640" t="s">
        <v>207</v>
      </c>
      <c r="D158" s="603"/>
      <c r="E158" s="603"/>
      <c r="F158" s="604"/>
      <c r="G158" s="38"/>
      <c r="H158" s="1"/>
      <c r="I158" s="29"/>
      <c r="J158" s="4">
        <f t="shared" ref="J158:J163" si="9">COUNTA(B158)</f>
        <v>0</v>
      </c>
    </row>
    <row r="159" spans="1:13" ht="27" customHeight="1">
      <c r="A159" s="1"/>
      <c r="B159" s="28"/>
      <c r="C159" s="640" t="s">
        <v>208</v>
      </c>
      <c r="D159" s="603"/>
      <c r="E159" s="603"/>
      <c r="F159" s="604"/>
      <c r="G159" s="38"/>
      <c r="H159" s="1"/>
      <c r="I159" s="29"/>
      <c r="J159" s="4">
        <f t="shared" si="9"/>
        <v>0</v>
      </c>
    </row>
    <row r="160" spans="1:13" ht="14.5">
      <c r="A160" s="1"/>
      <c r="B160" s="28"/>
      <c r="C160" s="640" t="s">
        <v>209</v>
      </c>
      <c r="D160" s="603"/>
      <c r="E160" s="603"/>
      <c r="F160" s="604"/>
      <c r="G160" s="38"/>
      <c r="H160" s="1"/>
      <c r="I160" s="29"/>
      <c r="J160" s="4">
        <f t="shared" si="9"/>
        <v>0</v>
      </c>
    </row>
    <row r="161" spans="1:15" ht="27" customHeight="1">
      <c r="A161" s="1"/>
      <c r="B161" s="28"/>
      <c r="C161" s="640" t="s">
        <v>210</v>
      </c>
      <c r="D161" s="603"/>
      <c r="E161" s="603"/>
      <c r="F161" s="604"/>
      <c r="G161" s="38"/>
      <c r="H161" s="1"/>
      <c r="I161" s="29"/>
      <c r="J161" s="4">
        <f t="shared" si="9"/>
        <v>0</v>
      </c>
    </row>
    <row r="162" spans="1:15" ht="27" customHeight="1">
      <c r="A162" s="1"/>
      <c r="B162" s="28"/>
      <c r="C162" s="640" t="s">
        <v>211</v>
      </c>
      <c r="D162" s="603"/>
      <c r="E162" s="603"/>
      <c r="F162" s="604"/>
      <c r="G162" s="38"/>
      <c r="H162" s="1"/>
      <c r="I162" s="29"/>
      <c r="J162" s="4">
        <f t="shared" si="9"/>
        <v>0</v>
      </c>
    </row>
    <row r="163" spans="1:15" ht="27" customHeight="1">
      <c r="A163" s="1"/>
      <c r="B163" s="28"/>
      <c r="C163" s="640" t="s">
        <v>212</v>
      </c>
      <c r="D163" s="603"/>
      <c r="E163" s="603"/>
      <c r="F163" s="604"/>
      <c r="G163" s="39"/>
      <c r="H163" s="1"/>
      <c r="I163" s="29"/>
      <c r="J163" s="4">
        <f t="shared" si="9"/>
        <v>0</v>
      </c>
    </row>
    <row r="164" spans="1:15" s="10" customFormat="1">
      <c r="A164" s="1"/>
      <c r="B164" s="42"/>
      <c r="C164" s="43"/>
      <c r="D164" s="44"/>
      <c r="E164" s="46" t="str">
        <f>G156&amp;""</f>
        <v>TINGKAT KOMPETENSI</v>
      </c>
      <c r="F164" s="43"/>
      <c r="G164" s="45"/>
      <c r="H164" s="1"/>
      <c r="I164" s="29"/>
      <c r="J164" s="9"/>
      <c r="K164" s="9"/>
      <c r="L164" s="9"/>
      <c r="M164" s="9"/>
    </row>
    <row r="165" spans="1:15" s="10" customFormat="1" ht="20.25" customHeight="1" thickBot="1">
      <c r="A165" s="1"/>
      <c r="B165" s="40" t="s">
        <v>9</v>
      </c>
      <c r="C165" s="40" t="s">
        <v>5</v>
      </c>
      <c r="D165" s="41" t="s">
        <v>6</v>
      </c>
      <c r="E165" s="40" t="s">
        <v>7</v>
      </c>
      <c r="F165" s="40" t="s">
        <v>8</v>
      </c>
      <c r="G165" s="13" t="s">
        <v>1</v>
      </c>
      <c r="H165" s="1"/>
      <c r="I165" s="29"/>
      <c r="J165" s="9"/>
      <c r="K165" s="9"/>
      <c r="L165" s="9"/>
      <c r="M165" s="9"/>
    </row>
    <row r="166" spans="1:15" s="10" customFormat="1" ht="18.75" customHeight="1" thickTop="1" thickBot="1">
      <c r="A166" s="1"/>
      <c r="B166" s="14">
        <v>2</v>
      </c>
      <c r="C166" s="15" t="str">
        <f>IF(G157="Berkembang","v","")</f>
        <v/>
      </c>
      <c r="D166" s="15" t="str">
        <f>IF(G157="Layak","v","")</f>
        <v/>
      </c>
      <c r="E166" s="15" t="str">
        <f>IF(G157="Cakap","v","")</f>
        <v/>
      </c>
      <c r="F166" s="15" t="str">
        <f>IF(G157="Mahir","v","")</f>
        <v/>
      </c>
      <c r="G166" s="57" t="str">
        <f>IF(G157="Berkembang",1,IF(G157="Layak",2,IF(G157="Cakap",3,IF(G157="Mahir",4,""))))</f>
        <v/>
      </c>
      <c r="H166" s="1"/>
      <c r="I166" s="30" t="s">
        <v>17</v>
      </c>
      <c r="J166" s="9">
        <f>IF(COUNTA(C166)=1,1,0)</f>
        <v>1</v>
      </c>
      <c r="K166" s="9">
        <f>IF(COUNTA(D166)=1,2,0)</f>
        <v>2</v>
      </c>
      <c r="L166" s="9">
        <f>IF(COUNTA(E166)=1,3,0)</f>
        <v>3</v>
      </c>
      <c r="M166" s="9">
        <f>IF(COUNTA(F166)=1,4,0)</f>
        <v>4</v>
      </c>
    </row>
    <row r="167" spans="1:15" s="10" customFormat="1" ht="200.5" thickTop="1">
      <c r="A167" s="1"/>
      <c r="B167" s="16"/>
      <c r="C167" s="22" t="s">
        <v>216</v>
      </c>
      <c r="D167" s="22" t="s">
        <v>215</v>
      </c>
      <c r="E167" s="22" t="s">
        <v>214</v>
      </c>
      <c r="F167" s="22" t="s">
        <v>213</v>
      </c>
      <c r="G167" s="17"/>
      <c r="H167" s="1"/>
      <c r="I167" s="29"/>
    </row>
    <row r="168" spans="1:15" s="10" customFormat="1">
      <c r="A168" s="1"/>
      <c r="B168" s="20"/>
      <c r="C168" s="47"/>
      <c r="D168" s="47"/>
      <c r="E168" s="47"/>
      <c r="F168" s="47"/>
      <c r="G168" s="49"/>
      <c r="H168" s="1"/>
      <c r="I168" s="29"/>
    </row>
    <row r="169" spans="1:15" ht="14">
      <c r="A169" s="1"/>
      <c r="B169" s="25" t="s">
        <v>454</v>
      </c>
      <c r="C169" s="26"/>
      <c r="D169" s="23"/>
      <c r="E169" s="23"/>
      <c r="G169" s="24"/>
      <c r="H169" s="1"/>
      <c r="I169" s="29"/>
      <c r="N169" s="242"/>
      <c r="O169" s="243"/>
    </row>
    <row r="170" spans="1:15" ht="14">
      <c r="A170" s="1"/>
      <c r="B170" s="25" t="s">
        <v>4</v>
      </c>
      <c r="C170" s="26"/>
      <c r="D170" s="23"/>
      <c r="E170" s="23"/>
      <c r="G170" s="24"/>
      <c r="H170" s="1"/>
      <c r="I170" s="29"/>
      <c r="N170" s="242"/>
      <c r="O170" s="243"/>
    </row>
    <row r="171" spans="1:15" ht="25.5" customHeight="1">
      <c r="A171" s="1"/>
      <c r="B171" s="590" t="s">
        <v>455</v>
      </c>
      <c r="C171" s="591"/>
      <c r="D171" s="591"/>
      <c r="E171" s="591"/>
      <c r="F171" s="591"/>
      <c r="G171" s="24"/>
      <c r="H171" s="1"/>
      <c r="I171" s="29"/>
      <c r="N171" s="242"/>
      <c r="O171" s="243"/>
    </row>
    <row r="172" spans="1:15" ht="23">
      <c r="A172" s="1"/>
      <c r="B172" s="233" t="s">
        <v>60</v>
      </c>
      <c r="C172" s="34"/>
      <c r="D172" s="137" t="s">
        <v>59</v>
      </c>
      <c r="E172" s="35"/>
      <c r="F172" s="36"/>
      <c r="G172" s="136" t="s">
        <v>254</v>
      </c>
      <c r="H172" s="1"/>
      <c r="I172" s="29"/>
      <c r="N172" s="244"/>
      <c r="O172" s="245"/>
    </row>
    <row r="173" spans="1:15" ht="14.5">
      <c r="A173" s="1"/>
      <c r="B173" s="28"/>
      <c r="C173" s="640" t="s">
        <v>221</v>
      </c>
      <c r="D173" s="603"/>
      <c r="E173" s="603"/>
      <c r="F173" s="604"/>
      <c r="G173" s="37" t="str">
        <f>IF(I173=0,"",IF(I173&lt;=1.67,"Berkembang",IF(I173&lt;=2.67,"Layak",IF(I173&lt;=3.67,"Cakap",IF(I173=4,"Mahir","")))))</f>
        <v/>
      </c>
      <c r="H173" s="1"/>
      <c r="I173" s="29">
        <f>SUM(J173:J178)/K173*4</f>
        <v>0</v>
      </c>
      <c r="J173" s="4">
        <f>COUNTA(B173)</f>
        <v>0</v>
      </c>
      <c r="K173" s="4">
        <f>COUNTA(C173:C178)</f>
        <v>6</v>
      </c>
      <c r="N173" s="246"/>
      <c r="O173" s="247"/>
    </row>
    <row r="174" spans="1:15" ht="26.25" customHeight="1">
      <c r="A174" s="1"/>
      <c r="B174" s="28"/>
      <c r="C174" s="640" t="s">
        <v>222</v>
      </c>
      <c r="D174" s="603"/>
      <c r="E174" s="603"/>
      <c r="F174" s="604"/>
      <c r="G174" s="38"/>
      <c r="H174" s="1"/>
      <c r="I174" s="29"/>
      <c r="J174" s="4">
        <f t="shared" ref="J174:J178" si="10">COUNTA(B174)</f>
        <v>0</v>
      </c>
      <c r="N174" s="246"/>
      <c r="O174" s="247"/>
    </row>
    <row r="175" spans="1:15" ht="26.25" customHeight="1">
      <c r="A175" s="1"/>
      <c r="B175" s="28"/>
      <c r="C175" s="640" t="s">
        <v>223</v>
      </c>
      <c r="D175" s="603"/>
      <c r="E175" s="603"/>
      <c r="F175" s="604"/>
      <c r="G175" s="38"/>
      <c r="H175" s="1"/>
      <c r="I175" s="29"/>
      <c r="J175" s="4">
        <f t="shared" si="10"/>
        <v>0</v>
      </c>
      <c r="N175" s="246"/>
      <c r="O175" s="247"/>
    </row>
    <row r="176" spans="1:15" ht="26.25" customHeight="1">
      <c r="A176" s="1"/>
      <c r="B176" s="28"/>
      <c r="C176" s="640" t="s">
        <v>218</v>
      </c>
      <c r="D176" s="603"/>
      <c r="E176" s="603"/>
      <c r="F176" s="604"/>
      <c r="G176" s="38"/>
      <c r="H176" s="1"/>
      <c r="I176" s="29"/>
      <c r="J176" s="4">
        <f t="shared" si="10"/>
        <v>0</v>
      </c>
      <c r="N176" s="246"/>
      <c r="O176" s="247"/>
    </row>
    <row r="177" spans="1:15" ht="26.25" customHeight="1">
      <c r="A177" s="1"/>
      <c r="B177" s="28"/>
      <c r="C177" s="640" t="s">
        <v>219</v>
      </c>
      <c r="D177" s="603"/>
      <c r="E177" s="603"/>
      <c r="F177" s="604"/>
      <c r="G177" s="38"/>
      <c r="H177" s="1"/>
      <c r="I177" s="29"/>
      <c r="J177" s="4">
        <f t="shared" si="10"/>
        <v>0</v>
      </c>
      <c r="N177" s="246"/>
      <c r="O177" s="247"/>
    </row>
    <row r="178" spans="1:15" ht="14.5">
      <c r="A178" s="1"/>
      <c r="B178" s="28"/>
      <c r="C178" s="640" t="s">
        <v>220</v>
      </c>
      <c r="D178" s="603"/>
      <c r="E178" s="603"/>
      <c r="F178" s="604"/>
      <c r="G178" s="39"/>
      <c r="H178" s="1"/>
      <c r="I178" s="29"/>
      <c r="J178" s="4">
        <f t="shared" si="10"/>
        <v>0</v>
      </c>
      <c r="N178" s="246"/>
      <c r="O178" s="247"/>
    </row>
    <row r="179" spans="1:15" s="10" customFormat="1">
      <c r="A179" s="1"/>
      <c r="B179" s="42"/>
      <c r="C179" s="43"/>
      <c r="D179" s="44"/>
      <c r="E179" s="46" t="str">
        <f>G172&amp;""</f>
        <v>TINGKAT KOMPETENSI</v>
      </c>
      <c r="F179" s="43"/>
      <c r="G179" s="45"/>
      <c r="H179" s="1"/>
      <c r="I179" s="29"/>
      <c r="J179" s="9"/>
      <c r="K179" s="9"/>
      <c r="L179" s="9"/>
      <c r="M179" s="9"/>
      <c r="N179" s="246"/>
      <c r="O179" s="247"/>
    </row>
    <row r="180" spans="1:15" s="10" customFormat="1" ht="20.25" customHeight="1" thickBot="1">
      <c r="A180" s="1"/>
      <c r="B180" s="40" t="s">
        <v>9</v>
      </c>
      <c r="C180" s="40" t="s">
        <v>5</v>
      </c>
      <c r="D180" s="41" t="s">
        <v>6</v>
      </c>
      <c r="E180" s="40" t="s">
        <v>7</v>
      </c>
      <c r="F180" s="40" t="s">
        <v>8</v>
      </c>
      <c r="G180" s="13" t="s">
        <v>1</v>
      </c>
      <c r="H180" s="1"/>
      <c r="I180" s="29"/>
      <c r="J180" s="9"/>
      <c r="K180" s="9"/>
      <c r="L180" s="9"/>
      <c r="M180" s="9"/>
      <c r="N180" s="246"/>
      <c r="O180" s="247"/>
    </row>
    <row r="181" spans="1:15" s="10" customFormat="1" ht="14" thickTop="1" thickBot="1">
      <c r="A181" s="1"/>
      <c r="B181" s="14">
        <v>1</v>
      </c>
      <c r="C181" s="15" t="str">
        <f>IF(G173="Berkembang","v","")</f>
        <v/>
      </c>
      <c r="D181" s="15" t="str">
        <f>IF(G173="Layak","v","")</f>
        <v/>
      </c>
      <c r="E181" s="15" t="str">
        <f>IF(G173="Cakap","v","")</f>
        <v/>
      </c>
      <c r="F181" s="15" t="str">
        <f>IF(G173="Mahir","v","")</f>
        <v/>
      </c>
      <c r="G181" s="56" t="str">
        <f>IF(G173="Berkembang",1,IF(G173="Layak",2,IF(G173="Cakap",3,IF(G173="Mahir",4,""))))</f>
        <v/>
      </c>
      <c r="H181" s="1"/>
      <c r="I181" s="30" t="s">
        <v>16</v>
      </c>
      <c r="J181" s="9">
        <f>IF(COUNTA(C181)=1,1,0)</f>
        <v>1</v>
      </c>
      <c r="K181" s="9">
        <f>IF(COUNTA(D181)=1,2,0)</f>
        <v>2</v>
      </c>
      <c r="L181" s="9">
        <f>IF(COUNTA(E181)=1,3,0)</f>
        <v>3</v>
      </c>
      <c r="M181" s="9">
        <f>IF(COUNTA(F181)=1,4,0)</f>
        <v>4</v>
      </c>
      <c r="N181" s="246"/>
      <c r="O181" s="247"/>
    </row>
    <row r="182" spans="1:15" s="10" customFormat="1" ht="163" thickTop="1">
      <c r="A182" s="1"/>
      <c r="B182" s="16"/>
      <c r="C182" s="22" t="s">
        <v>224</v>
      </c>
      <c r="D182" s="22" t="s">
        <v>225</v>
      </c>
      <c r="E182" s="22" t="s">
        <v>227</v>
      </c>
      <c r="F182" s="22" t="s">
        <v>226</v>
      </c>
      <c r="G182" s="17"/>
      <c r="H182" s="1"/>
      <c r="I182" s="29"/>
      <c r="N182" s="246"/>
      <c r="O182" s="247"/>
    </row>
    <row r="183" spans="1:15" s="10" customFormat="1">
      <c r="A183" s="1"/>
      <c r="B183" s="20"/>
      <c r="C183" s="47"/>
      <c r="D183" s="47"/>
      <c r="E183" s="47"/>
      <c r="F183" s="47"/>
      <c r="G183" s="49"/>
      <c r="H183" s="1"/>
      <c r="I183" s="29"/>
      <c r="N183" s="246"/>
      <c r="O183" s="247"/>
    </row>
    <row r="184" spans="1:15" ht="14">
      <c r="A184" s="1"/>
      <c r="B184" s="25" t="s">
        <v>4</v>
      </c>
      <c r="C184" s="26"/>
      <c r="D184" s="23"/>
      <c r="E184" s="23"/>
      <c r="G184" s="24"/>
      <c r="H184" s="1"/>
      <c r="I184" s="29"/>
      <c r="N184" s="244"/>
      <c r="O184" s="254"/>
    </row>
    <row r="185" spans="1:15" ht="14">
      <c r="A185" s="1"/>
      <c r="B185" s="68" t="s">
        <v>456</v>
      </c>
      <c r="C185" s="27"/>
      <c r="D185" s="23"/>
      <c r="E185" s="23"/>
      <c r="G185" s="24"/>
      <c r="H185" s="1"/>
      <c r="I185" s="29"/>
      <c r="N185" s="246"/>
      <c r="O185" s="247"/>
    </row>
    <row r="186" spans="1:15" ht="34.5">
      <c r="A186" s="1"/>
      <c r="B186" s="135" t="s">
        <v>60</v>
      </c>
      <c r="C186" s="34"/>
      <c r="D186" s="137" t="s">
        <v>59</v>
      </c>
      <c r="E186" s="35"/>
      <c r="F186" s="36"/>
      <c r="G186" s="136" t="s">
        <v>254</v>
      </c>
      <c r="H186" s="1"/>
      <c r="I186" s="29"/>
      <c r="N186" s="244"/>
      <c r="O186" s="245"/>
    </row>
    <row r="187" spans="1:15" ht="28.5" customHeight="1">
      <c r="A187" s="1"/>
      <c r="B187" s="28"/>
      <c r="C187" s="640" t="s">
        <v>228</v>
      </c>
      <c r="D187" s="603"/>
      <c r="E187" s="603"/>
      <c r="F187" s="604"/>
      <c r="G187" s="37" t="str">
        <f>IF(I187=0,"",IF(I187&lt;=1.67,"Berkembang",IF(I187&lt;=2.67,"Layak",IF(I187&lt;=3.67,"Cakap",IF(I187&lt;=4,"Mahir","")))))</f>
        <v/>
      </c>
      <c r="H187" s="1"/>
      <c r="I187" s="29">
        <f>SUM(J187:J189)/K187*4</f>
        <v>0</v>
      </c>
      <c r="J187" s="4">
        <f>COUNTA(B187)</f>
        <v>0</v>
      </c>
      <c r="K187" s="4">
        <f>COUNTA(C187:C189)</f>
        <v>3</v>
      </c>
      <c r="N187" s="246"/>
      <c r="O187" s="247"/>
    </row>
    <row r="188" spans="1:15" ht="27.75" customHeight="1">
      <c r="A188" s="1"/>
      <c r="B188" s="28"/>
      <c r="C188" s="640" t="s">
        <v>229</v>
      </c>
      <c r="D188" s="603"/>
      <c r="E188" s="603"/>
      <c r="F188" s="604"/>
      <c r="G188" s="38"/>
      <c r="H188" s="1"/>
      <c r="I188" s="29"/>
      <c r="J188" s="4">
        <f t="shared" ref="J188:J189" si="11">COUNTA(B188)</f>
        <v>0</v>
      </c>
      <c r="N188" s="246"/>
      <c r="O188" s="247"/>
    </row>
    <row r="189" spans="1:15" ht="27.75" customHeight="1">
      <c r="A189" s="1"/>
      <c r="B189" s="28"/>
      <c r="C189" s="640" t="s">
        <v>230</v>
      </c>
      <c r="D189" s="603"/>
      <c r="E189" s="603"/>
      <c r="F189" s="604"/>
      <c r="G189" s="38"/>
      <c r="H189" s="1"/>
      <c r="I189" s="29"/>
      <c r="J189" s="4">
        <f t="shared" si="11"/>
        <v>0</v>
      </c>
      <c r="N189" s="246"/>
      <c r="O189" s="247"/>
    </row>
    <row r="190" spans="1:15" s="10" customFormat="1">
      <c r="A190" s="1"/>
      <c r="B190" s="42"/>
      <c r="C190" s="43"/>
      <c r="D190" s="44"/>
      <c r="E190" s="46" t="str">
        <f>G186&amp;""</f>
        <v>TINGKAT KOMPETENSI</v>
      </c>
      <c r="F190" s="43"/>
      <c r="G190" s="45"/>
      <c r="H190" s="1"/>
      <c r="I190" s="29"/>
      <c r="J190" s="9"/>
      <c r="K190" s="9"/>
      <c r="L190" s="9"/>
      <c r="M190" s="9"/>
      <c r="N190" s="246"/>
      <c r="O190" s="247"/>
    </row>
    <row r="191" spans="1:15" s="10" customFormat="1" ht="20.25" customHeight="1" thickBot="1">
      <c r="A191" s="1"/>
      <c r="B191" s="40" t="s">
        <v>9</v>
      </c>
      <c r="C191" s="40" t="s">
        <v>5</v>
      </c>
      <c r="D191" s="41" t="s">
        <v>6</v>
      </c>
      <c r="E191" s="40" t="s">
        <v>7</v>
      </c>
      <c r="F191" s="40" t="s">
        <v>8</v>
      </c>
      <c r="G191" s="13" t="s">
        <v>1</v>
      </c>
      <c r="H191" s="1"/>
      <c r="I191" s="29"/>
      <c r="J191" s="9"/>
      <c r="K191" s="9"/>
      <c r="L191" s="9"/>
      <c r="M191" s="9"/>
      <c r="N191" s="246"/>
      <c r="O191" s="247"/>
    </row>
    <row r="192" spans="1:15" s="10" customFormat="1" ht="14" thickTop="1" thickBot="1">
      <c r="A192" s="1"/>
      <c r="B192" s="14">
        <v>2</v>
      </c>
      <c r="C192" s="15" t="str">
        <f>IF(G187="Berkembang","v","")</f>
        <v/>
      </c>
      <c r="D192" s="15" t="str">
        <f>IF(G187="Layak","v","")</f>
        <v/>
      </c>
      <c r="E192" s="15" t="str">
        <f>IF(G187="Cakap","v","")</f>
        <v/>
      </c>
      <c r="F192" s="15" t="str">
        <f>IF(G187="Mahir","v","")</f>
        <v/>
      </c>
      <c r="G192" s="57" t="str">
        <f>IF(G187="Berkembang",1,IF(G187="Layak",2,IF(G187="Cakap",3,IF(G187="Mahir",4,""))))</f>
        <v/>
      </c>
      <c r="H192" s="1"/>
      <c r="I192" s="30" t="s">
        <v>17</v>
      </c>
      <c r="J192" s="9">
        <f>IF(COUNTA(C192)=1,1,0)</f>
        <v>1</v>
      </c>
      <c r="K192" s="9">
        <f>IF(COUNTA(D192)=1,2,0)</f>
        <v>2</v>
      </c>
      <c r="L192" s="9">
        <f>IF(COUNTA(E192)=1,3,0)</f>
        <v>3</v>
      </c>
      <c r="M192" s="9">
        <f>IF(COUNTA(F192)=1,4,0)</f>
        <v>4</v>
      </c>
      <c r="N192" s="246"/>
      <c r="O192" s="247"/>
    </row>
    <row r="193" spans="1:16134" s="10" customFormat="1" ht="167.25" customHeight="1" thickTop="1">
      <c r="A193" s="1"/>
      <c r="B193" s="16"/>
      <c r="C193" s="22" t="s">
        <v>234</v>
      </c>
      <c r="D193" s="22" t="s">
        <v>233</v>
      </c>
      <c r="E193" s="22" t="s">
        <v>232</v>
      </c>
      <c r="F193" s="22" t="s">
        <v>231</v>
      </c>
      <c r="G193" s="17"/>
      <c r="H193" s="1"/>
      <c r="I193" s="29"/>
      <c r="N193" s="246"/>
      <c r="O193" s="247"/>
    </row>
    <row r="194" spans="1:16134">
      <c r="A194" s="1"/>
      <c r="B194" s="33"/>
      <c r="C194" s="33" t="s">
        <v>486</v>
      </c>
      <c r="D194" s="33"/>
      <c r="E194" s="33"/>
      <c r="F194" s="500"/>
      <c r="G194" s="499">
        <f>SUM(G21,G34,G47,G61,G79,G92,G111,G126,G152,G166,G181,G192)</f>
        <v>0</v>
      </c>
      <c r="H194" s="1"/>
      <c r="I194" s="29"/>
      <c r="N194" s="246"/>
      <c r="O194" s="247"/>
    </row>
    <row r="195" spans="1:16134">
      <c r="A195" s="1"/>
      <c r="B195" s="33"/>
      <c r="C195" s="33" t="s">
        <v>487</v>
      </c>
      <c r="D195" s="33"/>
      <c r="E195" s="33"/>
      <c r="F195" s="500"/>
      <c r="G195" s="499">
        <f>(G194/(12*4))*100</f>
        <v>0</v>
      </c>
      <c r="H195" s="1"/>
      <c r="I195" s="29"/>
      <c r="N195" s="246"/>
      <c r="O195" s="247"/>
    </row>
    <row r="196" spans="1:16134" s="10" customFormat="1" ht="13.5">
      <c r="A196" s="1"/>
      <c r="B196" s="498"/>
      <c r="C196" s="498" t="s">
        <v>488</v>
      </c>
      <c r="D196" s="498"/>
      <c r="E196" s="498"/>
      <c r="F196" s="498"/>
      <c r="G196" s="502" t="str">
        <f>IF(G195&lt;=0,"",IF(G195&lt;=50,"Kurang",IF(G195&lt;=60,"Sedang",IF(G195&lt;=75,"Cukup",IF(G195&lt;=90,"Baik",IF(G195&lt;=100,"Amat Baik",""))))))</f>
        <v/>
      </c>
      <c r="H196" s="1"/>
      <c r="I196" s="29"/>
    </row>
    <row r="197" spans="1:16134" s="10" customFormat="1">
      <c r="A197" s="1"/>
      <c r="B197" s="5"/>
      <c r="C197" s="5"/>
      <c r="D197" s="5"/>
      <c r="E197" s="5"/>
      <c r="F197" s="5"/>
      <c r="G197" s="501"/>
      <c r="H197" s="1"/>
      <c r="I197" s="29"/>
    </row>
    <row r="198" spans="1:16134" s="10" customFormat="1">
      <c r="A198" s="1"/>
      <c r="B198" s="5"/>
      <c r="C198" s="243" t="s">
        <v>467</v>
      </c>
      <c r="D198" s="5"/>
      <c r="E198" s="5"/>
      <c r="F198" s="5"/>
      <c r="G198" s="501"/>
      <c r="H198" s="1"/>
      <c r="I198" s="29"/>
    </row>
    <row r="199" spans="1:16134" s="10" customFormat="1" ht="14">
      <c r="A199" s="1"/>
      <c r="B199" s="20"/>
      <c r="C199" s="21" t="s">
        <v>468</v>
      </c>
      <c r="D199" s="23"/>
      <c r="E199" s="23"/>
      <c r="F199" s="5" t="s">
        <v>469</v>
      </c>
      <c r="G199" s="49"/>
      <c r="H199" s="1"/>
      <c r="I199" s="29"/>
    </row>
    <row r="200" spans="1:16134" s="10" customFormat="1" ht="14">
      <c r="A200" s="1"/>
      <c r="B200" s="20"/>
      <c r="C200" s="21"/>
      <c r="D200" s="23"/>
      <c r="E200" s="23"/>
      <c r="F200" s="5"/>
      <c r="G200" s="49"/>
      <c r="H200" s="1"/>
      <c r="I200" s="29"/>
    </row>
    <row r="201" spans="1:16134" s="10" customFormat="1" ht="14">
      <c r="A201" s="1"/>
      <c r="B201" s="20"/>
      <c r="C201" s="21"/>
      <c r="D201" s="23"/>
      <c r="E201" s="23"/>
      <c r="F201" s="5"/>
      <c r="G201" s="49"/>
      <c r="H201" s="1"/>
      <c r="I201" s="29"/>
    </row>
    <row r="202" spans="1:16134" s="10" customFormat="1" ht="14">
      <c r="A202" s="1"/>
      <c r="B202" s="20"/>
      <c r="C202" s="494" t="s">
        <v>470</v>
      </c>
      <c r="D202" s="23"/>
      <c r="E202" s="23"/>
      <c r="F202" s="494" t="s">
        <v>470</v>
      </c>
      <c r="G202" s="49"/>
      <c r="H202" s="1"/>
      <c r="I202" s="29"/>
    </row>
    <row r="203" spans="1:16134" s="10" customFormat="1" ht="14">
      <c r="A203" s="1"/>
      <c r="B203" s="20"/>
      <c r="C203" s="21" t="s">
        <v>471</v>
      </c>
      <c r="D203" s="23"/>
      <c r="E203" s="23"/>
      <c r="F203" s="21" t="s">
        <v>471</v>
      </c>
      <c r="G203" s="49"/>
      <c r="H203" s="1"/>
      <c r="I203" s="29"/>
    </row>
    <row r="204" spans="1:16134" s="4" customFormat="1" ht="31.5" customHeight="1">
      <c r="A204" s="1"/>
      <c r="B204" s="2"/>
      <c r="C204" s="1"/>
      <c r="D204" s="1"/>
      <c r="E204" s="1"/>
      <c r="F204" s="1"/>
      <c r="G204" s="3"/>
      <c r="H204" s="1"/>
      <c r="I204" s="29"/>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c r="BHB204" s="5"/>
      <c r="BHC204" s="5"/>
      <c r="BHD204" s="5"/>
      <c r="BHE204" s="5"/>
      <c r="BHF204" s="5"/>
      <c r="BHG204" s="5"/>
      <c r="BHH204" s="5"/>
      <c r="BHI204" s="5"/>
      <c r="BHJ204" s="5"/>
      <c r="BHK204" s="5"/>
      <c r="BHL204" s="5"/>
      <c r="BHM204" s="5"/>
      <c r="BHN204" s="5"/>
      <c r="BHO204" s="5"/>
      <c r="BHP204" s="5"/>
      <c r="BHQ204" s="5"/>
      <c r="BHR204" s="5"/>
      <c r="BHS204" s="5"/>
      <c r="BHT204" s="5"/>
      <c r="BHU204" s="5"/>
      <c r="BHV204" s="5"/>
      <c r="BHW204" s="5"/>
      <c r="BHX204" s="5"/>
      <c r="BHY204" s="5"/>
      <c r="BHZ204" s="5"/>
      <c r="BIA204" s="5"/>
      <c r="BIB204" s="5"/>
      <c r="BIC204" s="5"/>
      <c r="BID204" s="5"/>
      <c r="BIE204" s="5"/>
      <c r="BIF204" s="5"/>
      <c r="BIG204" s="5"/>
      <c r="BIH204" s="5"/>
      <c r="BII204" s="5"/>
      <c r="BIJ204" s="5"/>
      <c r="BIK204" s="5"/>
      <c r="BIL204" s="5"/>
      <c r="BIM204" s="5"/>
      <c r="BIN204" s="5"/>
      <c r="BIO204" s="5"/>
      <c r="BIP204" s="5"/>
      <c r="BIQ204" s="5"/>
      <c r="BIR204" s="5"/>
      <c r="BIS204" s="5"/>
      <c r="BIT204" s="5"/>
      <c r="BIU204" s="5"/>
      <c r="BIV204" s="5"/>
      <c r="BIW204" s="5"/>
      <c r="BIX204" s="5"/>
      <c r="BIY204" s="5"/>
      <c r="BIZ204" s="5"/>
      <c r="BJA204" s="5"/>
      <c r="BJB204" s="5"/>
      <c r="BJC204" s="5"/>
      <c r="BJD204" s="5"/>
      <c r="BJE204" s="5"/>
      <c r="BJF204" s="5"/>
      <c r="BJG204" s="5"/>
      <c r="BJH204" s="5"/>
      <c r="BJI204" s="5"/>
      <c r="BJJ204" s="5"/>
      <c r="BJK204" s="5"/>
      <c r="BJL204" s="5"/>
      <c r="BJM204" s="5"/>
      <c r="BJN204" s="5"/>
      <c r="BJO204" s="5"/>
      <c r="BJP204" s="5"/>
      <c r="BJQ204" s="5"/>
      <c r="BJR204" s="5"/>
      <c r="BJS204" s="5"/>
      <c r="BJT204" s="5"/>
      <c r="BJU204" s="5"/>
      <c r="BJV204" s="5"/>
      <c r="BJW204" s="5"/>
      <c r="BJX204" s="5"/>
      <c r="BJY204" s="5"/>
      <c r="BJZ204" s="5"/>
      <c r="BKA204" s="5"/>
      <c r="BKB204" s="5"/>
      <c r="BKC204" s="5"/>
      <c r="BKD204" s="5"/>
      <c r="BKE204" s="5"/>
      <c r="BKF204" s="5"/>
      <c r="BKG204" s="5"/>
      <c r="BKH204" s="5"/>
      <c r="BKI204" s="5"/>
      <c r="BKJ204" s="5"/>
      <c r="BKK204" s="5"/>
      <c r="BKL204" s="5"/>
      <c r="BKM204" s="5"/>
      <c r="BKN204" s="5"/>
      <c r="BKO204" s="5"/>
      <c r="BKP204" s="5"/>
      <c r="BKQ204" s="5"/>
      <c r="BKR204" s="5"/>
      <c r="BKS204" s="5"/>
      <c r="BKT204" s="5"/>
      <c r="BKU204" s="5"/>
      <c r="BKV204" s="5"/>
      <c r="BKW204" s="5"/>
      <c r="BKX204" s="5"/>
      <c r="BKY204" s="5"/>
      <c r="BKZ204" s="5"/>
      <c r="BLA204" s="5"/>
      <c r="BLB204" s="5"/>
      <c r="BLC204" s="5"/>
      <c r="BLD204" s="5"/>
      <c r="BLE204" s="5"/>
      <c r="BLF204" s="5"/>
      <c r="BLG204" s="5"/>
      <c r="BLH204" s="5"/>
      <c r="BLI204" s="5"/>
      <c r="BLJ204" s="5"/>
      <c r="BLK204" s="5"/>
      <c r="BLL204" s="5"/>
      <c r="BLM204" s="5"/>
      <c r="BLN204" s="5"/>
      <c r="BLO204" s="5"/>
      <c r="BLP204" s="5"/>
      <c r="BLQ204" s="5"/>
      <c r="BLR204" s="5"/>
      <c r="BLS204" s="5"/>
      <c r="BLT204" s="5"/>
      <c r="BLU204" s="5"/>
      <c r="BLV204" s="5"/>
      <c r="BLW204" s="5"/>
      <c r="BLX204" s="5"/>
      <c r="BLY204" s="5"/>
      <c r="BLZ204" s="5"/>
      <c r="BMA204" s="5"/>
      <c r="BMB204" s="5"/>
      <c r="BMC204" s="5"/>
      <c r="BMD204" s="5"/>
      <c r="BME204" s="5"/>
      <c r="BMF204" s="5"/>
      <c r="BMG204" s="5"/>
      <c r="BMH204" s="5"/>
      <c r="BMI204" s="5"/>
      <c r="BMJ204" s="5"/>
      <c r="BMK204" s="5"/>
      <c r="BML204" s="5"/>
      <c r="BMM204" s="5"/>
      <c r="BMN204" s="5"/>
      <c r="BMO204" s="5"/>
      <c r="BMP204" s="5"/>
      <c r="BMQ204" s="5"/>
      <c r="BMR204" s="5"/>
      <c r="BMS204" s="5"/>
      <c r="BMT204" s="5"/>
      <c r="BMU204" s="5"/>
      <c r="BMV204" s="5"/>
      <c r="BMW204" s="5"/>
      <c r="BMX204" s="5"/>
      <c r="BMY204" s="5"/>
      <c r="BMZ204" s="5"/>
      <c r="BNA204" s="5"/>
      <c r="BNB204" s="5"/>
      <c r="BNC204" s="5"/>
      <c r="BND204" s="5"/>
      <c r="BNE204" s="5"/>
      <c r="BNF204" s="5"/>
      <c r="BNG204" s="5"/>
      <c r="BNH204" s="5"/>
      <c r="BNI204" s="5"/>
      <c r="BNJ204" s="5"/>
      <c r="BNK204" s="5"/>
      <c r="BNL204" s="5"/>
      <c r="BNM204" s="5"/>
      <c r="BNN204" s="5"/>
      <c r="BNO204" s="5"/>
      <c r="BNP204" s="5"/>
      <c r="BNQ204" s="5"/>
      <c r="BNR204" s="5"/>
      <c r="BNS204" s="5"/>
      <c r="BNT204" s="5"/>
      <c r="BNU204" s="5"/>
      <c r="BNV204" s="5"/>
      <c r="BNW204" s="5"/>
      <c r="BNX204" s="5"/>
      <c r="BNY204" s="5"/>
      <c r="BNZ204" s="5"/>
      <c r="BOA204" s="5"/>
      <c r="BOB204" s="5"/>
      <c r="BOC204" s="5"/>
      <c r="BOD204" s="5"/>
      <c r="BOE204" s="5"/>
      <c r="BOF204" s="5"/>
      <c r="BOG204" s="5"/>
      <c r="BOH204" s="5"/>
      <c r="BOI204" s="5"/>
      <c r="BOJ204" s="5"/>
      <c r="BOK204" s="5"/>
      <c r="BOL204" s="5"/>
      <c r="BOM204" s="5"/>
      <c r="BON204" s="5"/>
      <c r="BOO204" s="5"/>
      <c r="BOP204" s="5"/>
      <c r="BOQ204" s="5"/>
      <c r="BOR204" s="5"/>
      <c r="BOS204" s="5"/>
      <c r="BOT204" s="5"/>
      <c r="BOU204" s="5"/>
      <c r="BOV204" s="5"/>
      <c r="BOW204" s="5"/>
      <c r="BOX204" s="5"/>
      <c r="BOY204" s="5"/>
      <c r="BOZ204" s="5"/>
      <c r="BPA204" s="5"/>
      <c r="BPB204" s="5"/>
      <c r="BPC204" s="5"/>
      <c r="BPD204" s="5"/>
      <c r="BPE204" s="5"/>
      <c r="BPF204" s="5"/>
      <c r="BPG204" s="5"/>
      <c r="BPH204" s="5"/>
      <c r="BPI204" s="5"/>
      <c r="BPJ204" s="5"/>
      <c r="BPK204" s="5"/>
      <c r="BPL204" s="5"/>
      <c r="BPM204" s="5"/>
      <c r="BPN204" s="5"/>
      <c r="BPO204" s="5"/>
      <c r="BPP204" s="5"/>
      <c r="BPQ204" s="5"/>
      <c r="BPR204" s="5"/>
      <c r="BPS204" s="5"/>
      <c r="BPT204" s="5"/>
      <c r="BPU204" s="5"/>
      <c r="BPV204" s="5"/>
      <c r="BPW204" s="5"/>
      <c r="BPX204" s="5"/>
      <c r="BPY204" s="5"/>
      <c r="BPZ204" s="5"/>
      <c r="BQA204" s="5"/>
      <c r="BQB204" s="5"/>
      <c r="BQC204" s="5"/>
      <c r="BQD204" s="5"/>
      <c r="BQE204" s="5"/>
      <c r="BQF204" s="5"/>
      <c r="BQG204" s="5"/>
      <c r="BQH204" s="5"/>
      <c r="BQI204" s="5"/>
      <c r="BQJ204" s="5"/>
      <c r="BQK204" s="5"/>
      <c r="BQL204" s="5"/>
      <c r="BQM204" s="5"/>
      <c r="BQN204" s="5"/>
      <c r="BQO204" s="5"/>
      <c r="BQP204" s="5"/>
      <c r="BQQ204" s="5"/>
      <c r="BQR204" s="5"/>
      <c r="BQS204" s="5"/>
      <c r="BQT204" s="5"/>
      <c r="BQU204" s="5"/>
      <c r="BQV204" s="5"/>
      <c r="BQW204" s="5"/>
      <c r="BQX204" s="5"/>
      <c r="BQY204" s="5"/>
      <c r="BQZ204" s="5"/>
      <c r="BRA204" s="5"/>
      <c r="BRB204" s="5"/>
      <c r="BRC204" s="5"/>
      <c r="BRD204" s="5"/>
      <c r="BRE204" s="5"/>
      <c r="BRF204" s="5"/>
      <c r="BRG204" s="5"/>
      <c r="BRH204" s="5"/>
      <c r="BRI204" s="5"/>
      <c r="BRJ204" s="5"/>
      <c r="BRK204" s="5"/>
      <c r="BRL204" s="5"/>
      <c r="BRM204" s="5"/>
      <c r="BRN204" s="5"/>
      <c r="BRO204" s="5"/>
      <c r="BRP204" s="5"/>
      <c r="BRQ204" s="5"/>
      <c r="BRR204" s="5"/>
      <c r="BRS204" s="5"/>
      <c r="BRT204" s="5"/>
      <c r="BRU204" s="5"/>
      <c r="BRV204" s="5"/>
      <c r="BRW204" s="5"/>
      <c r="BRX204" s="5"/>
      <c r="BRY204" s="5"/>
      <c r="BRZ204" s="5"/>
      <c r="BSA204" s="5"/>
      <c r="BSB204" s="5"/>
      <c r="BSC204" s="5"/>
      <c r="BSD204" s="5"/>
      <c r="BSE204" s="5"/>
      <c r="BSF204" s="5"/>
      <c r="BSG204" s="5"/>
      <c r="BSH204" s="5"/>
      <c r="BSI204" s="5"/>
      <c r="BSJ204" s="5"/>
      <c r="BSK204" s="5"/>
      <c r="BSL204" s="5"/>
      <c r="BSM204" s="5"/>
      <c r="BSN204" s="5"/>
      <c r="BSO204" s="5"/>
      <c r="BSP204" s="5"/>
      <c r="BSQ204" s="5"/>
      <c r="BSR204" s="5"/>
      <c r="BSS204" s="5"/>
      <c r="BST204" s="5"/>
      <c r="BSU204" s="5"/>
      <c r="BSV204" s="5"/>
      <c r="BSW204" s="5"/>
      <c r="BSX204" s="5"/>
      <c r="BSY204" s="5"/>
      <c r="BSZ204" s="5"/>
      <c r="BTA204" s="5"/>
      <c r="BTB204" s="5"/>
      <c r="BTC204" s="5"/>
      <c r="BTD204" s="5"/>
      <c r="BTE204" s="5"/>
      <c r="BTF204" s="5"/>
      <c r="BTG204" s="5"/>
      <c r="BTH204" s="5"/>
      <c r="BTI204" s="5"/>
      <c r="BTJ204" s="5"/>
      <c r="BTK204" s="5"/>
      <c r="BTL204" s="5"/>
      <c r="BTM204" s="5"/>
      <c r="BTN204" s="5"/>
      <c r="BTO204" s="5"/>
      <c r="BTP204" s="5"/>
      <c r="BTQ204" s="5"/>
      <c r="BTR204" s="5"/>
      <c r="BTS204" s="5"/>
      <c r="BTT204" s="5"/>
      <c r="BTU204" s="5"/>
      <c r="BTV204" s="5"/>
      <c r="BTW204" s="5"/>
      <c r="BTX204" s="5"/>
      <c r="BTY204" s="5"/>
      <c r="BTZ204" s="5"/>
      <c r="BUA204" s="5"/>
      <c r="BUB204" s="5"/>
      <c r="BUC204" s="5"/>
      <c r="BUD204" s="5"/>
      <c r="BUE204" s="5"/>
      <c r="BUF204" s="5"/>
      <c r="BUG204" s="5"/>
      <c r="BUH204" s="5"/>
      <c r="BUI204" s="5"/>
      <c r="BUJ204" s="5"/>
      <c r="BUK204" s="5"/>
      <c r="BUL204" s="5"/>
      <c r="BUM204" s="5"/>
      <c r="BUN204" s="5"/>
      <c r="BUO204" s="5"/>
      <c r="BUP204" s="5"/>
      <c r="BUQ204" s="5"/>
      <c r="BUR204" s="5"/>
      <c r="BUS204" s="5"/>
      <c r="BUT204" s="5"/>
      <c r="BUU204" s="5"/>
      <c r="BUV204" s="5"/>
      <c r="BUW204" s="5"/>
      <c r="BUX204" s="5"/>
      <c r="BUY204" s="5"/>
      <c r="BUZ204" s="5"/>
      <c r="BVA204" s="5"/>
      <c r="BVB204" s="5"/>
      <c r="BVC204" s="5"/>
      <c r="BVD204" s="5"/>
      <c r="BVE204" s="5"/>
      <c r="BVF204" s="5"/>
      <c r="BVG204" s="5"/>
      <c r="BVH204" s="5"/>
      <c r="BVI204" s="5"/>
      <c r="BVJ204" s="5"/>
      <c r="BVK204" s="5"/>
      <c r="BVL204" s="5"/>
      <c r="BVM204" s="5"/>
      <c r="BVN204" s="5"/>
      <c r="BVO204" s="5"/>
      <c r="BVP204" s="5"/>
      <c r="BVQ204" s="5"/>
      <c r="BVR204" s="5"/>
      <c r="BVS204" s="5"/>
      <c r="BVT204" s="5"/>
      <c r="BVU204" s="5"/>
      <c r="BVV204" s="5"/>
      <c r="BVW204" s="5"/>
      <c r="BVX204" s="5"/>
      <c r="BVY204" s="5"/>
      <c r="BVZ204" s="5"/>
      <c r="BWA204" s="5"/>
      <c r="BWB204" s="5"/>
      <c r="BWC204" s="5"/>
      <c r="BWD204" s="5"/>
      <c r="BWE204" s="5"/>
      <c r="BWF204" s="5"/>
      <c r="BWG204" s="5"/>
      <c r="BWH204" s="5"/>
      <c r="BWI204" s="5"/>
      <c r="BWJ204" s="5"/>
      <c r="BWK204" s="5"/>
      <c r="BWL204" s="5"/>
      <c r="BWM204" s="5"/>
      <c r="BWN204" s="5"/>
      <c r="BWO204" s="5"/>
      <c r="BWP204" s="5"/>
      <c r="BWQ204" s="5"/>
      <c r="BWR204" s="5"/>
      <c r="BWS204" s="5"/>
      <c r="BWT204" s="5"/>
      <c r="BWU204" s="5"/>
      <c r="BWV204" s="5"/>
      <c r="BWW204" s="5"/>
      <c r="BWX204" s="5"/>
      <c r="BWY204" s="5"/>
      <c r="BWZ204" s="5"/>
      <c r="BXA204" s="5"/>
      <c r="BXB204" s="5"/>
      <c r="BXC204" s="5"/>
      <c r="BXD204" s="5"/>
      <c r="BXE204" s="5"/>
      <c r="BXF204" s="5"/>
      <c r="BXG204" s="5"/>
      <c r="BXH204" s="5"/>
      <c r="BXI204" s="5"/>
      <c r="BXJ204" s="5"/>
      <c r="BXK204" s="5"/>
      <c r="BXL204" s="5"/>
      <c r="BXM204" s="5"/>
      <c r="BXN204" s="5"/>
      <c r="BXO204" s="5"/>
      <c r="BXP204" s="5"/>
      <c r="BXQ204" s="5"/>
      <c r="BXR204" s="5"/>
      <c r="BXS204" s="5"/>
      <c r="BXT204" s="5"/>
      <c r="BXU204" s="5"/>
      <c r="BXV204" s="5"/>
      <c r="BXW204" s="5"/>
      <c r="BXX204" s="5"/>
      <c r="BXY204" s="5"/>
      <c r="BXZ204" s="5"/>
      <c r="BYA204" s="5"/>
      <c r="BYB204" s="5"/>
      <c r="BYC204" s="5"/>
      <c r="BYD204" s="5"/>
      <c r="BYE204" s="5"/>
      <c r="BYF204" s="5"/>
      <c r="BYG204" s="5"/>
      <c r="BYH204" s="5"/>
      <c r="BYI204" s="5"/>
      <c r="BYJ204" s="5"/>
      <c r="BYK204" s="5"/>
      <c r="BYL204" s="5"/>
      <c r="BYM204" s="5"/>
      <c r="BYN204" s="5"/>
      <c r="BYO204" s="5"/>
      <c r="BYP204" s="5"/>
      <c r="BYQ204" s="5"/>
      <c r="BYR204" s="5"/>
      <c r="BYS204" s="5"/>
      <c r="BYT204" s="5"/>
      <c r="BYU204" s="5"/>
      <c r="BYV204" s="5"/>
      <c r="BYW204" s="5"/>
      <c r="BYX204" s="5"/>
      <c r="BYY204" s="5"/>
      <c r="BYZ204" s="5"/>
      <c r="BZA204" s="5"/>
      <c r="BZB204" s="5"/>
      <c r="BZC204" s="5"/>
      <c r="BZD204" s="5"/>
      <c r="BZE204" s="5"/>
      <c r="BZF204" s="5"/>
      <c r="BZG204" s="5"/>
      <c r="BZH204" s="5"/>
      <c r="BZI204" s="5"/>
      <c r="BZJ204" s="5"/>
      <c r="BZK204" s="5"/>
      <c r="BZL204" s="5"/>
      <c r="BZM204" s="5"/>
      <c r="BZN204" s="5"/>
      <c r="BZO204" s="5"/>
      <c r="BZP204" s="5"/>
      <c r="BZQ204" s="5"/>
      <c r="BZR204" s="5"/>
      <c r="BZS204" s="5"/>
      <c r="BZT204" s="5"/>
      <c r="BZU204" s="5"/>
      <c r="BZV204" s="5"/>
      <c r="BZW204" s="5"/>
      <c r="BZX204" s="5"/>
      <c r="BZY204" s="5"/>
      <c r="BZZ204" s="5"/>
      <c r="CAA204" s="5"/>
      <c r="CAB204" s="5"/>
      <c r="CAC204" s="5"/>
      <c r="CAD204" s="5"/>
      <c r="CAE204" s="5"/>
      <c r="CAF204" s="5"/>
      <c r="CAG204" s="5"/>
      <c r="CAH204" s="5"/>
      <c r="CAI204" s="5"/>
      <c r="CAJ204" s="5"/>
      <c r="CAK204" s="5"/>
      <c r="CAL204" s="5"/>
      <c r="CAM204" s="5"/>
      <c r="CAN204" s="5"/>
      <c r="CAO204" s="5"/>
      <c r="CAP204" s="5"/>
      <c r="CAQ204" s="5"/>
      <c r="CAR204" s="5"/>
      <c r="CAS204" s="5"/>
      <c r="CAT204" s="5"/>
      <c r="CAU204" s="5"/>
      <c r="CAV204" s="5"/>
      <c r="CAW204" s="5"/>
      <c r="CAX204" s="5"/>
      <c r="CAY204" s="5"/>
      <c r="CAZ204" s="5"/>
      <c r="CBA204" s="5"/>
      <c r="CBB204" s="5"/>
      <c r="CBC204" s="5"/>
      <c r="CBD204" s="5"/>
      <c r="CBE204" s="5"/>
      <c r="CBF204" s="5"/>
      <c r="CBG204" s="5"/>
      <c r="CBH204" s="5"/>
      <c r="CBI204" s="5"/>
      <c r="CBJ204" s="5"/>
      <c r="CBK204" s="5"/>
      <c r="CBL204" s="5"/>
      <c r="CBM204" s="5"/>
      <c r="CBN204" s="5"/>
      <c r="CBO204" s="5"/>
      <c r="CBP204" s="5"/>
      <c r="CBQ204" s="5"/>
      <c r="CBR204" s="5"/>
      <c r="CBS204" s="5"/>
      <c r="CBT204" s="5"/>
      <c r="CBU204" s="5"/>
      <c r="CBV204" s="5"/>
      <c r="CBW204" s="5"/>
      <c r="CBX204" s="5"/>
      <c r="CBY204" s="5"/>
      <c r="CBZ204" s="5"/>
      <c r="CCA204" s="5"/>
      <c r="CCB204" s="5"/>
      <c r="CCC204" s="5"/>
      <c r="CCD204" s="5"/>
      <c r="CCE204" s="5"/>
      <c r="CCF204" s="5"/>
      <c r="CCG204" s="5"/>
      <c r="CCH204" s="5"/>
      <c r="CCI204" s="5"/>
      <c r="CCJ204" s="5"/>
      <c r="CCK204" s="5"/>
      <c r="CCL204" s="5"/>
      <c r="CCM204" s="5"/>
      <c r="CCN204" s="5"/>
      <c r="CCO204" s="5"/>
      <c r="CCP204" s="5"/>
      <c r="CCQ204" s="5"/>
      <c r="CCR204" s="5"/>
      <c r="CCS204" s="5"/>
      <c r="CCT204" s="5"/>
      <c r="CCU204" s="5"/>
      <c r="CCV204" s="5"/>
      <c r="CCW204" s="5"/>
      <c r="CCX204" s="5"/>
      <c r="CCY204" s="5"/>
      <c r="CCZ204" s="5"/>
      <c r="CDA204" s="5"/>
      <c r="CDB204" s="5"/>
      <c r="CDC204" s="5"/>
      <c r="CDD204" s="5"/>
      <c r="CDE204" s="5"/>
      <c r="CDF204" s="5"/>
      <c r="CDG204" s="5"/>
      <c r="CDH204" s="5"/>
      <c r="CDI204" s="5"/>
      <c r="CDJ204" s="5"/>
      <c r="CDK204" s="5"/>
      <c r="CDL204" s="5"/>
      <c r="CDM204" s="5"/>
      <c r="CDN204" s="5"/>
      <c r="CDO204" s="5"/>
      <c r="CDP204" s="5"/>
      <c r="CDQ204" s="5"/>
      <c r="CDR204" s="5"/>
      <c r="CDS204" s="5"/>
      <c r="CDT204" s="5"/>
      <c r="CDU204" s="5"/>
      <c r="CDV204" s="5"/>
      <c r="CDW204" s="5"/>
      <c r="CDX204" s="5"/>
      <c r="CDY204" s="5"/>
      <c r="CDZ204" s="5"/>
      <c r="CEA204" s="5"/>
      <c r="CEB204" s="5"/>
      <c r="CEC204" s="5"/>
      <c r="CED204" s="5"/>
      <c r="CEE204" s="5"/>
      <c r="CEF204" s="5"/>
      <c r="CEG204" s="5"/>
      <c r="CEH204" s="5"/>
      <c r="CEI204" s="5"/>
      <c r="CEJ204" s="5"/>
      <c r="CEK204" s="5"/>
      <c r="CEL204" s="5"/>
      <c r="CEM204" s="5"/>
      <c r="CEN204" s="5"/>
      <c r="CEO204" s="5"/>
      <c r="CEP204" s="5"/>
      <c r="CEQ204" s="5"/>
      <c r="CER204" s="5"/>
      <c r="CES204" s="5"/>
      <c r="CET204" s="5"/>
      <c r="CEU204" s="5"/>
      <c r="CEV204" s="5"/>
      <c r="CEW204" s="5"/>
      <c r="CEX204" s="5"/>
      <c r="CEY204" s="5"/>
      <c r="CEZ204" s="5"/>
      <c r="CFA204" s="5"/>
      <c r="CFB204" s="5"/>
      <c r="CFC204" s="5"/>
      <c r="CFD204" s="5"/>
      <c r="CFE204" s="5"/>
      <c r="CFF204" s="5"/>
      <c r="CFG204" s="5"/>
      <c r="CFH204" s="5"/>
      <c r="CFI204" s="5"/>
      <c r="CFJ204" s="5"/>
      <c r="CFK204" s="5"/>
      <c r="CFL204" s="5"/>
      <c r="CFM204" s="5"/>
      <c r="CFN204" s="5"/>
      <c r="CFO204" s="5"/>
      <c r="CFP204" s="5"/>
      <c r="CFQ204" s="5"/>
      <c r="CFR204" s="5"/>
      <c r="CFS204" s="5"/>
      <c r="CFT204" s="5"/>
      <c r="CFU204" s="5"/>
      <c r="CFV204" s="5"/>
      <c r="CFW204" s="5"/>
      <c r="CFX204" s="5"/>
      <c r="CFY204" s="5"/>
      <c r="CFZ204" s="5"/>
      <c r="CGA204" s="5"/>
      <c r="CGB204" s="5"/>
      <c r="CGC204" s="5"/>
      <c r="CGD204" s="5"/>
      <c r="CGE204" s="5"/>
      <c r="CGF204" s="5"/>
      <c r="CGG204" s="5"/>
      <c r="CGH204" s="5"/>
      <c r="CGI204" s="5"/>
      <c r="CGJ204" s="5"/>
      <c r="CGK204" s="5"/>
      <c r="CGL204" s="5"/>
      <c r="CGM204" s="5"/>
      <c r="CGN204" s="5"/>
      <c r="CGO204" s="5"/>
      <c r="CGP204" s="5"/>
      <c r="CGQ204" s="5"/>
      <c r="CGR204" s="5"/>
      <c r="CGS204" s="5"/>
      <c r="CGT204" s="5"/>
      <c r="CGU204" s="5"/>
      <c r="CGV204" s="5"/>
      <c r="CGW204" s="5"/>
      <c r="CGX204" s="5"/>
      <c r="CGY204" s="5"/>
      <c r="CGZ204" s="5"/>
      <c r="CHA204" s="5"/>
      <c r="CHB204" s="5"/>
      <c r="CHC204" s="5"/>
      <c r="CHD204" s="5"/>
      <c r="CHE204" s="5"/>
      <c r="CHF204" s="5"/>
      <c r="CHG204" s="5"/>
      <c r="CHH204" s="5"/>
      <c r="CHI204" s="5"/>
      <c r="CHJ204" s="5"/>
      <c r="CHK204" s="5"/>
      <c r="CHL204" s="5"/>
      <c r="CHM204" s="5"/>
      <c r="CHN204" s="5"/>
      <c r="CHO204" s="5"/>
      <c r="CHP204" s="5"/>
      <c r="CHQ204" s="5"/>
      <c r="CHR204" s="5"/>
      <c r="CHS204" s="5"/>
      <c r="CHT204" s="5"/>
      <c r="CHU204" s="5"/>
      <c r="CHV204" s="5"/>
      <c r="CHW204" s="5"/>
      <c r="CHX204" s="5"/>
      <c r="CHY204" s="5"/>
      <c r="CHZ204" s="5"/>
      <c r="CIA204" s="5"/>
      <c r="CIB204" s="5"/>
      <c r="CIC204" s="5"/>
      <c r="CID204" s="5"/>
      <c r="CIE204" s="5"/>
      <c r="CIF204" s="5"/>
      <c r="CIG204" s="5"/>
      <c r="CIH204" s="5"/>
      <c r="CII204" s="5"/>
      <c r="CIJ204" s="5"/>
      <c r="CIK204" s="5"/>
      <c r="CIL204" s="5"/>
      <c r="CIM204" s="5"/>
      <c r="CIN204" s="5"/>
      <c r="CIO204" s="5"/>
      <c r="CIP204" s="5"/>
      <c r="CIQ204" s="5"/>
      <c r="CIR204" s="5"/>
      <c r="CIS204" s="5"/>
      <c r="CIT204" s="5"/>
      <c r="CIU204" s="5"/>
      <c r="CIV204" s="5"/>
      <c r="CIW204" s="5"/>
      <c r="CIX204" s="5"/>
      <c r="CIY204" s="5"/>
      <c r="CIZ204" s="5"/>
      <c r="CJA204" s="5"/>
      <c r="CJB204" s="5"/>
      <c r="CJC204" s="5"/>
      <c r="CJD204" s="5"/>
      <c r="CJE204" s="5"/>
      <c r="CJF204" s="5"/>
      <c r="CJG204" s="5"/>
      <c r="CJH204" s="5"/>
      <c r="CJI204" s="5"/>
      <c r="CJJ204" s="5"/>
      <c r="CJK204" s="5"/>
      <c r="CJL204" s="5"/>
      <c r="CJM204" s="5"/>
      <c r="CJN204" s="5"/>
      <c r="CJO204" s="5"/>
      <c r="CJP204" s="5"/>
      <c r="CJQ204" s="5"/>
      <c r="CJR204" s="5"/>
      <c r="CJS204" s="5"/>
      <c r="CJT204" s="5"/>
      <c r="CJU204" s="5"/>
      <c r="CJV204" s="5"/>
      <c r="CJW204" s="5"/>
      <c r="CJX204" s="5"/>
      <c r="CJY204" s="5"/>
      <c r="CJZ204" s="5"/>
      <c r="CKA204" s="5"/>
      <c r="CKB204" s="5"/>
      <c r="CKC204" s="5"/>
      <c r="CKD204" s="5"/>
      <c r="CKE204" s="5"/>
      <c r="CKF204" s="5"/>
      <c r="CKG204" s="5"/>
      <c r="CKH204" s="5"/>
      <c r="CKI204" s="5"/>
      <c r="CKJ204" s="5"/>
      <c r="CKK204" s="5"/>
      <c r="CKL204" s="5"/>
      <c r="CKM204" s="5"/>
      <c r="CKN204" s="5"/>
      <c r="CKO204" s="5"/>
      <c r="CKP204" s="5"/>
      <c r="CKQ204" s="5"/>
      <c r="CKR204" s="5"/>
      <c r="CKS204" s="5"/>
      <c r="CKT204" s="5"/>
      <c r="CKU204" s="5"/>
      <c r="CKV204" s="5"/>
      <c r="CKW204" s="5"/>
      <c r="CKX204" s="5"/>
      <c r="CKY204" s="5"/>
      <c r="CKZ204" s="5"/>
      <c r="CLA204" s="5"/>
      <c r="CLB204" s="5"/>
      <c r="CLC204" s="5"/>
      <c r="CLD204" s="5"/>
      <c r="CLE204" s="5"/>
      <c r="CLF204" s="5"/>
      <c r="CLG204" s="5"/>
      <c r="CLH204" s="5"/>
      <c r="CLI204" s="5"/>
      <c r="CLJ204" s="5"/>
      <c r="CLK204" s="5"/>
      <c r="CLL204" s="5"/>
      <c r="CLM204" s="5"/>
      <c r="CLN204" s="5"/>
      <c r="CLO204" s="5"/>
      <c r="CLP204" s="5"/>
      <c r="CLQ204" s="5"/>
      <c r="CLR204" s="5"/>
      <c r="CLS204" s="5"/>
      <c r="CLT204" s="5"/>
      <c r="CLU204" s="5"/>
      <c r="CLV204" s="5"/>
      <c r="CLW204" s="5"/>
      <c r="CLX204" s="5"/>
      <c r="CLY204" s="5"/>
      <c r="CLZ204" s="5"/>
      <c r="CMA204" s="5"/>
      <c r="CMB204" s="5"/>
      <c r="CMC204" s="5"/>
      <c r="CMD204" s="5"/>
      <c r="CME204" s="5"/>
      <c r="CMF204" s="5"/>
      <c r="CMG204" s="5"/>
      <c r="CMH204" s="5"/>
      <c r="CMI204" s="5"/>
      <c r="CMJ204" s="5"/>
      <c r="CMK204" s="5"/>
      <c r="CML204" s="5"/>
      <c r="CMM204" s="5"/>
      <c r="CMN204" s="5"/>
      <c r="CMO204" s="5"/>
      <c r="CMP204" s="5"/>
      <c r="CMQ204" s="5"/>
      <c r="CMR204" s="5"/>
      <c r="CMS204" s="5"/>
      <c r="CMT204" s="5"/>
      <c r="CMU204" s="5"/>
      <c r="CMV204" s="5"/>
      <c r="CMW204" s="5"/>
      <c r="CMX204" s="5"/>
      <c r="CMY204" s="5"/>
      <c r="CMZ204" s="5"/>
      <c r="CNA204" s="5"/>
      <c r="CNB204" s="5"/>
      <c r="CNC204" s="5"/>
      <c r="CND204" s="5"/>
      <c r="CNE204" s="5"/>
      <c r="CNF204" s="5"/>
      <c r="CNG204" s="5"/>
      <c r="CNH204" s="5"/>
      <c r="CNI204" s="5"/>
      <c r="CNJ204" s="5"/>
      <c r="CNK204" s="5"/>
      <c r="CNL204" s="5"/>
      <c r="CNM204" s="5"/>
      <c r="CNN204" s="5"/>
      <c r="CNO204" s="5"/>
      <c r="CNP204" s="5"/>
      <c r="CNQ204" s="5"/>
      <c r="CNR204" s="5"/>
      <c r="CNS204" s="5"/>
      <c r="CNT204" s="5"/>
      <c r="CNU204" s="5"/>
      <c r="CNV204" s="5"/>
      <c r="CNW204" s="5"/>
      <c r="CNX204" s="5"/>
      <c r="CNY204" s="5"/>
      <c r="CNZ204" s="5"/>
      <c r="COA204" s="5"/>
      <c r="COB204" s="5"/>
      <c r="COC204" s="5"/>
      <c r="COD204" s="5"/>
      <c r="COE204" s="5"/>
      <c r="COF204" s="5"/>
      <c r="COG204" s="5"/>
      <c r="COH204" s="5"/>
      <c r="COI204" s="5"/>
      <c r="COJ204" s="5"/>
      <c r="COK204" s="5"/>
      <c r="COL204" s="5"/>
      <c r="COM204" s="5"/>
      <c r="CON204" s="5"/>
      <c r="COO204" s="5"/>
      <c r="COP204" s="5"/>
      <c r="COQ204" s="5"/>
      <c r="COR204" s="5"/>
      <c r="COS204" s="5"/>
      <c r="COT204" s="5"/>
      <c r="COU204" s="5"/>
      <c r="COV204" s="5"/>
      <c r="COW204" s="5"/>
      <c r="COX204" s="5"/>
      <c r="COY204" s="5"/>
      <c r="COZ204" s="5"/>
      <c r="CPA204" s="5"/>
      <c r="CPB204" s="5"/>
      <c r="CPC204" s="5"/>
      <c r="CPD204" s="5"/>
      <c r="CPE204" s="5"/>
      <c r="CPF204" s="5"/>
      <c r="CPG204" s="5"/>
      <c r="CPH204" s="5"/>
      <c r="CPI204" s="5"/>
      <c r="CPJ204" s="5"/>
      <c r="CPK204" s="5"/>
      <c r="CPL204" s="5"/>
      <c r="CPM204" s="5"/>
      <c r="CPN204" s="5"/>
      <c r="CPO204" s="5"/>
      <c r="CPP204" s="5"/>
      <c r="CPQ204" s="5"/>
      <c r="CPR204" s="5"/>
      <c r="CPS204" s="5"/>
      <c r="CPT204" s="5"/>
      <c r="CPU204" s="5"/>
      <c r="CPV204" s="5"/>
      <c r="CPW204" s="5"/>
      <c r="CPX204" s="5"/>
      <c r="CPY204" s="5"/>
      <c r="CPZ204" s="5"/>
      <c r="CQA204" s="5"/>
      <c r="CQB204" s="5"/>
      <c r="CQC204" s="5"/>
      <c r="CQD204" s="5"/>
      <c r="CQE204" s="5"/>
      <c r="CQF204" s="5"/>
      <c r="CQG204" s="5"/>
      <c r="CQH204" s="5"/>
      <c r="CQI204" s="5"/>
      <c r="CQJ204" s="5"/>
      <c r="CQK204" s="5"/>
      <c r="CQL204" s="5"/>
      <c r="CQM204" s="5"/>
      <c r="CQN204" s="5"/>
      <c r="CQO204" s="5"/>
      <c r="CQP204" s="5"/>
      <c r="CQQ204" s="5"/>
      <c r="CQR204" s="5"/>
      <c r="CQS204" s="5"/>
      <c r="CQT204" s="5"/>
      <c r="CQU204" s="5"/>
      <c r="CQV204" s="5"/>
      <c r="CQW204" s="5"/>
      <c r="CQX204" s="5"/>
      <c r="CQY204" s="5"/>
      <c r="CQZ204" s="5"/>
      <c r="CRA204" s="5"/>
      <c r="CRB204" s="5"/>
      <c r="CRC204" s="5"/>
      <c r="CRD204" s="5"/>
      <c r="CRE204" s="5"/>
      <c r="CRF204" s="5"/>
      <c r="CRG204" s="5"/>
      <c r="CRH204" s="5"/>
      <c r="CRI204" s="5"/>
      <c r="CRJ204" s="5"/>
      <c r="CRK204" s="5"/>
      <c r="CRL204" s="5"/>
      <c r="CRM204" s="5"/>
      <c r="CRN204" s="5"/>
      <c r="CRO204" s="5"/>
      <c r="CRP204" s="5"/>
      <c r="CRQ204" s="5"/>
      <c r="CRR204" s="5"/>
      <c r="CRS204" s="5"/>
      <c r="CRT204" s="5"/>
      <c r="CRU204" s="5"/>
      <c r="CRV204" s="5"/>
      <c r="CRW204" s="5"/>
      <c r="CRX204" s="5"/>
      <c r="CRY204" s="5"/>
      <c r="CRZ204" s="5"/>
      <c r="CSA204" s="5"/>
      <c r="CSB204" s="5"/>
      <c r="CSC204" s="5"/>
      <c r="CSD204" s="5"/>
      <c r="CSE204" s="5"/>
      <c r="CSF204" s="5"/>
      <c r="CSG204" s="5"/>
      <c r="CSH204" s="5"/>
      <c r="CSI204" s="5"/>
      <c r="CSJ204" s="5"/>
      <c r="CSK204" s="5"/>
      <c r="CSL204" s="5"/>
      <c r="CSM204" s="5"/>
      <c r="CSN204" s="5"/>
      <c r="CSO204" s="5"/>
      <c r="CSP204" s="5"/>
      <c r="CSQ204" s="5"/>
      <c r="CSR204" s="5"/>
      <c r="CSS204" s="5"/>
      <c r="CST204" s="5"/>
      <c r="CSU204" s="5"/>
      <c r="CSV204" s="5"/>
      <c r="CSW204" s="5"/>
      <c r="CSX204" s="5"/>
      <c r="CSY204" s="5"/>
      <c r="CSZ204" s="5"/>
      <c r="CTA204" s="5"/>
      <c r="CTB204" s="5"/>
      <c r="CTC204" s="5"/>
      <c r="CTD204" s="5"/>
      <c r="CTE204" s="5"/>
      <c r="CTF204" s="5"/>
      <c r="CTG204" s="5"/>
      <c r="CTH204" s="5"/>
      <c r="CTI204" s="5"/>
      <c r="CTJ204" s="5"/>
      <c r="CTK204" s="5"/>
      <c r="CTL204" s="5"/>
      <c r="CTM204" s="5"/>
      <c r="CTN204" s="5"/>
      <c r="CTO204" s="5"/>
      <c r="CTP204" s="5"/>
      <c r="CTQ204" s="5"/>
      <c r="CTR204" s="5"/>
      <c r="CTS204" s="5"/>
      <c r="CTT204" s="5"/>
      <c r="CTU204" s="5"/>
      <c r="CTV204" s="5"/>
      <c r="CTW204" s="5"/>
      <c r="CTX204" s="5"/>
      <c r="CTY204" s="5"/>
      <c r="CTZ204" s="5"/>
      <c r="CUA204" s="5"/>
      <c r="CUB204" s="5"/>
      <c r="CUC204" s="5"/>
      <c r="CUD204" s="5"/>
      <c r="CUE204" s="5"/>
      <c r="CUF204" s="5"/>
      <c r="CUG204" s="5"/>
      <c r="CUH204" s="5"/>
      <c r="CUI204" s="5"/>
      <c r="CUJ204" s="5"/>
      <c r="CUK204" s="5"/>
      <c r="CUL204" s="5"/>
      <c r="CUM204" s="5"/>
      <c r="CUN204" s="5"/>
      <c r="CUO204" s="5"/>
      <c r="CUP204" s="5"/>
      <c r="CUQ204" s="5"/>
      <c r="CUR204" s="5"/>
      <c r="CUS204" s="5"/>
      <c r="CUT204" s="5"/>
      <c r="CUU204" s="5"/>
      <c r="CUV204" s="5"/>
      <c r="CUW204" s="5"/>
      <c r="CUX204" s="5"/>
      <c r="CUY204" s="5"/>
      <c r="CUZ204" s="5"/>
      <c r="CVA204" s="5"/>
      <c r="CVB204" s="5"/>
      <c r="CVC204" s="5"/>
      <c r="CVD204" s="5"/>
      <c r="CVE204" s="5"/>
      <c r="CVF204" s="5"/>
      <c r="CVG204" s="5"/>
      <c r="CVH204" s="5"/>
      <c r="CVI204" s="5"/>
      <c r="CVJ204" s="5"/>
      <c r="CVK204" s="5"/>
      <c r="CVL204" s="5"/>
      <c r="CVM204" s="5"/>
      <c r="CVN204" s="5"/>
      <c r="CVO204" s="5"/>
      <c r="CVP204" s="5"/>
      <c r="CVQ204" s="5"/>
      <c r="CVR204" s="5"/>
      <c r="CVS204" s="5"/>
      <c r="CVT204" s="5"/>
      <c r="CVU204" s="5"/>
      <c r="CVV204" s="5"/>
      <c r="CVW204" s="5"/>
      <c r="CVX204" s="5"/>
      <c r="CVY204" s="5"/>
      <c r="CVZ204" s="5"/>
      <c r="CWA204" s="5"/>
      <c r="CWB204" s="5"/>
      <c r="CWC204" s="5"/>
      <c r="CWD204" s="5"/>
      <c r="CWE204" s="5"/>
      <c r="CWF204" s="5"/>
      <c r="CWG204" s="5"/>
      <c r="CWH204" s="5"/>
      <c r="CWI204" s="5"/>
      <c r="CWJ204" s="5"/>
      <c r="CWK204" s="5"/>
      <c r="CWL204" s="5"/>
      <c r="CWM204" s="5"/>
      <c r="CWN204" s="5"/>
      <c r="CWO204" s="5"/>
      <c r="CWP204" s="5"/>
      <c r="CWQ204" s="5"/>
      <c r="CWR204" s="5"/>
      <c r="CWS204" s="5"/>
      <c r="CWT204" s="5"/>
      <c r="CWU204" s="5"/>
      <c r="CWV204" s="5"/>
      <c r="CWW204" s="5"/>
      <c r="CWX204" s="5"/>
      <c r="CWY204" s="5"/>
      <c r="CWZ204" s="5"/>
      <c r="CXA204" s="5"/>
      <c r="CXB204" s="5"/>
      <c r="CXC204" s="5"/>
      <c r="CXD204" s="5"/>
      <c r="CXE204" s="5"/>
      <c r="CXF204" s="5"/>
      <c r="CXG204" s="5"/>
      <c r="CXH204" s="5"/>
      <c r="CXI204" s="5"/>
      <c r="CXJ204" s="5"/>
      <c r="CXK204" s="5"/>
      <c r="CXL204" s="5"/>
      <c r="CXM204" s="5"/>
      <c r="CXN204" s="5"/>
      <c r="CXO204" s="5"/>
      <c r="CXP204" s="5"/>
      <c r="CXQ204" s="5"/>
      <c r="CXR204" s="5"/>
      <c r="CXS204" s="5"/>
      <c r="CXT204" s="5"/>
      <c r="CXU204" s="5"/>
      <c r="CXV204" s="5"/>
      <c r="CXW204" s="5"/>
      <c r="CXX204" s="5"/>
      <c r="CXY204" s="5"/>
      <c r="CXZ204" s="5"/>
      <c r="CYA204" s="5"/>
      <c r="CYB204" s="5"/>
      <c r="CYC204" s="5"/>
      <c r="CYD204" s="5"/>
      <c r="CYE204" s="5"/>
      <c r="CYF204" s="5"/>
      <c r="CYG204" s="5"/>
      <c r="CYH204" s="5"/>
      <c r="CYI204" s="5"/>
      <c r="CYJ204" s="5"/>
      <c r="CYK204" s="5"/>
      <c r="CYL204" s="5"/>
      <c r="CYM204" s="5"/>
      <c r="CYN204" s="5"/>
      <c r="CYO204" s="5"/>
      <c r="CYP204" s="5"/>
      <c r="CYQ204" s="5"/>
      <c r="CYR204" s="5"/>
      <c r="CYS204" s="5"/>
      <c r="CYT204" s="5"/>
      <c r="CYU204" s="5"/>
      <c r="CYV204" s="5"/>
      <c r="CYW204" s="5"/>
      <c r="CYX204" s="5"/>
      <c r="CYY204" s="5"/>
      <c r="CYZ204" s="5"/>
      <c r="CZA204" s="5"/>
      <c r="CZB204" s="5"/>
      <c r="CZC204" s="5"/>
      <c r="CZD204" s="5"/>
      <c r="CZE204" s="5"/>
      <c r="CZF204" s="5"/>
      <c r="CZG204" s="5"/>
      <c r="CZH204" s="5"/>
      <c r="CZI204" s="5"/>
      <c r="CZJ204" s="5"/>
      <c r="CZK204" s="5"/>
      <c r="CZL204" s="5"/>
      <c r="CZM204" s="5"/>
      <c r="CZN204" s="5"/>
      <c r="CZO204" s="5"/>
      <c r="CZP204" s="5"/>
      <c r="CZQ204" s="5"/>
      <c r="CZR204" s="5"/>
      <c r="CZS204" s="5"/>
      <c r="CZT204" s="5"/>
      <c r="CZU204" s="5"/>
      <c r="CZV204" s="5"/>
      <c r="CZW204" s="5"/>
      <c r="CZX204" s="5"/>
      <c r="CZY204" s="5"/>
      <c r="CZZ204" s="5"/>
      <c r="DAA204" s="5"/>
      <c r="DAB204" s="5"/>
      <c r="DAC204" s="5"/>
      <c r="DAD204" s="5"/>
      <c r="DAE204" s="5"/>
      <c r="DAF204" s="5"/>
      <c r="DAG204" s="5"/>
      <c r="DAH204" s="5"/>
      <c r="DAI204" s="5"/>
      <c r="DAJ204" s="5"/>
      <c r="DAK204" s="5"/>
      <c r="DAL204" s="5"/>
      <c r="DAM204" s="5"/>
      <c r="DAN204" s="5"/>
      <c r="DAO204" s="5"/>
      <c r="DAP204" s="5"/>
      <c r="DAQ204" s="5"/>
      <c r="DAR204" s="5"/>
      <c r="DAS204" s="5"/>
      <c r="DAT204" s="5"/>
      <c r="DAU204" s="5"/>
      <c r="DAV204" s="5"/>
      <c r="DAW204" s="5"/>
      <c r="DAX204" s="5"/>
      <c r="DAY204" s="5"/>
      <c r="DAZ204" s="5"/>
      <c r="DBA204" s="5"/>
      <c r="DBB204" s="5"/>
      <c r="DBC204" s="5"/>
      <c r="DBD204" s="5"/>
      <c r="DBE204" s="5"/>
      <c r="DBF204" s="5"/>
      <c r="DBG204" s="5"/>
      <c r="DBH204" s="5"/>
      <c r="DBI204" s="5"/>
      <c r="DBJ204" s="5"/>
      <c r="DBK204" s="5"/>
      <c r="DBL204" s="5"/>
      <c r="DBM204" s="5"/>
      <c r="DBN204" s="5"/>
      <c r="DBO204" s="5"/>
      <c r="DBP204" s="5"/>
      <c r="DBQ204" s="5"/>
      <c r="DBR204" s="5"/>
      <c r="DBS204" s="5"/>
      <c r="DBT204" s="5"/>
      <c r="DBU204" s="5"/>
      <c r="DBV204" s="5"/>
      <c r="DBW204" s="5"/>
      <c r="DBX204" s="5"/>
      <c r="DBY204" s="5"/>
      <c r="DBZ204" s="5"/>
      <c r="DCA204" s="5"/>
      <c r="DCB204" s="5"/>
      <c r="DCC204" s="5"/>
      <c r="DCD204" s="5"/>
      <c r="DCE204" s="5"/>
      <c r="DCF204" s="5"/>
      <c r="DCG204" s="5"/>
      <c r="DCH204" s="5"/>
      <c r="DCI204" s="5"/>
      <c r="DCJ204" s="5"/>
      <c r="DCK204" s="5"/>
      <c r="DCL204" s="5"/>
      <c r="DCM204" s="5"/>
      <c r="DCN204" s="5"/>
      <c r="DCO204" s="5"/>
      <c r="DCP204" s="5"/>
      <c r="DCQ204" s="5"/>
      <c r="DCR204" s="5"/>
      <c r="DCS204" s="5"/>
      <c r="DCT204" s="5"/>
      <c r="DCU204" s="5"/>
      <c r="DCV204" s="5"/>
      <c r="DCW204" s="5"/>
      <c r="DCX204" s="5"/>
      <c r="DCY204" s="5"/>
      <c r="DCZ204" s="5"/>
      <c r="DDA204" s="5"/>
      <c r="DDB204" s="5"/>
      <c r="DDC204" s="5"/>
      <c r="DDD204" s="5"/>
      <c r="DDE204" s="5"/>
      <c r="DDF204" s="5"/>
      <c r="DDG204" s="5"/>
      <c r="DDH204" s="5"/>
      <c r="DDI204" s="5"/>
      <c r="DDJ204" s="5"/>
      <c r="DDK204" s="5"/>
      <c r="DDL204" s="5"/>
      <c r="DDM204" s="5"/>
      <c r="DDN204" s="5"/>
      <c r="DDO204" s="5"/>
      <c r="DDP204" s="5"/>
      <c r="DDQ204" s="5"/>
      <c r="DDR204" s="5"/>
      <c r="DDS204" s="5"/>
      <c r="DDT204" s="5"/>
      <c r="DDU204" s="5"/>
      <c r="DDV204" s="5"/>
      <c r="DDW204" s="5"/>
      <c r="DDX204" s="5"/>
      <c r="DDY204" s="5"/>
      <c r="DDZ204" s="5"/>
      <c r="DEA204" s="5"/>
      <c r="DEB204" s="5"/>
      <c r="DEC204" s="5"/>
      <c r="DED204" s="5"/>
      <c r="DEE204" s="5"/>
      <c r="DEF204" s="5"/>
      <c r="DEG204" s="5"/>
      <c r="DEH204" s="5"/>
      <c r="DEI204" s="5"/>
      <c r="DEJ204" s="5"/>
      <c r="DEK204" s="5"/>
      <c r="DEL204" s="5"/>
      <c r="DEM204" s="5"/>
      <c r="DEN204" s="5"/>
      <c r="DEO204" s="5"/>
      <c r="DEP204" s="5"/>
      <c r="DEQ204" s="5"/>
      <c r="DER204" s="5"/>
      <c r="DES204" s="5"/>
      <c r="DET204" s="5"/>
      <c r="DEU204" s="5"/>
      <c r="DEV204" s="5"/>
      <c r="DEW204" s="5"/>
      <c r="DEX204" s="5"/>
      <c r="DEY204" s="5"/>
      <c r="DEZ204" s="5"/>
      <c r="DFA204" s="5"/>
      <c r="DFB204" s="5"/>
      <c r="DFC204" s="5"/>
      <c r="DFD204" s="5"/>
      <c r="DFE204" s="5"/>
      <c r="DFF204" s="5"/>
      <c r="DFG204" s="5"/>
      <c r="DFH204" s="5"/>
      <c r="DFI204" s="5"/>
      <c r="DFJ204" s="5"/>
      <c r="DFK204" s="5"/>
      <c r="DFL204" s="5"/>
      <c r="DFM204" s="5"/>
      <c r="DFN204" s="5"/>
      <c r="DFO204" s="5"/>
      <c r="DFP204" s="5"/>
      <c r="DFQ204" s="5"/>
      <c r="DFR204" s="5"/>
      <c r="DFS204" s="5"/>
      <c r="DFT204" s="5"/>
      <c r="DFU204" s="5"/>
      <c r="DFV204" s="5"/>
      <c r="DFW204" s="5"/>
      <c r="DFX204" s="5"/>
      <c r="DFY204" s="5"/>
      <c r="DFZ204" s="5"/>
      <c r="DGA204" s="5"/>
      <c r="DGB204" s="5"/>
      <c r="DGC204" s="5"/>
      <c r="DGD204" s="5"/>
      <c r="DGE204" s="5"/>
      <c r="DGF204" s="5"/>
      <c r="DGG204" s="5"/>
      <c r="DGH204" s="5"/>
      <c r="DGI204" s="5"/>
      <c r="DGJ204" s="5"/>
      <c r="DGK204" s="5"/>
      <c r="DGL204" s="5"/>
      <c r="DGM204" s="5"/>
      <c r="DGN204" s="5"/>
      <c r="DGO204" s="5"/>
      <c r="DGP204" s="5"/>
      <c r="DGQ204" s="5"/>
      <c r="DGR204" s="5"/>
      <c r="DGS204" s="5"/>
      <c r="DGT204" s="5"/>
      <c r="DGU204" s="5"/>
      <c r="DGV204" s="5"/>
      <c r="DGW204" s="5"/>
      <c r="DGX204" s="5"/>
      <c r="DGY204" s="5"/>
      <c r="DGZ204" s="5"/>
      <c r="DHA204" s="5"/>
      <c r="DHB204" s="5"/>
      <c r="DHC204" s="5"/>
      <c r="DHD204" s="5"/>
      <c r="DHE204" s="5"/>
      <c r="DHF204" s="5"/>
      <c r="DHG204" s="5"/>
      <c r="DHH204" s="5"/>
      <c r="DHI204" s="5"/>
      <c r="DHJ204" s="5"/>
      <c r="DHK204" s="5"/>
      <c r="DHL204" s="5"/>
      <c r="DHM204" s="5"/>
      <c r="DHN204" s="5"/>
      <c r="DHO204" s="5"/>
      <c r="DHP204" s="5"/>
      <c r="DHQ204" s="5"/>
      <c r="DHR204" s="5"/>
      <c r="DHS204" s="5"/>
      <c r="DHT204" s="5"/>
      <c r="DHU204" s="5"/>
      <c r="DHV204" s="5"/>
      <c r="DHW204" s="5"/>
      <c r="DHX204" s="5"/>
      <c r="DHY204" s="5"/>
      <c r="DHZ204" s="5"/>
      <c r="DIA204" s="5"/>
      <c r="DIB204" s="5"/>
      <c r="DIC204" s="5"/>
      <c r="DID204" s="5"/>
      <c r="DIE204" s="5"/>
      <c r="DIF204" s="5"/>
      <c r="DIG204" s="5"/>
      <c r="DIH204" s="5"/>
      <c r="DII204" s="5"/>
      <c r="DIJ204" s="5"/>
      <c r="DIK204" s="5"/>
      <c r="DIL204" s="5"/>
      <c r="DIM204" s="5"/>
      <c r="DIN204" s="5"/>
      <c r="DIO204" s="5"/>
      <c r="DIP204" s="5"/>
      <c r="DIQ204" s="5"/>
      <c r="DIR204" s="5"/>
      <c r="DIS204" s="5"/>
      <c r="DIT204" s="5"/>
      <c r="DIU204" s="5"/>
      <c r="DIV204" s="5"/>
      <c r="DIW204" s="5"/>
      <c r="DIX204" s="5"/>
      <c r="DIY204" s="5"/>
      <c r="DIZ204" s="5"/>
      <c r="DJA204" s="5"/>
      <c r="DJB204" s="5"/>
      <c r="DJC204" s="5"/>
      <c r="DJD204" s="5"/>
      <c r="DJE204" s="5"/>
      <c r="DJF204" s="5"/>
      <c r="DJG204" s="5"/>
      <c r="DJH204" s="5"/>
      <c r="DJI204" s="5"/>
      <c r="DJJ204" s="5"/>
      <c r="DJK204" s="5"/>
      <c r="DJL204" s="5"/>
      <c r="DJM204" s="5"/>
      <c r="DJN204" s="5"/>
      <c r="DJO204" s="5"/>
      <c r="DJP204" s="5"/>
      <c r="DJQ204" s="5"/>
      <c r="DJR204" s="5"/>
      <c r="DJS204" s="5"/>
      <c r="DJT204" s="5"/>
      <c r="DJU204" s="5"/>
      <c r="DJV204" s="5"/>
      <c r="DJW204" s="5"/>
      <c r="DJX204" s="5"/>
      <c r="DJY204" s="5"/>
      <c r="DJZ204" s="5"/>
      <c r="DKA204" s="5"/>
      <c r="DKB204" s="5"/>
      <c r="DKC204" s="5"/>
      <c r="DKD204" s="5"/>
      <c r="DKE204" s="5"/>
      <c r="DKF204" s="5"/>
      <c r="DKG204" s="5"/>
      <c r="DKH204" s="5"/>
      <c r="DKI204" s="5"/>
      <c r="DKJ204" s="5"/>
      <c r="DKK204" s="5"/>
      <c r="DKL204" s="5"/>
      <c r="DKM204" s="5"/>
      <c r="DKN204" s="5"/>
      <c r="DKO204" s="5"/>
      <c r="DKP204" s="5"/>
      <c r="DKQ204" s="5"/>
      <c r="DKR204" s="5"/>
      <c r="DKS204" s="5"/>
      <c r="DKT204" s="5"/>
      <c r="DKU204" s="5"/>
      <c r="DKV204" s="5"/>
      <c r="DKW204" s="5"/>
      <c r="DKX204" s="5"/>
      <c r="DKY204" s="5"/>
      <c r="DKZ204" s="5"/>
      <c r="DLA204" s="5"/>
      <c r="DLB204" s="5"/>
      <c r="DLC204" s="5"/>
      <c r="DLD204" s="5"/>
      <c r="DLE204" s="5"/>
      <c r="DLF204" s="5"/>
      <c r="DLG204" s="5"/>
      <c r="DLH204" s="5"/>
      <c r="DLI204" s="5"/>
      <c r="DLJ204" s="5"/>
      <c r="DLK204" s="5"/>
      <c r="DLL204" s="5"/>
      <c r="DLM204" s="5"/>
      <c r="DLN204" s="5"/>
      <c r="DLO204" s="5"/>
      <c r="DLP204" s="5"/>
      <c r="DLQ204" s="5"/>
      <c r="DLR204" s="5"/>
      <c r="DLS204" s="5"/>
      <c r="DLT204" s="5"/>
      <c r="DLU204" s="5"/>
      <c r="DLV204" s="5"/>
      <c r="DLW204" s="5"/>
      <c r="DLX204" s="5"/>
      <c r="DLY204" s="5"/>
      <c r="DLZ204" s="5"/>
      <c r="DMA204" s="5"/>
      <c r="DMB204" s="5"/>
      <c r="DMC204" s="5"/>
      <c r="DMD204" s="5"/>
      <c r="DME204" s="5"/>
      <c r="DMF204" s="5"/>
      <c r="DMG204" s="5"/>
      <c r="DMH204" s="5"/>
      <c r="DMI204" s="5"/>
      <c r="DMJ204" s="5"/>
      <c r="DMK204" s="5"/>
      <c r="DML204" s="5"/>
      <c r="DMM204" s="5"/>
      <c r="DMN204" s="5"/>
      <c r="DMO204" s="5"/>
      <c r="DMP204" s="5"/>
      <c r="DMQ204" s="5"/>
      <c r="DMR204" s="5"/>
      <c r="DMS204" s="5"/>
      <c r="DMT204" s="5"/>
      <c r="DMU204" s="5"/>
      <c r="DMV204" s="5"/>
      <c r="DMW204" s="5"/>
      <c r="DMX204" s="5"/>
      <c r="DMY204" s="5"/>
      <c r="DMZ204" s="5"/>
      <c r="DNA204" s="5"/>
      <c r="DNB204" s="5"/>
      <c r="DNC204" s="5"/>
      <c r="DND204" s="5"/>
      <c r="DNE204" s="5"/>
      <c r="DNF204" s="5"/>
      <c r="DNG204" s="5"/>
      <c r="DNH204" s="5"/>
      <c r="DNI204" s="5"/>
      <c r="DNJ204" s="5"/>
      <c r="DNK204" s="5"/>
      <c r="DNL204" s="5"/>
      <c r="DNM204" s="5"/>
      <c r="DNN204" s="5"/>
      <c r="DNO204" s="5"/>
      <c r="DNP204" s="5"/>
      <c r="DNQ204" s="5"/>
      <c r="DNR204" s="5"/>
      <c r="DNS204" s="5"/>
      <c r="DNT204" s="5"/>
      <c r="DNU204" s="5"/>
      <c r="DNV204" s="5"/>
      <c r="DNW204" s="5"/>
      <c r="DNX204" s="5"/>
      <c r="DNY204" s="5"/>
      <c r="DNZ204" s="5"/>
      <c r="DOA204" s="5"/>
      <c r="DOB204" s="5"/>
      <c r="DOC204" s="5"/>
      <c r="DOD204" s="5"/>
      <c r="DOE204" s="5"/>
      <c r="DOF204" s="5"/>
      <c r="DOG204" s="5"/>
      <c r="DOH204" s="5"/>
      <c r="DOI204" s="5"/>
      <c r="DOJ204" s="5"/>
      <c r="DOK204" s="5"/>
      <c r="DOL204" s="5"/>
      <c r="DOM204" s="5"/>
      <c r="DON204" s="5"/>
      <c r="DOO204" s="5"/>
      <c r="DOP204" s="5"/>
      <c r="DOQ204" s="5"/>
      <c r="DOR204" s="5"/>
      <c r="DOS204" s="5"/>
      <c r="DOT204" s="5"/>
      <c r="DOU204" s="5"/>
      <c r="DOV204" s="5"/>
      <c r="DOW204" s="5"/>
      <c r="DOX204" s="5"/>
      <c r="DOY204" s="5"/>
      <c r="DOZ204" s="5"/>
      <c r="DPA204" s="5"/>
      <c r="DPB204" s="5"/>
      <c r="DPC204" s="5"/>
      <c r="DPD204" s="5"/>
      <c r="DPE204" s="5"/>
      <c r="DPF204" s="5"/>
      <c r="DPG204" s="5"/>
      <c r="DPH204" s="5"/>
      <c r="DPI204" s="5"/>
      <c r="DPJ204" s="5"/>
      <c r="DPK204" s="5"/>
      <c r="DPL204" s="5"/>
      <c r="DPM204" s="5"/>
      <c r="DPN204" s="5"/>
      <c r="DPO204" s="5"/>
      <c r="DPP204" s="5"/>
      <c r="DPQ204" s="5"/>
      <c r="DPR204" s="5"/>
      <c r="DPS204" s="5"/>
      <c r="DPT204" s="5"/>
      <c r="DPU204" s="5"/>
      <c r="DPV204" s="5"/>
      <c r="DPW204" s="5"/>
      <c r="DPX204" s="5"/>
      <c r="DPY204" s="5"/>
      <c r="DPZ204" s="5"/>
      <c r="DQA204" s="5"/>
      <c r="DQB204" s="5"/>
      <c r="DQC204" s="5"/>
      <c r="DQD204" s="5"/>
      <c r="DQE204" s="5"/>
      <c r="DQF204" s="5"/>
      <c r="DQG204" s="5"/>
      <c r="DQH204" s="5"/>
      <c r="DQI204" s="5"/>
      <c r="DQJ204" s="5"/>
      <c r="DQK204" s="5"/>
      <c r="DQL204" s="5"/>
      <c r="DQM204" s="5"/>
      <c r="DQN204" s="5"/>
      <c r="DQO204" s="5"/>
      <c r="DQP204" s="5"/>
      <c r="DQQ204" s="5"/>
      <c r="DQR204" s="5"/>
      <c r="DQS204" s="5"/>
      <c r="DQT204" s="5"/>
      <c r="DQU204" s="5"/>
      <c r="DQV204" s="5"/>
      <c r="DQW204" s="5"/>
      <c r="DQX204" s="5"/>
      <c r="DQY204" s="5"/>
      <c r="DQZ204" s="5"/>
      <c r="DRA204" s="5"/>
      <c r="DRB204" s="5"/>
      <c r="DRC204" s="5"/>
      <c r="DRD204" s="5"/>
      <c r="DRE204" s="5"/>
      <c r="DRF204" s="5"/>
      <c r="DRG204" s="5"/>
      <c r="DRH204" s="5"/>
      <c r="DRI204" s="5"/>
      <c r="DRJ204" s="5"/>
      <c r="DRK204" s="5"/>
      <c r="DRL204" s="5"/>
      <c r="DRM204" s="5"/>
      <c r="DRN204" s="5"/>
      <c r="DRO204" s="5"/>
      <c r="DRP204" s="5"/>
      <c r="DRQ204" s="5"/>
      <c r="DRR204" s="5"/>
      <c r="DRS204" s="5"/>
      <c r="DRT204" s="5"/>
      <c r="DRU204" s="5"/>
      <c r="DRV204" s="5"/>
      <c r="DRW204" s="5"/>
      <c r="DRX204" s="5"/>
      <c r="DRY204" s="5"/>
      <c r="DRZ204" s="5"/>
      <c r="DSA204" s="5"/>
      <c r="DSB204" s="5"/>
      <c r="DSC204" s="5"/>
      <c r="DSD204" s="5"/>
      <c r="DSE204" s="5"/>
      <c r="DSF204" s="5"/>
      <c r="DSG204" s="5"/>
      <c r="DSH204" s="5"/>
      <c r="DSI204" s="5"/>
      <c r="DSJ204" s="5"/>
      <c r="DSK204" s="5"/>
      <c r="DSL204" s="5"/>
      <c r="DSM204" s="5"/>
      <c r="DSN204" s="5"/>
      <c r="DSO204" s="5"/>
      <c r="DSP204" s="5"/>
      <c r="DSQ204" s="5"/>
      <c r="DSR204" s="5"/>
      <c r="DSS204" s="5"/>
      <c r="DST204" s="5"/>
      <c r="DSU204" s="5"/>
      <c r="DSV204" s="5"/>
      <c r="DSW204" s="5"/>
      <c r="DSX204" s="5"/>
      <c r="DSY204" s="5"/>
      <c r="DSZ204" s="5"/>
      <c r="DTA204" s="5"/>
      <c r="DTB204" s="5"/>
      <c r="DTC204" s="5"/>
      <c r="DTD204" s="5"/>
      <c r="DTE204" s="5"/>
      <c r="DTF204" s="5"/>
      <c r="DTG204" s="5"/>
      <c r="DTH204" s="5"/>
      <c r="DTI204" s="5"/>
      <c r="DTJ204" s="5"/>
      <c r="DTK204" s="5"/>
      <c r="DTL204" s="5"/>
      <c r="DTM204" s="5"/>
      <c r="DTN204" s="5"/>
      <c r="DTO204" s="5"/>
      <c r="DTP204" s="5"/>
      <c r="DTQ204" s="5"/>
      <c r="DTR204" s="5"/>
      <c r="DTS204" s="5"/>
      <c r="DTT204" s="5"/>
      <c r="DTU204" s="5"/>
      <c r="DTV204" s="5"/>
      <c r="DTW204" s="5"/>
      <c r="DTX204" s="5"/>
      <c r="DTY204" s="5"/>
      <c r="DTZ204" s="5"/>
      <c r="DUA204" s="5"/>
      <c r="DUB204" s="5"/>
      <c r="DUC204" s="5"/>
      <c r="DUD204" s="5"/>
      <c r="DUE204" s="5"/>
      <c r="DUF204" s="5"/>
      <c r="DUG204" s="5"/>
      <c r="DUH204" s="5"/>
      <c r="DUI204" s="5"/>
      <c r="DUJ204" s="5"/>
      <c r="DUK204" s="5"/>
      <c r="DUL204" s="5"/>
      <c r="DUM204" s="5"/>
      <c r="DUN204" s="5"/>
      <c r="DUO204" s="5"/>
      <c r="DUP204" s="5"/>
      <c r="DUQ204" s="5"/>
      <c r="DUR204" s="5"/>
      <c r="DUS204" s="5"/>
      <c r="DUT204" s="5"/>
      <c r="DUU204" s="5"/>
      <c r="DUV204" s="5"/>
      <c r="DUW204" s="5"/>
      <c r="DUX204" s="5"/>
      <c r="DUY204" s="5"/>
      <c r="DUZ204" s="5"/>
      <c r="DVA204" s="5"/>
      <c r="DVB204" s="5"/>
      <c r="DVC204" s="5"/>
      <c r="DVD204" s="5"/>
      <c r="DVE204" s="5"/>
      <c r="DVF204" s="5"/>
      <c r="DVG204" s="5"/>
      <c r="DVH204" s="5"/>
      <c r="DVI204" s="5"/>
      <c r="DVJ204" s="5"/>
      <c r="DVK204" s="5"/>
      <c r="DVL204" s="5"/>
      <c r="DVM204" s="5"/>
      <c r="DVN204" s="5"/>
      <c r="DVO204" s="5"/>
      <c r="DVP204" s="5"/>
      <c r="DVQ204" s="5"/>
      <c r="DVR204" s="5"/>
      <c r="DVS204" s="5"/>
      <c r="DVT204" s="5"/>
      <c r="DVU204" s="5"/>
      <c r="DVV204" s="5"/>
      <c r="DVW204" s="5"/>
      <c r="DVX204" s="5"/>
      <c r="DVY204" s="5"/>
      <c r="DVZ204" s="5"/>
      <c r="DWA204" s="5"/>
      <c r="DWB204" s="5"/>
      <c r="DWC204" s="5"/>
      <c r="DWD204" s="5"/>
      <c r="DWE204" s="5"/>
      <c r="DWF204" s="5"/>
      <c r="DWG204" s="5"/>
      <c r="DWH204" s="5"/>
      <c r="DWI204" s="5"/>
      <c r="DWJ204" s="5"/>
      <c r="DWK204" s="5"/>
      <c r="DWL204" s="5"/>
      <c r="DWM204" s="5"/>
      <c r="DWN204" s="5"/>
      <c r="DWO204" s="5"/>
      <c r="DWP204" s="5"/>
      <c r="DWQ204" s="5"/>
      <c r="DWR204" s="5"/>
      <c r="DWS204" s="5"/>
      <c r="DWT204" s="5"/>
      <c r="DWU204" s="5"/>
      <c r="DWV204" s="5"/>
      <c r="DWW204" s="5"/>
      <c r="DWX204" s="5"/>
      <c r="DWY204" s="5"/>
      <c r="DWZ204" s="5"/>
      <c r="DXA204" s="5"/>
      <c r="DXB204" s="5"/>
      <c r="DXC204" s="5"/>
      <c r="DXD204" s="5"/>
      <c r="DXE204" s="5"/>
      <c r="DXF204" s="5"/>
      <c r="DXG204" s="5"/>
      <c r="DXH204" s="5"/>
      <c r="DXI204" s="5"/>
      <c r="DXJ204" s="5"/>
      <c r="DXK204" s="5"/>
      <c r="DXL204" s="5"/>
      <c r="DXM204" s="5"/>
      <c r="DXN204" s="5"/>
      <c r="DXO204" s="5"/>
      <c r="DXP204" s="5"/>
      <c r="DXQ204" s="5"/>
      <c r="DXR204" s="5"/>
      <c r="DXS204" s="5"/>
      <c r="DXT204" s="5"/>
      <c r="DXU204" s="5"/>
      <c r="DXV204" s="5"/>
      <c r="DXW204" s="5"/>
      <c r="DXX204" s="5"/>
      <c r="DXY204" s="5"/>
      <c r="DXZ204" s="5"/>
      <c r="DYA204" s="5"/>
      <c r="DYB204" s="5"/>
      <c r="DYC204" s="5"/>
      <c r="DYD204" s="5"/>
      <c r="DYE204" s="5"/>
      <c r="DYF204" s="5"/>
      <c r="DYG204" s="5"/>
      <c r="DYH204" s="5"/>
      <c r="DYI204" s="5"/>
      <c r="DYJ204" s="5"/>
      <c r="DYK204" s="5"/>
      <c r="DYL204" s="5"/>
      <c r="DYM204" s="5"/>
      <c r="DYN204" s="5"/>
      <c r="DYO204" s="5"/>
      <c r="DYP204" s="5"/>
      <c r="DYQ204" s="5"/>
      <c r="DYR204" s="5"/>
      <c r="DYS204" s="5"/>
      <c r="DYT204" s="5"/>
      <c r="DYU204" s="5"/>
      <c r="DYV204" s="5"/>
      <c r="DYW204" s="5"/>
      <c r="DYX204" s="5"/>
      <c r="DYY204" s="5"/>
      <c r="DYZ204" s="5"/>
      <c r="DZA204" s="5"/>
      <c r="DZB204" s="5"/>
      <c r="DZC204" s="5"/>
      <c r="DZD204" s="5"/>
      <c r="DZE204" s="5"/>
      <c r="DZF204" s="5"/>
      <c r="DZG204" s="5"/>
      <c r="DZH204" s="5"/>
      <c r="DZI204" s="5"/>
      <c r="DZJ204" s="5"/>
      <c r="DZK204" s="5"/>
      <c r="DZL204" s="5"/>
      <c r="DZM204" s="5"/>
      <c r="DZN204" s="5"/>
      <c r="DZO204" s="5"/>
      <c r="DZP204" s="5"/>
      <c r="DZQ204" s="5"/>
      <c r="DZR204" s="5"/>
      <c r="DZS204" s="5"/>
      <c r="DZT204" s="5"/>
      <c r="DZU204" s="5"/>
      <c r="DZV204" s="5"/>
      <c r="DZW204" s="5"/>
      <c r="DZX204" s="5"/>
      <c r="DZY204" s="5"/>
      <c r="DZZ204" s="5"/>
      <c r="EAA204" s="5"/>
      <c r="EAB204" s="5"/>
      <c r="EAC204" s="5"/>
      <c r="EAD204" s="5"/>
      <c r="EAE204" s="5"/>
      <c r="EAF204" s="5"/>
      <c r="EAG204" s="5"/>
      <c r="EAH204" s="5"/>
      <c r="EAI204" s="5"/>
      <c r="EAJ204" s="5"/>
      <c r="EAK204" s="5"/>
      <c r="EAL204" s="5"/>
      <c r="EAM204" s="5"/>
      <c r="EAN204" s="5"/>
      <c r="EAO204" s="5"/>
      <c r="EAP204" s="5"/>
      <c r="EAQ204" s="5"/>
      <c r="EAR204" s="5"/>
      <c r="EAS204" s="5"/>
      <c r="EAT204" s="5"/>
      <c r="EAU204" s="5"/>
      <c r="EAV204" s="5"/>
      <c r="EAW204" s="5"/>
      <c r="EAX204" s="5"/>
      <c r="EAY204" s="5"/>
      <c r="EAZ204" s="5"/>
      <c r="EBA204" s="5"/>
      <c r="EBB204" s="5"/>
      <c r="EBC204" s="5"/>
      <c r="EBD204" s="5"/>
      <c r="EBE204" s="5"/>
      <c r="EBF204" s="5"/>
      <c r="EBG204" s="5"/>
      <c r="EBH204" s="5"/>
      <c r="EBI204" s="5"/>
      <c r="EBJ204" s="5"/>
      <c r="EBK204" s="5"/>
      <c r="EBL204" s="5"/>
      <c r="EBM204" s="5"/>
      <c r="EBN204" s="5"/>
      <c r="EBO204" s="5"/>
      <c r="EBP204" s="5"/>
      <c r="EBQ204" s="5"/>
      <c r="EBR204" s="5"/>
      <c r="EBS204" s="5"/>
      <c r="EBT204" s="5"/>
      <c r="EBU204" s="5"/>
      <c r="EBV204" s="5"/>
      <c r="EBW204" s="5"/>
      <c r="EBX204" s="5"/>
      <c r="EBY204" s="5"/>
      <c r="EBZ204" s="5"/>
      <c r="ECA204" s="5"/>
      <c r="ECB204" s="5"/>
      <c r="ECC204" s="5"/>
      <c r="ECD204" s="5"/>
      <c r="ECE204" s="5"/>
      <c r="ECF204" s="5"/>
      <c r="ECG204" s="5"/>
      <c r="ECH204" s="5"/>
      <c r="ECI204" s="5"/>
      <c r="ECJ204" s="5"/>
      <c r="ECK204" s="5"/>
      <c r="ECL204" s="5"/>
      <c r="ECM204" s="5"/>
      <c r="ECN204" s="5"/>
      <c r="ECO204" s="5"/>
      <c r="ECP204" s="5"/>
      <c r="ECQ204" s="5"/>
      <c r="ECR204" s="5"/>
      <c r="ECS204" s="5"/>
      <c r="ECT204" s="5"/>
      <c r="ECU204" s="5"/>
      <c r="ECV204" s="5"/>
      <c r="ECW204" s="5"/>
      <c r="ECX204" s="5"/>
      <c r="ECY204" s="5"/>
      <c r="ECZ204" s="5"/>
      <c r="EDA204" s="5"/>
      <c r="EDB204" s="5"/>
      <c r="EDC204" s="5"/>
      <c r="EDD204" s="5"/>
      <c r="EDE204" s="5"/>
      <c r="EDF204" s="5"/>
      <c r="EDG204" s="5"/>
      <c r="EDH204" s="5"/>
      <c r="EDI204" s="5"/>
      <c r="EDJ204" s="5"/>
      <c r="EDK204" s="5"/>
      <c r="EDL204" s="5"/>
      <c r="EDM204" s="5"/>
      <c r="EDN204" s="5"/>
      <c r="EDO204" s="5"/>
      <c r="EDP204" s="5"/>
      <c r="EDQ204" s="5"/>
      <c r="EDR204" s="5"/>
      <c r="EDS204" s="5"/>
      <c r="EDT204" s="5"/>
      <c r="EDU204" s="5"/>
      <c r="EDV204" s="5"/>
      <c r="EDW204" s="5"/>
      <c r="EDX204" s="5"/>
      <c r="EDY204" s="5"/>
      <c r="EDZ204" s="5"/>
      <c r="EEA204" s="5"/>
      <c r="EEB204" s="5"/>
      <c r="EEC204" s="5"/>
      <c r="EED204" s="5"/>
      <c r="EEE204" s="5"/>
      <c r="EEF204" s="5"/>
      <c r="EEG204" s="5"/>
      <c r="EEH204" s="5"/>
      <c r="EEI204" s="5"/>
      <c r="EEJ204" s="5"/>
      <c r="EEK204" s="5"/>
      <c r="EEL204" s="5"/>
      <c r="EEM204" s="5"/>
      <c r="EEN204" s="5"/>
      <c r="EEO204" s="5"/>
      <c r="EEP204" s="5"/>
      <c r="EEQ204" s="5"/>
      <c r="EER204" s="5"/>
      <c r="EES204" s="5"/>
      <c r="EET204" s="5"/>
      <c r="EEU204" s="5"/>
      <c r="EEV204" s="5"/>
      <c r="EEW204" s="5"/>
      <c r="EEX204" s="5"/>
      <c r="EEY204" s="5"/>
      <c r="EEZ204" s="5"/>
      <c r="EFA204" s="5"/>
      <c r="EFB204" s="5"/>
      <c r="EFC204" s="5"/>
      <c r="EFD204" s="5"/>
      <c r="EFE204" s="5"/>
      <c r="EFF204" s="5"/>
      <c r="EFG204" s="5"/>
      <c r="EFH204" s="5"/>
      <c r="EFI204" s="5"/>
      <c r="EFJ204" s="5"/>
      <c r="EFK204" s="5"/>
      <c r="EFL204" s="5"/>
      <c r="EFM204" s="5"/>
      <c r="EFN204" s="5"/>
      <c r="EFO204" s="5"/>
      <c r="EFP204" s="5"/>
      <c r="EFQ204" s="5"/>
      <c r="EFR204" s="5"/>
      <c r="EFS204" s="5"/>
      <c r="EFT204" s="5"/>
      <c r="EFU204" s="5"/>
      <c r="EFV204" s="5"/>
      <c r="EFW204" s="5"/>
      <c r="EFX204" s="5"/>
      <c r="EFY204" s="5"/>
      <c r="EFZ204" s="5"/>
      <c r="EGA204" s="5"/>
      <c r="EGB204" s="5"/>
      <c r="EGC204" s="5"/>
      <c r="EGD204" s="5"/>
      <c r="EGE204" s="5"/>
      <c r="EGF204" s="5"/>
      <c r="EGG204" s="5"/>
      <c r="EGH204" s="5"/>
      <c r="EGI204" s="5"/>
      <c r="EGJ204" s="5"/>
      <c r="EGK204" s="5"/>
      <c r="EGL204" s="5"/>
      <c r="EGM204" s="5"/>
      <c r="EGN204" s="5"/>
      <c r="EGO204" s="5"/>
      <c r="EGP204" s="5"/>
      <c r="EGQ204" s="5"/>
      <c r="EGR204" s="5"/>
      <c r="EGS204" s="5"/>
      <c r="EGT204" s="5"/>
      <c r="EGU204" s="5"/>
      <c r="EGV204" s="5"/>
      <c r="EGW204" s="5"/>
      <c r="EGX204" s="5"/>
      <c r="EGY204" s="5"/>
      <c r="EGZ204" s="5"/>
      <c r="EHA204" s="5"/>
      <c r="EHB204" s="5"/>
      <c r="EHC204" s="5"/>
      <c r="EHD204" s="5"/>
      <c r="EHE204" s="5"/>
      <c r="EHF204" s="5"/>
      <c r="EHG204" s="5"/>
      <c r="EHH204" s="5"/>
      <c r="EHI204" s="5"/>
      <c r="EHJ204" s="5"/>
      <c r="EHK204" s="5"/>
      <c r="EHL204" s="5"/>
      <c r="EHM204" s="5"/>
      <c r="EHN204" s="5"/>
      <c r="EHO204" s="5"/>
      <c r="EHP204" s="5"/>
      <c r="EHQ204" s="5"/>
      <c r="EHR204" s="5"/>
      <c r="EHS204" s="5"/>
      <c r="EHT204" s="5"/>
      <c r="EHU204" s="5"/>
      <c r="EHV204" s="5"/>
      <c r="EHW204" s="5"/>
      <c r="EHX204" s="5"/>
      <c r="EHY204" s="5"/>
      <c r="EHZ204" s="5"/>
      <c r="EIA204" s="5"/>
      <c r="EIB204" s="5"/>
      <c r="EIC204" s="5"/>
      <c r="EID204" s="5"/>
      <c r="EIE204" s="5"/>
      <c r="EIF204" s="5"/>
      <c r="EIG204" s="5"/>
      <c r="EIH204" s="5"/>
      <c r="EII204" s="5"/>
      <c r="EIJ204" s="5"/>
      <c r="EIK204" s="5"/>
      <c r="EIL204" s="5"/>
      <c r="EIM204" s="5"/>
      <c r="EIN204" s="5"/>
      <c r="EIO204" s="5"/>
      <c r="EIP204" s="5"/>
      <c r="EIQ204" s="5"/>
      <c r="EIR204" s="5"/>
      <c r="EIS204" s="5"/>
      <c r="EIT204" s="5"/>
      <c r="EIU204" s="5"/>
      <c r="EIV204" s="5"/>
      <c r="EIW204" s="5"/>
      <c r="EIX204" s="5"/>
      <c r="EIY204" s="5"/>
      <c r="EIZ204" s="5"/>
      <c r="EJA204" s="5"/>
      <c r="EJB204" s="5"/>
      <c r="EJC204" s="5"/>
      <c r="EJD204" s="5"/>
      <c r="EJE204" s="5"/>
      <c r="EJF204" s="5"/>
      <c r="EJG204" s="5"/>
      <c r="EJH204" s="5"/>
      <c r="EJI204" s="5"/>
      <c r="EJJ204" s="5"/>
      <c r="EJK204" s="5"/>
      <c r="EJL204" s="5"/>
      <c r="EJM204" s="5"/>
      <c r="EJN204" s="5"/>
      <c r="EJO204" s="5"/>
      <c r="EJP204" s="5"/>
      <c r="EJQ204" s="5"/>
      <c r="EJR204" s="5"/>
      <c r="EJS204" s="5"/>
      <c r="EJT204" s="5"/>
      <c r="EJU204" s="5"/>
      <c r="EJV204" s="5"/>
      <c r="EJW204" s="5"/>
      <c r="EJX204" s="5"/>
      <c r="EJY204" s="5"/>
      <c r="EJZ204" s="5"/>
      <c r="EKA204" s="5"/>
      <c r="EKB204" s="5"/>
      <c r="EKC204" s="5"/>
      <c r="EKD204" s="5"/>
      <c r="EKE204" s="5"/>
      <c r="EKF204" s="5"/>
      <c r="EKG204" s="5"/>
      <c r="EKH204" s="5"/>
      <c r="EKI204" s="5"/>
      <c r="EKJ204" s="5"/>
      <c r="EKK204" s="5"/>
      <c r="EKL204" s="5"/>
      <c r="EKM204" s="5"/>
      <c r="EKN204" s="5"/>
      <c r="EKO204" s="5"/>
      <c r="EKP204" s="5"/>
      <c r="EKQ204" s="5"/>
      <c r="EKR204" s="5"/>
      <c r="EKS204" s="5"/>
      <c r="EKT204" s="5"/>
      <c r="EKU204" s="5"/>
      <c r="EKV204" s="5"/>
      <c r="EKW204" s="5"/>
      <c r="EKX204" s="5"/>
      <c r="EKY204" s="5"/>
      <c r="EKZ204" s="5"/>
      <c r="ELA204" s="5"/>
      <c r="ELB204" s="5"/>
      <c r="ELC204" s="5"/>
      <c r="ELD204" s="5"/>
      <c r="ELE204" s="5"/>
      <c r="ELF204" s="5"/>
      <c r="ELG204" s="5"/>
      <c r="ELH204" s="5"/>
      <c r="ELI204" s="5"/>
      <c r="ELJ204" s="5"/>
      <c r="ELK204" s="5"/>
      <c r="ELL204" s="5"/>
      <c r="ELM204" s="5"/>
      <c r="ELN204" s="5"/>
      <c r="ELO204" s="5"/>
      <c r="ELP204" s="5"/>
      <c r="ELQ204" s="5"/>
      <c r="ELR204" s="5"/>
      <c r="ELS204" s="5"/>
      <c r="ELT204" s="5"/>
      <c r="ELU204" s="5"/>
      <c r="ELV204" s="5"/>
      <c r="ELW204" s="5"/>
      <c r="ELX204" s="5"/>
      <c r="ELY204" s="5"/>
      <c r="ELZ204" s="5"/>
      <c r="EMA204" s="5"/>
      <c r="EMB204" s="5"/>
      <c r="EMC204" s="5"/>
      <c r="EMD204" s="5"/>
      <c r="EME204" s="5"/>
      <c r="EMF204" s="5"/>
      <c r="EMG204" s="5"/>
      <c r="EMH204" s="5"/>
      <c r="EMI204" s="5"/>
      <c r="EMJ204" s="5"/>
      <c r="EMK204" s="5"/>
      <c r="EML204" s="5"/>
      <c r="EMM204" s="5"/>
      <c r="EMN204" s="5"/>
      <c r="EMO204" s="5"/>
      <c r="EMP204" s="5"/>
      <c r="EMQ204" s="5"/>
      <c r="EMR204" s="5"/>
      <c r="EMS204" s="5"/>
      <c r="EMT204" s="5"/>
      <c r="EMU204" s="5"/>
      <c r="EMV204" s="5"/>
      <c r="EMW204" s="5"/>
      <c r="EMX204" s="5"/>
      <c r="EMY204" s="5"/>
      <c r="EMZ204" s="5"/>
      <c r="ENA204" s="5"/>
      <c r="ENB204" s="5"/>
      <c r="ENC204" s="5"/>
      <c r="END204" s="5"/>
      <c r="ENE204" s="5"/>
      <c r="ENF204" s="5"/>
      <c r="ENG204" s="5"/>
      <c r="ENH204" s="5"/>
      <c r="ENI204" s="5"/>
      <c r="ENJ204" s="5"/>
      <c r="ENK204" s="5"/>
      <c r="ENL204" s="5"/>
      <c r="ENM204" s="5"/>
      <c r="ENN204" s="5"/>
      <c r="ENO204" s="5"/>
      <c r="ENP204" s="5"/>
      <c r="ENQ204" s="5"/>
      <c r="ENR204" s="5"/>
      <c r="ENS204" s="5"/>
      <c r="ENT204" s="5"/>
      <c r="ENU204" s="5"/>
      <c r="ENV204" s="5"/>
      <c r="ENW204" s="5"/>
      <c r="ENX204" s="5"/>
      <c r="ENY204" s="5"/>
      <c r="ENZ204" s="5"/>
      <c r="EOA204" s="5"/>
      <c r="EOB204" s="5"/>
      <c r="EOC204" s="5"/>
      <c r="EOD204" s="5"/>
      <c r="EOE204" s="5"/>
      <c r="EOF204" s="5"/>
      <c r="EOG204" s="5"/>
      <c r="EOH204" s="5"/>
      <c r="EOI204" s="5"/>
      <c r="EOJ204" s="5"/>
      <c r="EOK204" s="5"/>
      <c r="EOL204" s="5"/>
      <c r="EOM204" s="5"/>
      <c r="EON204" s="5"/>
      <c r="EOO204" s="5"/>
      <c r="EOP204" s="5"/>
      <c r="EOQ204" s="5"/>
      <c r="EOR204" s="5"/>
      <c r="EOS204" s="5"/>
      <c r="EOT204" s="5"/>
      <c r="EOU204" s="5"/>
      <c r="EOV204" s="5"/>
      <c r="EOW204" s="5"/>
      <c r="EOX204" s="5"/>
      <c r="EOY204" s="5"/>
      <c r="EOZ204" s="5"/>
      <c r="EPA204" s="5"/>
      <c r="EPB204" s="5"/>
      <c r="EPC204" s="5"/>
      <c r="EPD204" s="5"/>
      <c r="EPE204" s="5"/>
      <c r="EPF204" s="5"/>
      <c r="EPG204" s="5"/>
      <c r="EPH204" s="5"/>
      <c r="EPI204" s="5"/>
      <c r="EPJ204" s="5"/>
      <c r="EPK204" s="5"/>
      <c r="EPL204" s="5"/>
      <c r="EPM204" s="5"/>
      <c r="EPN204" s="5"/>
      <c r="EPO204" s="5"/>
      <c r="EPP204" s="5"/>
      <c r="EPQ204" s="5"/>
      <c r="EPR204" s="5"/>
      <c r="EPS204" s="5"/>
      <c r="EPT204" s="5"/>
      <c r="EPU204" s="5"/>
      <c r="EPV204" s="5"/>
      <c r="EPW204" s="5"/>
      <c r="EPX204" s="5"/>
      <c r="EPY204" s="5"/>
      <c r="EPZ204" s="5"/>
      <c r="EQA204" s="5"/>
      <c r="EQB204" s="5"/>
      <c r="EQC204" s="5"/>
      <c r="EQD204" s="5"/>
      <c r="EQE204" s="5"/>
      <c r="EQF204" s="5"/>
      <c r="EQG204" s="5"/>
      <c r="EQH204" s="5"/>
      <c r="EQI204" s="5"/>
      <c r="EQJ204" s="5"/>
      <c r="EQK204" s="5"/>
      <c r="EQL204" s="5"/>
      <c r="EQM204" s="5"/>
      <c r="EQN204" s="5"/>
      <c r="EQO204" s="5"/>
      <c r="EQP204" s="5"/>
      <c r="EQQ204" s="5"/>
      <c r="EQR204" s="5"/>
      <c r="EQS204" s="5"/>
      <c r="EQT204" s="5"/>
      <c r="EQU204" s="5"/>
      <c r="EQV204" s="5"/>
      <c r="EQW204" s="5"/>
      <c r="EQX204" s="5"/>
      <c r="EQY204" s="5"/>
      <c r="EQZ204" s="5"/>
      <c r="ERA204" s="5"/>
      <c r="ERB204" s="5"/>
      <c r="ERC204" s="5"/>
      <c r="ERD204" s="5"/>
      <c r="ERE204" s="5"/>
      <c r="ERF204" s="5"/>
      <c r="ERG204" s="5"/>
      <c r="ERH204" s="5"/>
      <c r="ERI204" s="5"/>
      <c r="ERJ204" s="5"/>
      <c r="ERK204" s="5"/>
      <c r="ERL204" s="5"/>
      <c r="ERM204" s="5"/>
      <c r="ERN204" s="5"/>
      <c r="ERO204" s="5"/>
      <c r="ERP204" s="5"/>
      <c r="ERQ204" s="5"/>
      <c r="ERR204" s="5"/>
      <c r="ERS204" s="5"/>
      <c r="ERT204" s="5"/>
      <c r="ERU204" s="5"/>
      <c r="ERV204" s="5"/>
      <c r="ERW204" s="5"/>
      <c r="ERX204" s="5"/>
      <c r="ERY204" s="5"/>
      <c r="ERZ204" s="5"/>
      <c r="ESA204" s="5"/>
      <c r="ESB204" s="5"/>
      <c r="ESC204" s="5"/>
      <c r="ESD204" s="5"/>
      <c r="ESE204" s="5"/>
      <c r="ESF204" s="5"/>
      <c r="ESG204" s="5"/>
      <c r="ESH204" s="5"/>
      <c r="ESI204" s="5"/>
      <c r="ESJ204" s="5"/>
      <c r="ESK204" s="5"/>
      <c r="ESL204" s="5"/>
      <c r="ESM204" s="5"/>
      <c r="ESN204" s="5"/>
      <c r="ESO204" s="5"/>
      <c r="ESP204" s="5"/>
      <c r="ESQ204" s="5"/>
      <c r="ESR204" s="5"/>
      <c r="ESS204" s="5"/>
      <c r="EST204" s="5"/>
      <c r="ESU204" s="5"/>
      <c r="ESV204" s="5"/>
      <c r="ESW204" s="5"/>
      <c r="ESX204" s="5"/>
      <c r="ESY204" s="5"/>
      <c r="ESZ204" s="5"/>
      <c r="ETA204" s="5"/>
      <c r="ETB204" s="5"/>
      <c r="ETC204" s="5"/>
      <c r="ETD204" s="5"/>
      <c r="ETE204" s="5"/>
      <c r="ETF204" s="5"/>
      <c r="ETG204" s="5"/>
      <c r="ETH204" s="5"/>
      <c r="ETI204" s="5"/>
      <c r="ETJ204" s="5"/>
      <c r="ETK204" s="5"/>
      <c r="ETL204" s="5"/>
      <c r="ETM204" s="5"/>
      <c r="ETN204" s="5"/>
      <c r="ETO204" s="5"/>
      <c r="ETP204" s="5"/>
      <c r="ETQ204" s="5"/>
      <c r="ETR204" s="5"/>
      <c r="ETS204" s="5"/>
      <c r="ETT204" s="5"/>
      <c r="ETU204" s="5"/>
      <c r="ETV204" s="5"/>
      <c r="ETW204" s="5"/>
      <c r="ETX204" s="5"/>
      <c r="ETY204" s="5"/>
      <c r="ETZ204" s="5"/>
      <c r="EUA204" s="5"/>
      <c r="EUB204" s="5"/>
      <c r="EUC204" s="5"/>
      <c r="EUD204" s="5"/>
      <c r="EUE204" s="5"/>
      <c r="EUF204" s="5"/>
      <c r="EUG204" s="5"/>
      <c r="EUH204" s="5"/>
      <c r="EUI204" s="5"/>
      <c r="EUJ204" s="5"/>
      <c r="EUK204" s="5"/>
      <c r="EUL204" s="5"/>
      <c r="EUM204" s="5"/>
      <c r="EUN204" s="5"/>
      <c r="EUO204" s="5"/>
      <c r="EUP204" s="5"/>
      <c r="EUQ204" s="5"/>
      <c r="EUR204" s="5"/>
      <c r="EUS204" s="5"/>
      <c r="EUT204" s="5"/>
      <c r="EUU204" s="5"/>
      <c r="EUV204" s="5"/>
      <c r="EUW204" s="5"/>
      <c r="EUX204" s="5"/>
      <c r="EUY204" s="5"/>
      <c r="EUZ204" s="5"/>
      <c r="EVA204" s="5"/>
      <c r="EVB204" s="5"/>
      <c r="EVC204" s="5"/>
      <c r="EVD204" s="5"/>
      <c r="EVE204" s="5"/>
      <c r="EVF204" s="5"/>
      <c r="EVG204" s="5"/>
      <c r="EVH204" s="5"/>
      <c r="EVI204" s="5"/>
      <c r="EVJ204" s="5"/>
      <c r="EVK204" s="5"/>
      <c r="EVL204" s="5"/>
      <c r="EVM204" s="5"/>
      <c r="EVN204" s="5"/>
      <c r="EVO204" s="5"/>
      <c r="EVP204" s="5"/>
      <c r="EVQ204" s="5"/>
      <c r="EVR204" s="5"/>
      <c r="EVS204" s="5"/>
      <c r="EVT204" s="5"/>
      <c r="EVU204" s="5"/>
      <c r="EVV204" s="5"/>
      <c r="EVW204" s="5"/>
      <c r="EVX204" s="5"/>
      <c r="EVY204" s="5"/>
      <c r="EVZ204" s="5"/>
      <c r="EWA204" s="5"/>
      <c r="EWB204" s="5"/>
      <c r="EWC204" s="5"/>
      <c r="EWD204" s="5"/>
      <c r="EWE204" s="5"/>
      <c r="EWF204" s="5"/>
      <c r="EWG204" s="5"/>
      <c r="EWH204" s="5"/>
      <c r="EWI204" s="5"/>
      <c r="EWJ204" s="5"/>
      <c r="EWK204" s="5"/>
      <c r="EWL204" s="5"/>
      <c r="EWM204" s="5"/>
      <c r="EWN204" s="5"/>
      <c r="EWO204" s="5"/>
      <c r="EWP204" s="5"/>
      <c r="EWQ204" s="5"/>
      <c r="EWR204" s="5"/>
      <c r="EWS204" s="5"/>
      <c r="EWT204" s="5"/>
      <c r="EWU204" s="5"/>
      <c r="EWV204" s="5"/>
      <c r="EWW204" s="5"/>
      <c r="EWX204" s="5"/>
      <c r="EWY204" s="5"/>
      <c r="EWZ204" s="5"/>
      <c r="EXA204" s="5"/>
      <c r="EXB204" s="5"/>
      <c r="EXC204" s="5"/>
      <c r="EXD204" s="5"/>
      <c r="EXE204" s="5"/>
      <c r="EXF204" s="5"/>
      <c r="EXG204" s="5"/>
      <c r="EXH204" s="5"/>
      <c r="EXI204" s="5"/>
      <c r="EXJ204" s="5"/>
      <c r="EXK204" s="5"/>
      <c r="EXL204" s="5"/>
      <c r="EXM204" s="5"/>
      <c r="EXN204" s="5"/>
      <c r="EXO204" s="5"/>
      <c r="EXP204" s="5"/>
      <c r="EXQ204" s="5"/>
      <c r="EXR204" s="5"/>
      <c r="EXS204" s="5"/>
      <c r="EXT204" s="5"/>
      <c r="EXU204" s="5"/>
      <c r="EXV204" s="5"/>
      <c r="EXW204" s="5"/>
      <c r="EXX204" s="5"/>
      <c r="EXY204" s="5"/>
      <c r="EXZ204" s="5"/>
      <c r="EYA204" s="5"/>
      <c r="EYB204" s="5"/>
      <c r="EYC204" s="5"/>
      <c r="EYD204" s="5"/>
      <c r="EYE204" s="5"/>
      <c r="EYF204" s="5"/>
      <c r="EYG204" s="5"/>
      <c r="EYH204" s="5"/>
      <c r="EYI204" s="5"/>
      <c r="EYJ204" s="5"/>
      <c r="EYK204" s="5"/>
      <c r="EYL204" s="5"/>
      <c r="EYM204" s="5"/>
      <c r="EYN204" s="5"/>
      <c r="EYO204" s="5"/>
      <c r="EYP204" s="5"/>
      <c r="EYQ204" s="5"/>
      <c r="EYR204" s="5"/>
      <c r="EYS204" s="5"/>
      <c r="EYT204" s="5"/>
      <c r="EYU204" s="5"/>
      <c r="EYV204" s="5"/>
      <c r="EYW204" s="5"/>
      <c r="EYX204" s="5"/>
      <c r="EYY204" s="5"/>
      <c r="EYZ204" s="5"/>
      <c r="EZA204" s="5"/>
      <c r="EZB204" s="5"/>
      <c r="EZC204" s="5"/>
      <c r="EZD204" s="5"/>
      <c r="EZE204" s="5"/>
      <c r="EZF204" s="5"/>
      <c r="EZG204" s="5"/>
      <c r="EZH204" s="5"/>
      <c r="EZI204" s="5"/>
      <c r="EZJ204" s="5"/>
      <c r="EZK204" s="5"/>
      <c r="EZL204" s="5"/>
      <c r="EZM204" s="5"/>
      <c r="EZN204" s="5"/>
      <c r="EZO204" s="5"/>
      <c r="EZP204" s="5"/>
      <c r="EZQ204" s="5"/>
      <c r="EZR204" s="5"/>
      <c r="EZS204" s="5"/>
      <c r="EZT204" s="5"/>
      <c r="EZU204" s="5"/>
      <c r="EZV204" s="5"/>
      <c r="EZW204" s="5"/>
      <c r="EZX204" s="5"/>
      <c r="EZY204" s="5"/>
      <c r="EZZ204" s="5"/>
      <c r="FAA204" s="5"/>
      <c r="FAB204" s="5"/>
      <c r="FAC204" s="5"/>
      <c r="FAD204" s="5"/>
      <c r="FAE204" s="5"/>
      <c r="FAF204" s="5"/>
      <c r="FAG204" s="5"/>
      <c r="FAH204" s="5"/>
      <c r="FAI204" s="5"/>
      <c r="FAJ204" s="5"/>
      <c r="FAK204" s="5"/>
      <c r="FAL204" s="5"/>
      <c r="FAM204" s="5"/>
      <c r="FAN204" s="5"/>
      <c r="FAO204" s="5"/>
      <c r="FAP204" s="5"/>
      <c r="FAQ204" s="5"/>
      <c r="FAR204" s="5"/>
      <c r="FAS204" s="5"/>
      <c r="FAT204" s="5"/>
      <c r="FAU204" s="5"/>
      <c r="FAV204" s="5"/>
      <c r="FAW204" s="5"/>
      <c r="FAX204" s="5"/>
      <c r="FAY204" s="5"/>
      <c r="FAZ204" s="5"/>
      <c r="FBA204" s="5"/>
      <c r="FBB204" s="5"/>
      <c r="FBC204" s="5"/>
      <c r="FBD204" s="5"/>
      <c r="FBE204" s="5"/>
      <c r="FBF204" s="5"/>
      <c r="FBG204" s="5"/>
      <c r="FBH204" s="5"/>
      <c r="FBI204" s="5"/>
      <c r="FBJ204" s="5"/>
      <c r="FBK204" s="5"/>
      <c r="FBL204" s="5"/>
      <c r="FBM204" s="5"/>
      <c r="FBN204" s="5"/>
      <c r="FBO204" s="5"/>
      <c r="FBP204" s="5"/>
      <c r="FBQ204" s="5"/>
      <c r="FBR204" s="5"/>
      <c r="FBS204" s="5"/>
      <c r="FBT204" s="5"/>
      <c r="FBU204" s="5"/>
      <c r="FBV204" s="5"/>
      <c r="FBW204" s="5"/>
      <c r="FBX204" s="5"/>
      <c r="FBY204" s="5"/>
      <c r="FBZ204" s="5"/>
      <c r="FCA204" s="5"/>
      <c r="FCB204" s="5"/>
      <c r="FCC204" s="5"/>
      <c r="FCD204" s="5"/>
      <c r="FCE204" s="5"/>
      <c r="FCF204" s="5"/>
      <c r="FCG204" s="5"/>
      <c r="FCH204" s="5"/>
      <c r="FCI204" s="5"/>
      <c r="FCJ204" s="5"/>
      <c r="FCK204" s="5"/>
      <c r="FCL204" s="5"/>
      <c r="FCM204" s="5"/>
      <c r="FCN204" s="5"/>
      <c r="FCO204" s="5"/>
      <c r="FCP204" s="5"/>
      <c r="FCQ204" s="5"/>
      <c r="FCR204" s="5"/>
      <c r="FCS204" s="5"/>
      <c r="FCT204" s="5"/>
      <c r="FCU204" s="5"/>
      <c r="FCV204" s="5"/>
      <c r="FCW204" s="5"/>
      <c r="FCX204" s="5"/>
      <c r="FCY204" s="5"/>
      <c r="FCZ204" s="5"/>
      <c r="FDA204" s="5"/>
      <c r="FDB204" s="5"/>
      <c r="FDC204" s="5"/>
      <c r="FDD204" s="5"/>
      <c r="FDE204" s="5"/>
      <c r="FDF204" s="5"/>
      <c r="FDG204" s="5"/>
      <c r="FDH204" s="5"/>
      <c r="FDI204" s="5"/>
      <c r="FDJ204" s="5"/>
      <c r="FDK204" s="5"/>
      <c r="FDL204" s="5"/>
      <c r="FDM204" s="5"/>
      <c r="FDN204" s="5"/>
      <c r="FDO204" s="5"/>
      <c r="FDP204" s="5"/>
      <c r="FDQ204" s="5"/>
      <c r="FDR204" s="5"/>
      <c r="FDS204" s="5"/>
      <c r="FDT204" s="5"/>
      <c r="FDU204" s="5"/>
      <c r="FDV204" s="5"/>
      <c r="FDW204" s="5"/>
      <c r="FDX204" s="5"/>
      <c r="FDY204" s="5"/>
      <c r="FDZ204" s="5"/>
      <c r="FEA204" s="5"/>
      <c r="FEB204" s="5"/>
      <c r="FEC204" s="5"/>
      <c r="FED204" s="5"/>
      <c r="FEE204" s="5"/>
      <c r="FEF204" s="5"/>
      <c r="FEG204" s="5"/>
      <c r="FEH204" s="5"/>
      <c r="FEI204" s="5"/>
      <c r="FEJ204" s="5"/>
      <c r="FEK204" s="5"/>
      <c r="FEL204" s="5"/>
      <c r="FEM204" s="5"/>
      <c r="FEN204" s="5"/>
      <c r="FEO204" s="5"/>
      <c r="FEP204" s="5"/>
      <c r="FEQ204" s="5"/>
      <c r="FER204" s="5"/>
      <c r="FES204" s="5"/>
      <c r="FET204" s="5"/>
      <c r="FEU204" s="5"/>
      <c r="FEV204" s="5"/>
      <c r="FEW204" s="5"/>
      <c r="FEX204" s="5"/>
      <c r="FEY204" s="5"/>
      <c r="FEZ204" s="5"/>
      <c r="FFA204" s="5"/>
      <c r="FFB204" s="5"/>
      <c r="FFC204" s="5"/>
      <c r="FFD204" s="5"/>
      <c r="FFE204" s="5"/>
      <c r="FFF204" s="5"/>
      <c r="FFG204" s="5"/>
      <c r="FFH204" s="5"/>
      <c r="FFI204" s="5"/>
      <c r="FFJ204" s="5"/>
      <c r="FFK204" s="5"/>
      <c r="FFL204" s="5"/>
      <c r="FFM204" s="5"/>
      <c r="FFN204" s="5"/>
      <c r="FFO204" s="5"/>
      <c r="FFP204" s="5"/>
      <c r="FFQ204" s="5"/>
      <c r="FFR204" s="5"/>
      <c r="FFS204" s="5"/>
      <c r="FFT204" s="5"/>
      <c r="FFU204" s="5"/>
      <c r="FFV204" s="5"/>
      <c r="FFW204" s="5"/>
      <c r="FFX204" s="5"/>
      <c r="FFY204" s="5"/>
      <c r="FFZ204" s="5"/>
      <c r="FGA204" s="5"/>
      <c r="FGB204" s="5"/>
      <c r="FGC204" s="5"/>
      <c r="FGD204" s="5"/>
      <c r="FGE204" s="5"/>
      <c r="FGF204" s="5"/>
      <c r="FGG204" s="5"/>
      <c r="FGH204" s="5"/>
      <c r="FGI204" s="5"/>
      <c r="FGJ204" s="5"/>
      <c r="FGK204" s="5"/>
      <c r="FGL204" s="5"/>
      <c r="FGM204" s="5"/>
      <c r="FGN204" s="5"/>
      <c r="FGO204" s="5"/>
      <c r="FGP204" s="5"/>
      <c r="FGQ204" s="5"/>
      <c r="FGR204" s="5"/>
      <c r="FGS204" s="5"/>
      <c r="FGT204" s="5"/>
      <c r="FGU204" s="5"/>
      <c r="FGV204" s="5"/>
      <c r="FGW204" s="5"/>
      <c r="FGX204" s="5"/>
      <c r="FGY204" s="5"/>
      <c r="FGZ204" s="5"/>
      <c r="FHA204" s="5"/>
      <c r="FHB204" s="5"/>
      <c r="FHC204" s="5"/>
      <c r="FHD204" s="5"/>
      <c r="FHE204" s="5"/>
      <c r="FHF204" s="5"/>
      <c r="FHG204" s="5"/>
      <c r="FHH204" s="5"/>
      <c r="FHI204" s="5"/>
      <c r="FHJ204" s="5"/>
      <c r="FHK204" s="5"/>
      <c r="FHL204" s="5"/>
      <c r="FHM204" s="5"/>
      <c r="FHN204" s="5"/>
      <c r="FHO204" s="5"/>
      <c r="FHP204" s="5"/>
      <c r="FHQ204" s="5"/>
      <c r="FHR204" s="5"/>
      <c r="FHS204" s="5"/>
      <c r="FHT204" s="5"/>
      <c r="FHU204" s="5"/>
      <c r="FHV204" s="5"/>
      <c r="FHW204" s="5"/>
      <c r="FHX204" s="5"/>
      <c r="FHY204" s="5"/>
      <c r="FHZ204" s="5"/>
      <c r="FIA204" s="5"/>
      <c r="FIB204" s="5"/>
      <c r="FIC204" s="5"/>
      <c r="FID204" s="5"/>
      <c r="FIE204" s="5"/>
      <c r="FIF204" s="5"/>
      <c r="FIG204" s="5"/>
      <c r="FIH204" s="5"/>
      <c r="FII204" s="5"/>
      <c r="FIJ204" s="5"/>
      <c r="FIK204" s="5"/>
      <c r="FIL204" s="5"/>
      <c r="FIM204" s="5"/>
      <c r="FIN204" s="5"/>
      <c r="FIO204" s="5"/>
      <c r="FIP204" s="5"/>
      <c r="FIQ204" s="5"/>
      <c r="FIR204" s="5"/>
      <c r="FIS204" s="5"/>
      <c r="FIT204" s="5"/>
      <c r="FIU204" s="5"/>
      <c r="FIV204" s="5"/>
      <c r="FIW204" s="5"/>
      <c r="FIX204" s="5"/>
      <c r="FIY204" s="5"/>
      <c r="FIZ204" s="5"/>
      <c r="FJA204" s="5"/>
      <c r="FJB204" s="5"/>
      <c r="FJC204" s="5"/>
      <c r="FJD204" s="5"/>
      <c r="FJE204" s="5"/>
      <c r="FJF204" s="5"/>
      <c r="FJG204" s="5"/>
      <c r="FJH204" s="5"/>
      <c r="FJI204" s="5"/>
      <c r="FJJ204" s="5"/>
      <c r="FJK204" s="5"/>
      <c r="FJL204" s="5"/>
      <c r="FJM204" s="5"/>
      <c r="FJN204" s="5"/>
      <c r="FJO204" s="5"/>
      <c r="FJP204" s="5"/>
      <c r="FJQ204" s="5"/>
      <c r="FJR204" s="5"/>
      <c r="FJS204" s="5"/>
      <c r="FJT204" s="5"/>
      <c r="FJU204" s="5"/>
      <c r="FJV204" s="5"/>
      <c r="FJW204" s="5"/>
      <c r="FJX204" s="5"/>
      <c r="FJY204" s="5"/>
      <c r="FJZ204" s="5"/>
      <c r="FKA204" s="5"/>
      <c r="FKB204" s="5"/>
      <c r="FKC204" s="5"/>
      <c r="FKD204" s="5"/>
      <c r="FKE204" s="5"/>
      <c r="FKF204" s="5"/>
      <c r="FKG204" s="5"/>
      <c r="FKH204" s="5"/>
      <c r="FKI204" s="5"/>
      <c r="FKJ204" s="5"/>
      <c r="FKK204" s="5"/>
      <c r="FKL204" s="5"/>
      <c r="FKM204" s="5"/>
      <c r="FKN204" s="5"/>
      <c r="FKO204" s="5"/>
      <c r="FKP204" s="5"/>
      <c r="FKQ204" s="5"/>
      <c r="FKR204" s="5"/>
      <c r="FKS204" s="5"/>
      <c r="FKT204" s="5"/>
      <c r="FKU204" s="5"/>
      <c r="FKV204" s="5"/>
      <c r="FKW204" s="5"/>
      <c r="FKX204" s="5"/>
      <c r="FKY204" s="5"/>
      <c r="FKZ204" s="5"/>
      <c r="FLA204" s="5"/>
      <c r="FLB204" s="5"/>
      <c r="FLC204" s="5"/>
      <c r="FLD204" s="5"/>
      <c r="FLE204" s="5"/>
      <c r="FLF204" s="5"/>
      <c r="FLG204" s="5"/>
      <c r="FLH204" s="5"/>
      <c r="FLI204" s="5"/>
      <c r="FLJ204" s="5"/>
      <c r="FLK204" s="5"/>
      <c r="FLL204" s="5"/>
      <c r="FLM204" s="5"/>
      <c r="FLN204" s="5"/>
      <c r="FLO204" s="5"/>
      <c r="FLP204" s="5"/>
      <c r="FLQ204" s="5"/>
      <c r="FLR204" s="5"/>
      <c r="FLS204" s="5"/>
      <c r="FLT204" s="5"/>
      <c r="FLU204" s="5"/>
      <c r="FLV204" s="5"/>
      <c r="FLW204" s="5"/>
      <c r="FLX204" s="5"/>
      <c r="FLY204" s="5"/>
      <c r="FLZ204" s="5"/>
      <c r="FMA204" s="5"/>
      <c r="FMB204" s="5"/>
      <c r="FMC204" s="5"/>
      <c r="FMD204" s="5"/>
      <c r="FME204" s="5"/>
      <c r="FMF204" s="5"/>
      <c r="FMG204" s="5"/>
      <c r="FMH204" s="5"/>
      <c r="FMI204" s="5"/>
      <c r="FMJ204" s="5"/>
      <c r="FMK204" s="5"/>
      <c r="FML204" s="5"/>
      <c r="FMM204" s="5"/>
      <c r="FMN204" s="5"/>
      <c r="FMO204" s="5"/>
      <c r="FMP204" s="5"/>
      <c r="FMQ204" s="5"/>
      <c r="FMR204" s="5"/>
      <c r="FMS204" s="5"/>
      <c r="FMT204" s="5"/>
      <c r="FMU204" s="5"/>
      <c r="FMV204" s="5"/>
      <c r="FMW204" s="5"/>
      <c r="FMX204" s="5"/>
      <c r="FMY204" s="5"/>
      <c r="FMZ204" s="5"/>
      <c r="FNA204" s="5"/>
      <c r="FNB204" s="5"/>
      <c r="FNC204" s="5"/>
      <c r="FND204" s="5"/>
      <c r="FNE204" s="5"/>
      <c r="FNF204" s="5"/>
      <c r="FNG204" s="5"/>
      <c r="FNH204" s="5"/>
      <c r="FNI204" s="5"/>
      <c r="FNJ204" s="5"/>
      <c r="FNK204" s="5"/>
      <c r="FNL204" s="5"/>
      <c r="FNM204" s="5"/>
      <c r="FNN204" s="5"/>
      <c r="FNO204" s="5"/>
      <c r="FNP204" s="5"/>
      <c r="FNQ204" s="5"/>
      <c r="FNR204" s="5"/>
      <c r="FNS204" s="5"/>
      <c r="FNT204" s="5"/>
      <c r="FNU204" s="5"/>
      <c r="FNV204" s="5"/>
      <c r="FNW204" s="5"/>
      <c r="FNX204" s="5"/>
      <c r="FNY204" s="5"/>
      <c r="FNZ204" s="5"/>
      <c r="FOA204" s="5"/>
      <c r="FOB204" s="5"/>
      <c r="FOC204" s="5"/>
      <c r="FOD204" s="5"/>
      <c r="FOE204" s="5"/>
      <c r="FOF204" s="5"/>
      <c r="FOG204" s="5"/>
      <c r="FOH204" s="5"/>
      <c r="FOI204" s="5"/>
      <c r="FOJ204" s="5"/>
      <c r="FOK204" s="5"/>
      <c r="FOL204" s="5"/>
      <c r="FOM204" s="5"/>
      <c r="FON204" s="5"/>
      <c r="FOO204" s="5"/>
      <c r="FOP204" s="5"/>
      <c r="FOQ204" s="5"/>
      <c r="FOR204" s="5"/>
      <c r="FOS204" s="5"/>
      <c r="FOT204" s="5"/>
      <c r="FOU204" s="5"/>
      <c r="FOV204" s="5"/>
      <c r="FOW204" s="5"/>
      <c r="FOX204" s="5"/>
      <c r="FOY204" s="5"/>
      <c r="FOZ204" s="5"/>
      <c r="FPA204" s="5"/>
      <c r="FPB204" s="5"/>
      <c r="FPC204" s="5"/>
      <c r="FPD204" s="5"/>
      <c r="FPE204" s="5"/>
      <c r="FPF204" s="5"/>
      <c r="FPG204" s="5"/>
      <c r="FPH204" s="5"/>
      <c r="FPI204" s="5"/>
      <c r="FPJ204" s="5"/>
      <c r="FPK204" s="5"/>
      <c r="FPL204" s="5"/>
      <c r="FPM204" s="5"/>
      <c r="FPN204" s="5"/>
      <c r="FPO204" s="5"/>
      <c r="FPP204" s="5"/>
      <c r="FPQ204" s="5"/>
      <c r="FPR204" s="5"/>
      <c r="FPS204" s="5"/>
      <c r="FPT204" s="5"/>
      <c r="FPU204" s="5"/>
      <c r="FPV204" s="5"/>
      <c r="FPW204" s="5"/>
      <c r="FPX204" s="5"/>
      <c r="FPY204" s="5"/>
      <c r="FPZ204" s="5"/>
      <c r="FQA204" s="5"/>
      <c r="FQB204" s="5"/>
      <c r="FQC204" s="5"/>
      <c r="FQD204" s="5"/>
      <c r="FQE204" s="5"/>
      <c r="FQF204" s="5"/>
      <c r="FQG204" s="5"/>
      <c r="FQH204" s="5"/>
      <c r="FQI204" s="5"/>
      <c r="FQJ204" s="5"/>
      <c r="FQK204" s="5"/>
      <c r="FQL204" s="5"/>
      <c r="FQM204" s="5"/>
      <c r="FQN204" s="5"/>
      <c r="FQO204" s="5"/>
      <c r="FQP204" s="5"/>
      <c r="FQQ204" s="5"/>
      <c r="FQR204" s="5"/>
      <c r="FQS204" s="5"/>
      <c r="FQT204" s="5"/>
      <c r="FQU204" s="5"/>
      <c r="FQV204" s="5"/>
      <c r="FQW204" s="5"/>
      <c r="FQX204" s="5"/>
      <c r="FQY204" s="5"/>
      <c r="FQZ204" s="5"/>
      <c r="FRA204" s="5"/>
      <c r="FRB204" s="5"/>
      <c r="FRC204" s="5"/>
      <c r="FRD204" s="5"/>
      <c r="FRE204" s="5"/>
      <c r="FRF204" s="5"/>
      <c r="FRG204" s="5"/>
      <c r="FRH204" s="5"/>
      <c r="FRI204" s="5"/>
      <c r="FRJ204" s="5"/>
      <c r="FRK204" s="5"/>
      <c r="FRL204" s="5"/>
      <c r="FRM204" s="5"/>
      <c r="FRN204" s="5"/>
      <c r="FRO204" s="5"/>
      <c r="FRP204" s="5"/>
      <c r="FRQ204" s="5"/>
      <c r="FRR204" s="5"/>
      <c r="FRS204" s="5"/>
      <c r="FRT204" s="5"/>
      <c r="FRU204" s="5"/>
      <c r="FRV204" s="5"/>
      <c r="FRW204" s="5"/>
      <c r="FRX204" s="5"/>
      <c r="FRY204" s="5"/>
      <c r="FRZ204" s="5"/>
      <c r="FSA204" s="5"/>
      <c r="FSB204" s="5"/>
      <c r="FSC204" s="5"/>
      <c r="FSD204" s="5"/>
      <c r="FSE204" s="5"/>
      <c r="FSF204" s="5"/>
      <c r="FSG204" s="5"/>
      <c r="FSH204" s="5"/>
      <c r="FSI204" s="5"/>
      <c r="FSJ204" s="5"/>
      <c r="FSK204" s="5"/>
      <c r="FSL204" s="5"/>
      <c r="FSM204" s="5"/>
      <c r="FSN204" s="5"/>
      <c r="FSO204" s="5"/>
      <c r="FSP204" s="5"/>
      <c r="FSQ204" s="5"/>
      <c r="FSR204" s="5"/>
      <c r="FSS204" s="5"/>
      <c r="FST204" s="5"/>
      <c r="FSU204" s="5"/>
      <c r="FSV204" s="5"/>
      <c r="FSW204" s="5"/>
      <c r="FSX204" s="5"/>
      <c r="FSY204" s="5"/>
      <c r="FSZ204" s="5"/>
      <c r="FTA204" s="5"/>
      <c r="FTB204" s="5"/>
      <c r="FTC204" s="5"/>
      <c r="FTD204" s="5"/>
      <c r="FTE204" s="5"/>
      <c r="FTF204" s="5"/>
      <c r="FTG204" s="5"/>
      <c r="FTH204" s="5"/>
      <c r="FTI204" s="5"/>
      <c r="FTJ204" s="5"/>
      <c r="FTK204" s="5"/>
      <c r="FTL204" s="5"/>
      <c r="FTM204" s="5"/>
      <c r="FTN204" s="5"/>
      <c r="FTO204" s="5"/>
      <c r="FTP204" s="5"/>
      <c r="FTQ204" s="5"/>
      <c r="FTR204" s="5"/>
      <c r="FTS204" s="5"/>
      <c r="FTT204" s="5"/>
      <c r="FTU204" s="5"/>
      <c r="FTV204" s="5"/>
      <c r="FTW204" s="5"/>
      <c r="FTX204" s="5"/>
      <c r="FTY204" s="5"/>
      <c r="FTZ204" s="5"/>
      <c r="FUA204" s="5"/>
      <c r="FUB204" s="5"/>
      <c r="FUC204" s="5"/>
      <c r="FUD204" s="5"/>
      <c r="FUE204" s="5"/>
      <c r="FUF204" s="5"/>
      <c r="FUG204" s="5"/>
      <c r="FUH204" s="5"/>
      <c r="FUI204" s="5"/>
      <c r="FUJ204" s="5"/>
      <c r="FUK204" s="5"/>
      <c r="FUL204" s="5"/>
      <c r="FUM204" s="5"/>
      <c r="FUN204" s="5"/>
      <c r="FUO204" s="5"/>
      <c r="FUP204" s="5"/>
      <c r="FUQ204" s="5"/>
      <c r="FUR204" s="5"/>
      <c r="FUS204" s="5"/>
      <c r="FUT204" s="5"/>
      <c r="FUU204" s="5"/>
      <c r="FUV204" s="5"/>
      <c r="FUW204" s="5"/>
      <c r="FUX204" s="5"/>
      <c r="FUY204" s="5"/>
      <c r="FUZ204" s="5"/>
      <c r="FVA204" s="5"/>
      <c r="FVB204" s="5"/>
      <c r="FVC204" s="5"/>
      <c r="FVD204" s="5"/>
      <c r="FVE204" s="5"/>
      <c r="FVF204" s="5"/>
      <c r="FVG204" s="5"/>
      <c r="FVH204" s="5"/>
      <c r="FVI204" s="5"/>
      <c r="FVJ204" s="5"/>
      <c r="FVK204" s="5"/>
      <c r="FVL204" s="5"/>
      <c r="FVM204" s="5"/>
      <c r="FVN204" s="5"/>
      <c r="FVO204" s="5"/>
      <c r="FVP204" s="5"/>
      <c r="FVQ204" s="5"/>
      <c r="FVR204" s="5"/>
      <c r="FVS204" s="5"/>
      <c r="FVT204" s="5"/>
      <c r="FVU204" s="5"/>
      <c r="FVV204" s="5"/>
      <c r="FVW204" s="5"/>
      <c r="FVX204" s="5"/>
      <c r="FVY204" s="5"/>
      <c r="FVZ204" s="5"/>
      <c r="FWA204" s="5"/>
      <c r="FWB204" s="5"/>
      <c r="FWC204" s="5"/>
      <c r="FWD204" s="5"/>
      <c r="FWE204" s="5"/>
      <c r="FWF204" s="5"/>
      <c r="FWG204" s="5"/>
      <c r="FWH204" s="5"/>
      <c r="FWI204" s="5"/>
      <c r="FWJ204" s="5"/>
      <c r="FWK204" s="5"/>
      <c r="FWL204" s="5"/>
      <c r="FWM204" s="5"/>
      <c r="FWN204" s="5"/>
      <c r="FWO204" s="5"/>
      <c r="FWP204" s="5"/>
      <c r="FWQ204" s="5"/>
      <c r="FWR204" s="5"/>
      <c r="FWS204" s="5"/>
      <c r="FWT204" s="5"/>
      <c r="FWU204" s="5"/>
      <c r="FWV204" s="5"/>
      <c r="FWW204" s="5"/>
      <c r="FWX204" s="5"/>
      <c r="FWY204" s="5"/>
      <c r="FWZ204" s="5"/>
      <c r="FXA204" s="5"/>
      <c r="FXB204" s="5"/>
      <c r="FXC204" s="5"/>
      <c r="FXD204" s="5"/>
      <c r="FXE204" s="5"/>
      <c r="FXF204" s="5"/>
      <c r="FXG204" s="5"/>
      <c r="FXH204" s="5"/>
      <c r="FXI204" s="5"/>
      <c r="FXJ204" s="5"/>
      <c r="FXK204" s="5"/>
      <c r="FXL204" s="5"/>
      <c r="FXM204" s="5"/>
      <c r="FXN204" s="5"/>
      <c r="FXO204" s="5"/>
      <c r="FXP204" s="5"/>
      <c r="FXQ204" s="5"/>
      <c r="FXR204" s="5"/>
      <c r="FXS204" s="5"/>
      <c r="FXT204" s="5"/>
      <c r="FXU204" s="5"/>
      <c r="FXV204" s="5"/>
      <c r="FXW204" s="5"/>
      <c r="FXX204" s="5"/>
      <c r="FXY204" s="5"/>
      <c r="FXZ204" s="5"/>
      <c r="FYA204" s="5"/>
      <c r="FYB204" s="5"/>
      <c r="FYC204" s="5"/>
      <c r="FYD204" s="5"/>
      <c r="FYE204" s="5"/>
      <c r="FYF204" s="5"/>
      <c r="FYG204" s="5"/>
      <c r="FYH204" s="5"/>
      <c r="FYI204" s="5"/>
      <c r="FYJ204" s="5"/>
      <c r="FYK204" s="5"/>
      <c r="FYL204" s="5"/>
      <c r="FYM204" s="5"/>
      <c r="FYN204" s="5"/>
      <c r="FYO204" s="5"/>
      <c r="FYP204" s="5"/>
      <c r="FYQ204" s="5"/>
      <c r="FYR204" s="5"/>
      <c r="FYS204" s="5"/>
      <c r="FYT204" s="5"/>
      <c r="FYU204" s="5"/>
      <c r="FYV204" s="5"/>
      <c r="FYW204" s="5"/>
      <c r="FYX204" s="5"/>
      <c r="FYY204" s="5"/>
      <c r="FYZ204" s="5"/>
      <c r="FZA204" s="5"/>
      <c r="FZB204" s="5"/>
      <c r="FZC204" s="5"/>
      <c r="FZD204" s="5"/>
      <c r="FZE204" s="5"/>
      <c r="FZF204" s="5"/>
      <c r="FZG204" s="5"/>
      <c r="FZH204" s="5"/>
      <c r="FZI204" s="5"/>
      <c r="FZJ204" s="5"/>
      <c r="FZK204" s="5"/>
      <c r="FZL204" s="5"/>
      <c r="FZM204" s="5"/>
      <c r="FZN204" s="5"/>
      <c r="FZO204" s="5"/>
      <c r="FZP204" s="5"/>
      <c r="FZQ204" s="5"/>
      <c r="FZR204" s="5"/>
      <c r="FZS204" s="5"/>
      <c r="FZT204" s="5"/>
      <c r="FZU204" s="5"/>
      <c r="FZV204" s="5"/>
      <c r="FZW204" s="5"/>
      <c r="FZX204" s="5"/>
      <c r="FZY204" s="5"/>
      <c r="FZZ204" s="5"/>
      <c r="GAA204" s="5"/>
      <c r="GAB204" s="5"/>
      <c r="GAC204" s="5"/>
      <c r="GAD204" s="5"/>
      <c r="GAE204" s="5"/>
      <c r="GAF204" s="5"/>
      <c r="GAG204" s="5"/>
      <c r="GAH204" s="5"/>
      <c r="GAI204" s="5"/>
      <c r="GAJ204" s="5"/>
      <c r="GAK204" s="5"/>
      <c r="GAL204" s="5"/>
      <c r="GAM204" s="5"/>
      <c r="GAN204" s="5"/>
      <c r="GAO204" s="5"/>
      <c r="GAP204" s="5"/>
      <c r="GAQ204" s="5"/>
      <c r="GAR204" s="5"/>
      <c r="GAS204" s="5"/>
      <c r="GAT204" s="5"/>
      <c r="GAU204" s="5"/>
      <c r="GAV204" s="5"/>
      <c r="GAW204" s="5"/>
      <c r="GAX204" s="5"/>
      <c r="GAY204" s="5"/>
      <c r="GAZ204" s="5"/>
      <c r="GBA204" s="5"/>
      <c r="GBB204" s="5"/>
      <c r="GBC204" s="5"/>
      <c r="GBD204" s="5"/>
      <c r="GBE204" s="5"/>
      <c r="GBF204" s="5"/>
      <c r="GBG204" s="5"/>
      <c r="GBH204" s="5"/>
      <c r="GBI204" s="5"/>
      <c r="GBJ204" s="5"/>
      <c r="GBK204" s="5"/>
      <c r="GBL204" s="5"/>
      <c r="GBM204" s="5"/>
      <c r="GBN204" s="5"/>
      <c r="GBO204" s="5"/>
      <c r="GBP204" s="5"/>
      <c r="GBQ204" s="5"/>
      <c r="GBR204" s="5"/>
      <c r="GBS204" s="5"/>
      <c r="GBT204" s="5"/>
      <c r="GBU204" s="5"/>
      <c r="GBV204" s="5"/>
      <c r="GBW204" s="5"/>
      <c r="GBX204" s="5"/>
      <c r="GBY204" s="5"/>
      <c r="GBZ204" s="5"/>
      <c r="GCA204" s="5"/>
      <c r="GCB204" s="5"/>
      <c r="GCC204" s="5"/>
      <c r="GCD204" s="5"/>
      <c r="GCE204" s="5"/>
      <c r="GCF204" s="5"/>
      <c r="GCG204" s="5"/>
      <c r="GCH204" s="5"/>
      <c r="GCI204" s="5"/>
      <c r="GCJ204" s="5"/>
      <c r="GCK204" s="5"/>
      <c r="GCL204" s="5"/>
      <c r="GCM204" s="5"/>
      <c r="GCN204" s="5"/>
      <c r="GCO204" s="5"/>
      <c r="GCP204" s="5"/>
      <c r="GCQ204" s="5"/>
      <c r="GCR204" s="5"/>
      <c r="GCS204" s="5"/>
      <c r="GCT204" s="5"/>
      <c r="GCU204" s="5"/>
      <c r="GCV204" s="5"/>
      <c r="GCW204" s="5"/>
      <c r="GCX204" s="5"/>
      <c r="GCY204" s="5"/>
      <c r="GCZ204" s="5"/>
      <c r="GDA204" s="5"/>
      <c r="GDB204" s="5"/>
      <c r="GDC204" s="5"/>
      <c r="GDD204" s="5"/>
      <c r="GDE204" s="5"/>
      <c r="GDF204" s="5"/>
      <c r="GDG204" s="5"/>
      <c r="GDH204" s="5"/>
      <c r="GDI204" s="5"/>
      <c r="GDJ204" s="5"/>
      <c r="GDK204" s="5"/>
      <c r="GDL204" s="5"/>
      <c r="GDM204" s="5"/>
      <c r="GDN204" s="5"/>
      <c r="GDO204" s="5"/>
      <c r="GDP204" s="5"/>
      <c r="GDQ204" s="5"/>
      <c r="GDR204" s="5"/>
      <c r="GDS204" s="5"/>
      <c r="GDT204" s="5"/>
      <c r="GDU204" s="5"/>
      <c r="GDV204" s="5"/>
      <c r="GDW204" s="5"/>
      <c r="GDX204" s="5"/>
      <c r="GDY204" s="5"/>
      <c r="GDZ204" s="5"/>
      <c r="GEA204" s="5"/>
      <c r="GEB204" s="5"/>
      <c r="GEC204" s="5"/>
      <c r="GED204" s="5"/>
      <c r="GEE204" s="5"/>
      <c r="GEF204" s="5"/>
      <c r="GEG204" s="5"/>
      <c r="GEH204" s="5"/>
      <c r="GEI204" s="5"/>
      <c r="GEJ204" s="5"/>
      <c r="GEK204" s="5"/>
      <c r="GEL204" s="5"/>
      <c r="GEM204" s="5"/>
      <c r="GEN204" s="5"/>
      <c r="GEO204" s="5"/>
      <c r="GEP204" s="5"/>
      <c r="GEQ204" s="5"/>
      <c r="GER204" s="5"/>
      <c r="GES204" s="5"/>
      <c r="GET204" s="5"/>
      <c r="GEU204" s="5"/>
      <c r="GEV204" s="5"/>
      <c r="GEW204" s="5"/>
      <c r="GEX204" s="5"/>
      <c r="GEY204" s="5"/>
      <c r="GEZ204" s="5"/>
      <c r="GFA204" s="5"/>
      <c r="GFB204" s="5"/>
      <c r="GFC204" s="5"/>
      <c r="GFD204" s="5"/>
      <c r="GFE204" s="5"/>
      <c r="GFF204" s="5"/>
      <c r="GFG204" s="5"/>
      <c r="GFH204" s="5"/>
      <c r="GFI204" s="5"/>
      <c r="GFJ204" s="5"/>
      <c r="GFK204" s="5"/>
      <c r="GFL204" s="5"/>
      <c r="GFM204" s="5"/>
      <c r="GFN204" s="5"/>
      <c r="GFO204" s="5"/>
      <c r="GFP204" s="5"/>
      <c r="GFQ204" s="5"/>
      <c r="GFR204" s="5"/>
      <c r="GFS204" s="5"/>
      <c r="GFT204" s="5"/>
      <c r="GFU204" s="5"/>
      <c r="GFV204" s="5"/>
      <c r="GFW204" s="5"/>
      <c r="GFX204" s="5"/>
      <c r="GFY204" s="5"/>
      <c r="GFZ204" s="5"/>
      <c r="GGA204" s="5"/>
      <c r="GGB204" s="5"/>
      <c r="GGC204" s="5"/>
      <c r="GGD204" s="5"/>
      <c r="GGE204" s="5"/>
      <c r="GGF204" s="5"/>
      <c r="GGG204" s="5"/>
      <c r="GGH204" s="5"/>
      <c r="GGI204" s="5"/>
      <c r="GGJ204" s="5"/>
      <c r="GGK204" s="5"/>
      <c r="GGL204" s="5"/>
      <c r="GGM204" s="5"/>
      <c r="GGN204" s="5"/>
      <c r="GGO204" s="5"/>
      <c r="GGP204" s="5"/>
      <c r="GGQ204" s="5"/>
      <c r="GGR204" s="5"/>
      <c r="GGS204" s="5"/>
      <c r="GGT204" s="5"/>
      <c r="GGU204" s="5"/>
      <c r="GGV204" s="5"/>
      <c r="GGW204" s="5"/>
      <c r="GGX204" s="5"/>
      <c r="GGY204" s="5"/>
      <c r="GGZ204" s="5"/>
      <c r="GHA204" s="5"/>
      <c r="GHB204" s="5"/>
      <c r="GHC204" s="5"/>
      <c r="GHD204" s="5"/>
      <c r="GHE204" s="5"/>
      <c r="GHF204" s="5"/>
      <c r="GHG204" s="5"/>
      <c r="GHH204" s="5"/>
      <c r="GHI204" s="5"/>
      <c r="GHJ204" s="5"/>
      <c r="GHK204" s="5"/>
      <c r="GHL204" s="5"/>
      <c r="GHM204" s="5"/>
      <c r="GHN204" s="5"/>
      <c r="GHO204" s="5"/>
      <c r="GHP204" s="5"/>
      <c r="GHQ204" s="5"/>
      <c r="GHR204" s="5"/>
      <c r="GHS204" s="5"/>
      <c r="GHT204" s="5"/>
      <c r="GHU204" s="5"/>
      <c r="GHV204" s="5"/>
      <c r="GHW204" s="5"/>
      <c r="GHX204" s="5"/>
      <c r="GHY204" s="5"/>
      <c r="GHZ204" s="5"/>
      <c r="GIA204" s="5"/>
      <c r="GIB204" s="5"/>
      <c r="GIC204" s="5"/>
      <c r="GID204" s="5"/>
      <c r="GIE204" s="5"/>
      <c r="GIF204" s="5"/>
      <c r="GIG204" s="5"/>
      <c r="GIH204" s="5"/>
      <c r="GII204" s="5"/>
      <c r="GIJ204" s="5"/>
      <c r="GIK204" s="5"/>
      <c r="GIL204" s="5"/>
      <c r="GIM204" s="5"/>
      <c r="GIN204" s="5"/>
      <c r="GIO204" s="5"/>
      <c r="GIP204" s="5"/>
      <c r="GIQ204" s="5"/>
      <c r="GIR204" s="5"/>
      <c r="GIS204" s="5"/>
      <c r="GIT204" s="5"/>
      <c r="GIU204" s="5"/>
      <c r="GIV204" s="5"/>
      <c r="GIW204" s="5"/>
      <c r="GIX204" s="5"/>
      <c r="GIY204" s="5"/>
      <c r="GIZ204" s="5"/>
      <c r="GJA204" s="5"/>
      <c r="GJB204" s="5"/>
      <c r="GJC204" s="5"/>
      <c r="GJD204" s="5"/>
      <c r="GJE204" s="5"/>
      <c r="GJF204" s="5"/>
      <c r="GJG204" s="5"/>
      <c r="GJH204" s="5"/>
      <c r="GJI204" s="5"/>
      <c r="GJJ204" s="5"/>
      <c r="GJK204" s="5"/>
      <c r="GJL204" s="5"/>
      <c r="GJM204" s="5"/>
      <c r="GJN204" s="5"/>
      <c r="GJO204" s="5"/>
      <c r="GJP204" s="5"/>
      <c r="GJQ204" s="5"/>
      <c r="GJR204" s="5"/>
      <c r="GJS204" s="5"/>
      <c r="GJT204" s="5"/>
      <c r="GJU204" s="5"/>
      <c r="GJV204" s="5"/>
      <c r="GJW204" s="5"/>
      <c r="GJX204" s="5"/>
      <c r="GJY204" s="5"/>
      <c r="GJZ204" s="5"/>
      <c r="GKA204" s="5"/>
      <c r="GKB204" s="5"/>
      <c r="GKC204" s="5"/>
      <c r="GKD204" s="5"/>
      <c r="GKE204" s="5"/>
      <c r="GKF204" s="5"/>
      <c r="GKG204" s="5"/>
      <c r="GKH204" s="5"/>
      <c r="GKI204" s="5"/>
      <c r="GKJ204" s="5"/>
      <c r="GKK204" s="5"/>
      <c r="GKL204" s="5"/>
      <c r="GKM204" s="5"/>
      <c r="GKN204" s="5"/>
      <c r="GKO204" s="5"/>
      <c r="GKP204" s="5"/>
      <c r="GKQ204" s="5"/>
      <c r="GKR204" s="5"/>
      <c r="GKS204" s="5"/>
      <c r="GKT204" s="5"/>
      <c r="GKU204" s="5"/>
      <c r="GKV204" s="5"/>
      <c r="GKW204" s="5"/>
      <c r="GKX204" s="5"/>
      <c r="GKY204" s="5"/>
      <c r="GKZ204" s="5"/>
      <c r="GLA204" s="5"/>
      <c r="GLB204" s="5"/>
      <c r="GLC204" s="5"/>
      <c r="GLD204" s="5"/>
      <c r="GLE204" s="5"/>
      <c r="GLF204" s="5"/>
      <c r="GLG204" s="5"/>
      <c r="GLH204" s="5"/>
      <c r="GLI204" s="5"/>
      <c r="GLJ204" s="5"/>
      <c r="GLK204" s="5"/>
      <c r="GLL204" s="5"/>
      <c r="GLM204" s="5"/>
      <c r="GLN204" s="5"/>
      <c r="GLO204" s="5"/>
      <c r="GLP204" s="5"/>
      <c r="GLQ204" s="5"/>
      <c r="GLR204" s="5"/>
      <c r="GLS204" s="5"/>
      <c r="GLT204" s="5"/>
      <c r="GLU204" s="5"/>
      <c r="GLV204" s="5"/>
      <c r="GLW204" s="5"/>
      <c r="GLX204" s="5"/>
      <c r="GLY204" s="5"/>
      <c r="GLZ204" s="5"/>
      <c r="GMA204" s="5"/>
      <c r="GMB204" s="5"/>
      <c r="GMC204" s="5"/>
      <c r="GMD204" s="5"/>
      <c r="GME204" s="5"/>
      <c r="GMF204" s="5"/>
      <c r="GMG204" s="5"/>
      <c r="GMH204" s="5"/>
      <c r="GMI204" s="5"/>
      <c r="GMJ204" s="5"/>
      <c r="GMK204" s="5"/>
      <c r="GML204" s="5"/>
      <c r="GMM204" s="5"/>
      <c r="GMN204" s="5"/>
      <c r="GMO204" s="5"/>
      <c r="GMP204" s="5"/>
      <c r="GMQ204" s="5"/>
      <c r="GMR204" s="5"/>
      <c r="GMS204" s="5"/>
      <c r="GMT204" s="5"/>
      <c r="GMU204" s="5"/>
      <c r="GMV204" s="5"/>
      <c r="GMW204" s="5"/>
      <c r="GMX204" s="5"/>
      <c r="GMY204" s="5"/>
      <c r="GMZ204" s="5"/>
      <c r="GNA204" s="5"/>
      <c r="GNB204" s="5"/>
      <c r="GNC204" s="5"/>
      <c r="GND204" s="5"/>
      <c r="GNE204" s="5"/>
      <c r="GNF204" s="5"/>
      <c r="GNG204" s="5"/>
      <c r="GNH204" s="5"/>
      <c r="GNI204" s="5"/>
      <c r="GNJ204" s="5"/>
      <c r="GNK204" s="5"/>
      <c r="GNL204" s="5"/>
      <c r="GNM204" s="5"/>
      <c r="GNN204" s="5"/>
      <c r="GNO204" s="5"/>
      <c r="GNP204" s="5"/>
      <c r="GNQ204" s="5"/>
      <c r="GNR204" s="5"/>
      <c r="GNS204" s="5"/>
      <c r="GNT204" s="5"/>
      <c r="GNU204" s="5"/>
      <c r="GNV204" s="5"/>
      <c r="GNW204" s="5"/>
      <c r="GNX204" s="5"/>
      <c r="GNY204" s="5"/>
      <c r="GNZ204" s="5"/>
      <c r="GOA204" s="5"/>
      <c r="GOB204" s="5"/>
      <c r="GOC204" s="5"/>
      <c r="GOD204" s="5"/>
      <c r="GOE204" s="5"/>
      <c r="GOF204" s="5"/>
      <c r="GOG204" s="5"/>
      <c r="GOH204" s="5"/>
      <c r="GOI204" s="5"/>
      <c r="GOJ204" s="5"/>
      <c r="GOK204" s="5"/>
      <c r="GOL204" s="5"/>
      <c r="GOM204" s="5"/>
      <c r="GON204" s="5"/>
      <c r="GOO204" s="5"/>
      <c r="GOP204" s="5"/>
      <c r="GOQ204" s="5"/>
      <c r="GOR204" s="5"/>
      <c r="GOS204" s="5"/>
      <c r="GOT204" s="5"/>
      <c r="GOU204" s="5"/>
      <c r="GOV204" s="5"/>
      <c r="GOW204" s="5"/>
      <c r="GOX204" s="5"/>
      <c r="GOY204" s="5"/>
      <c r="GOZ204" s="5"/>
      <c r="GPA204" s="5"/>
      <c r="GPB204" s="5"/>
      <c r="GPC204" s="5"/>
      <c r="GPD204" s="5"/>
      <c r="GPE204" s="5"/>
      <c r="GPF204" s="5"/>
      <c r="GPG204" s="5"/>
      <c r="GPH204" s="5"/>
      <c r="GPI204" s="5"/>
      <c r="GPJ204" s="5"/>
      <c r="GPK204" s="5"/>
      <c r="GPL204" s="5"/>
      <c r="GPM204" s="5"/>
      <c r="GPN204" s="5"/>
      <c r="GPO204" s="5"/>
      <c r="GPP204" s="5"/>
      <c r="GPQ204" s="5"/>
      <c r="GPR204" s="5"/>
      <c r="GPS204" s="5"/>
      <c r="GPT204" s="5"/>
      <c r="GPU204" s="5"/>
      <c r="GPV204" s="5"/>
      <c r="GPW204" s="5"/>
      <c r="GPX204" s="5"/>
      <c r="GPY204" s="5"/>
      <c r="GPZ204" s="5"/>
      <c r="GQA204" s="5"/>
      <c r="GQB204" s="5"/>
      <c r="GQC204" s="5"/>
      <c r="GQD204" s="5"/>
      <c r="GQE204" s="5"/>
      <c r="GQF204" s="5"/>
      <c r="GQG204" s="5"/>
      <c r="GQH204" s="5"/>
      <c r="GQI204" s="5"/>
      <c r="GQJ204" s="5"/>
      <c r="GQK204" s="5"/>
      <c r="GQL204" s="5"/>
      <c r="GQM204" s="5"/>
      <c r="GQN204" s="5"/>
      <c r="GQO204" s="5"/>
      <c r="GQP204" s="5"/>
      <c r="GQQ204" s="5"/>
      <c r="GQR204" s="5"/>
      <c r="GQS204" s="5"/>
      <c r="GQT204" s="5"/>
      <c r="GQU204" s="5"/>
      <c r="GQV204" s="5"/>
      <c r="GQW204" s="5"/>
      <c r="GQX204" s="5"/>
      <c r="GQY204" s="5"/>
      <c r="GQZ204" s="5"/>
      <c r="GRA204" s="5"/>
      <c r="GRB204" s="5"/>
      <c r="GRC204" s="5"/>
      <c r="GRD204" s="5"/>
      <c r="GRE204" s="5"/>
      <c r="GRF204" s="5"/>
      <c r="GRG204" s="5"/>
      <c r="GRH204" s="5"/>
      <c r="GRI204" s="5"/>
      <c r="GRJ204" s="5"/>
      <c r="GRK204" s="5"/>
      <c r="GRL204" s="5"/>
      <c r="GRM204" s="5"/>
      <c r="GRN204" s="5"/>
      <c r="GRO204" s="5"/>
      <c r="GRP204" s="5"/>
      <c r="GRQ204" s="5"/>
      <c r="GRR204" s="5"/>
      <c r="GRS204" s="5"/>
      <c r="GRT204" s="5"/>
      <c r="GRU204" s="5"/>
      <c r="GRV204" s="5"/>
      <c r="GRW204" s="5"/>
      <c r="GRX204" s="5"/>
      <c r="GRY204" s="5"/>
      <c r="GRZ204" s="5"/>
      <c r="GSA204" s="5"/>
      <c r="GSB204" s="5"/>
      <c r="GSC204" s="5"/>
      <c r="GSD204" s="5"/>
      <c r="GSE204" s="5"/>
      <c r="GSF204" s="5"/>
      <c r="GSG204" s="5"/>
      <c r="GSH204" s="5"/>
      <c r="GSI204" s="5"/>
      <c r="GSJ204" s="5"/>
      <c r="GSK204" s="5"/>
      <c r="GSL204" s="5"/>
      <c r="GSM204" s="5"/>
      <c r="GSN204" s="5"/>
      <c r="GSO204" s="5"/>
      <c r="GSP204" s="5"/>
      <c r="GSQ204" s="5"/>
      <c r="GSR204" s="5"/>
      <c r="GSS204" s="5"/>
      <c r="GST204" s="5"/>
      <c r="GSU204" s="5"/>
      <c r="GSV204" s="5"/>
      <c r="GSW204" s="5"/>
      <c r="GSX204" s="5"/>
      <c r="GSY204" s="5"/>
      <c r="GSZ204" s="5"/>
      <c r="GTA204" s="5"/>
      <c r="GTB204" s="5"/>
      <c r="GTC204" s="5"/>
      <c r="GTD204" s="5"/>
      <c r="GTE204" s="5"/>
      <c r="GTF204" s="5"/>
      <c r="GTG204" s="5"/>
      <c r="GTH204" s="5"/>
      <c r="GTI204" s="5"/>
      <c r="GTJ204" s="5"/>
      <c r="GTK204" s="5"/>
      <c r="GTL204" s="5"/>
      <c r="GTM204" s="5"/>
      <c r="GTN204" s="5"/>
      <c r="GTO204" s="5"/>
      <c r="GTP204" s="5"/>
      <c r="GTQ204" s="5"/>
      <c r="GTR204" s="5"/>
      <c r="GTS204" s="5"/>
      <c r="GTT204" s="5"/>
      <c r="GTU204" s="5"/>
      <c r="GTV204" s="5"/>
      <c r="GTW204" s="5"/>
      <c r="GTX204" s="5"/>
      <c r="GTY204" s="5"/>
      <c r="GTZ204" s="5"/>
      <c r="GUA204" s="5"/>
      <c r="GUB204" s="5"/>
      <c r="GUC204" s="5"/>
      <c r="GUD204" s="5"/>
      <c r="GUE204" s="5"/>
      <c r="GUF204" s="5"/>
      <c r="GUG204" s="5"/>
      <c r="GUH204" s="5"/>
      <c r="GUI204" s="5"/>
      <c r="GUJ204" s="5"/>
      <c r="GUK204" s="5"/>
      <c r="GUL204" s="5"/>
      <c r="GUM204" s="5"/>
      <c r="GUN204" s="5"/>
      <c r="GUO204" s="5"/>
      <c r="GUP204" s="5"/>
      <c r="GUQ204" s="5"/>
      <c r="GUR204" s="5"/>
      <c r="GUS204" s="5"/>
      <c r="GUT204" s="5"/>
      <c r="GUU204" s="5"/>
      <c r="GUV204" s="5"/>
      <c r="GUW204" s="5"/>
      <c r="GUX204" s="5"/>
      <c r="GUY204" s="5"/>
      <c r="GUZ204" s="5"/>
      <c r="GVA204" s="5"/>
      <c r="GVB204" s="5"/>
      <c r="GVC204" s="5"/>
      <c r="GVD204" s="5"/>
      <c r="GVE204" s="5"/>
      <c r="GVF204" s="5"/>
      <c r="GVG204" s="5"/>
      <c r="GVH204" s="5"/>
      <c r="GVI204" s="5"/>
      <c r="GVJ204" s="5"/>
      <c r="GVK204" s="5"/>
      <c r="GVL204" s="5"/>
      <c r="GVM204" s="5"/>
      <c r="GVN204" s="5"/>
      <c r="GVO204" s="5"/>
      <c r="GVP204" s="5"/>
      <c r="GVQ204" s="5"/>
      <c r="GVR204" s="5"/>
      <c r="GVS204" s="5"/>
      <c r="GVT204" s="5"/>
      <c r="GVU204" s="5"/>
      <c r="GVV204" s="5"/>
      <c r="GVW204" s="5"/>
      <c r="GVX204" s="5"/>
      <c r="GVY204" s="5"/>
      <c r="GVZ204" s="5"/>
      <c r="GWA204" s="5"/>
      <c r="GWB204" s="5"/>
      <c r="GWC204" s="5"/>
      <c r="GWD204" s="5"/>
      <c r="GWE204" s="5"/>
      <c r="GWF204" s="5"/>
      <c r="GWG204" s="5"/>
      <c r="GWH204" s="5"/>
      <c r="GWI204" s="5"/>
      <c r="GWJ204" s="5"/>
      <c r="GWK204" s="5"/>
      <c r="GWL204" s="5"/>
      <c r="GWM204" s="5"/>
      <c r="GWN204" s="5"/>
      <c r="GWO204" s="5"/>
      <c r="GWP204" s="5"/>
      <c r="GWQ204" s="5"/>
      <c r="GWR204" s="5"/>
      <c r="GWS204" s="5"/>
      <c r="GWT204" s="5"/>
      <c r="GWU204" s="5"/>
      <c r="GWV204" s="5"/>
      <c r="GWW204" s="5"/>
      <c r="GWX204" s="5"/>
      <c r="GWY204" s="5"/>
      <c r="GWZ204" s="5"/>
      <c r="GXA204" s="5"/>
      <c r="GXB204" s="5"/>
      <c r="GXC204" s="5"/>
      <c r="GXD204" s="5"/>
      <c r="GXE204" s="5"/>
      <c r="GXF204" s="5"/>
      <c r="GXG204" s="5"/>
      <c r="GXH204" s="5"/>
      <c r="GXI204" s="5"/>
      <c r="GXJ204" s="5"/>
      <c r="GXK204" s="5"/>
      <c r="GXL204" s="5"/>
      <c r="GXM204" s="5"/>
      <c r="GXN204" s="5"/>
      <c r="GXO204" s="5"/>
      <c r="GXP204" s="5"/>
      <c r="GXQ204" s="5"/>
      <c r="GXR204" s="5"/>
      <c r="GXS204" s="5"/>
      <c r="GXT204" s="5"/>
      <c r="GXU204" s="5"/>
      <c r="GXV204" s="5"/>
      <c r="GXW204" s="5"/>
      <c r="GXX204" s="5"/>
      <c r="GXY204" s="5"/>
      <c r="GXZ204" s="5"/>
      <c r="GYA204" s="5"/>
      <c r="GYB204" s="5"/>
      <c r="GYC204" s="5"/>
      <c r="GYD204" s="5"/>
      <c r="GYE204" s="5"/>
      <c r="GYF204" s="5"/>
      <c r="GYG204" s="5"/>
      <c r="GYH204" s="5"/>
      <c r="GYI204" s="5"/>
      <c r="GYJ204" s="5"/>
      <c r="GYK204" s="5"/>
      <c r="GYL204" s="5"/>
      <c r="GYM204" s="5"/>
      <c r="GYN204" s="5"/>
      <c r="GYO204" s="5"/>
      <c r="GYP204" s="5"/>
      <c r="GYQ204" s="5"/>
      <c r="GYR204" s="5"/>
      <c r="GYS204" s="5"/>
      <c r="GYT204" s="5"/>
      <c r="GYU204" s="5"/>
      <c r="GYV204" s="5"/>
      <c r="GYW204" s="5"/>
      <c r="GYX204" s="5"/>
      <c r="GYY204" s="5"/>
      <c r="GYZ204" s="5"/>
      <c r="GZA204" s="5"/>
      <c r="GZB204" s="5"/>
      <c r="GZC204" s="5"/>
      <c r="GZD204" s="5"/>
      <c r="GZE204" s="5"/>
      <c r="GZF204" s="5"/>
      <c r="GZG204" s="5"/>
      <c r="GZH204" s="5"/>
      <c r="GZI204" s="5"/>
      <c r="GZJ204" s="5"/>
      <c r="GZK204" s="5"/>
      <c r="GZL204" s="5"/>
      <c r="GZM204" s="5"/>
      <c r="GZN204" s="5"/>
      <c r="GZO204" s="5"/>
      <c r="GZP204" s="5"/>
      <c r="GZQ204" s="5"/>
      <c r="GZR204" s="5"/>
      <c r="GZS204" s="5"/>
      <c r="GZT204" s="5"/>
      <c r="GZU204" s="5"/>
      <c r="GZV204" s="5"/>
      <c r="GZW204" s="5"/>
      <c r="GZX204" s="5"/>
      <c r="GZY204" s="5"/>
      <c r="GZZ204" s="5"/>
      <c r="HAA204" s="5"/>
      <c r="HAB204" s="5"/>
      <c r="HAC204" s="5"/>
      <c r="HAD204" s="5"/>
      <c r="HAE204" s="5"/>
      <c r="HAF204" s="5"/>
      <c r="HAG204" s="5"/>
      <c r="HAH204" s="5"/>
      <c r="HAI204" s="5"/>
      <c r="HAJ204" s="5"/>
      <c r="HAK204" s="5"/>
      <c r="HAL204" s="5"/>
      <c r="HAM204" s="5"/>
      <c r="HAN204" s="5"/>
      <c r="HAO204" s="5"/>
      <c r="HAP204" s="5"/>
      <c r="HAQ204" s="5"/>
      <c r="HAR204" s="5"/>
      <c r="HAS204" s="5"/>
      <c r="HAT204" s="5"/>
      <c r="HAU204" s="5"/>
      <c r="HAV204" s="5"/>
      <c r="HAW204" s="5"/>
      <c r="HAX204" s="5"/>
      <c r="HAY204" s="5"/>
      <c r="HAZ204" s="5"/>
      <c r="HBA204" s="5"/>
      <c r="HBB204" s="5"/>
      <c r="HBC204" s="5"/>
      <c r="HBD204" s="5"/>
      <c r="HBE204" s="5"/>
      <c r="HBF204" s="5"/>
      <c r="HBG204" s="5"/>
      <c r="HBH204" s="5"/>
      <c r="HBI204" s="5"/>
      <c r="HBJ204" s="5"/>
      <c r="HBK204" s="5"/>
      <c r="HBL204" s="5"/>
      <c r="HBM204" s="5"/>
      <c r="HBN204" s="5"/>
      <c r="HBO204" s="5"/>
      <c r="HBP204" s="5"/>
      <c r="HBQ204" s="5"/>
      <c r="HBR204" s="5"/>
      <c r="HBS204" s="5"/>
      <c r="HBT204" s="5"/>
      <c r="HBU204" s="5"/>
      <c r="HBV204" s="5"/>
      <c r="HBW204" s="5"/>
      <c r="HBX204" s="5"/>
      <c r="HBY204" s="5"/>
      <c r="HBZ204" s="5"/>
      <c r="HCA204" s="5"/>
      <c r="HCB204" s="5"/>
      <c r="HCC204" s="5"/>
      <c r="HCD204" s="5"/>
      <c r="HCE204" s="5"/>
      <c r="HCF204" s="5"/>
      <c r="HCG204" s="5"/>
      <c r="HCH204" s="5"/>
      <c r="HCI204" s="5"/>
      <c r="HCJ204" s="5"/>
      <c r="HCK204" s="5"/>
      <c r="HCL204" s="5"/>
      <c r="HCM204" s="5"/>
      <c r="HCN204" s="5"/>
      <c r="HCO204" s="5"/>
      <c r="HCP204" s="5"/>
      <c r="HCQ204" s="5"/>
      <c r="HCR204" s="5"/>
      <c r="HCS204" s="5"/>
      <c r="HCT204" s="5"/>
      <c r="HCU204" s="5"/>
      <c r="HCV204" s="5"/>
      <c r="HCW204" s="5"/>
      <c r="HCX204" s="5"/>
      <c r="HCY204" s="5"/>
      <c r="HCZ204" s="5"/>
      <c r="HDA204" s="5"/>
      <c r="HDB204" s="5"/>
      <c r="HDC204" s="5"/>
      <c r="HDD204" s="5"/>
      <c r="HDE204" s="5"/>
      <c r="HDF204" s="5"/>
      <c r="HDG204" s="5"/>
      <c r="HDH204" s="5"/>
      <c r="HDI204" s="5"/>
      <c r="HDJ204" s="5"/>
      <c r="HDK204" s="5"/>
      <c r="HDL204" s="5"/>
      <c r="HDM204" s="5"/>
      <c r="HDN204" s="5"/>
      <c r="HDO204" s="5"/>
      <c r="HDP204" s="5"/>
      <c r="HDQ204" s="5"/>
      <c r="HDR204" s="5"/>
      <c r="HDS204" s="5"/>
      <c r="HDT204" s="5"/>
      <c r="HDU204" s="5"/>
      <c r="HDV204" s="5"/>
      <c r="HDW204" s="5"/>
      <c r="HDX204" s="5"/>
      <c r="HDY204" s="5"/>
      <c r="HDZ204" s="5"/>
      <c r="HEA204" s="5"/>
      <c r="HEB204" s="5"/>
      <c r="HEC204" s="5"/>
      <c r="HED204" s="5"/>
      <c r="HEE204" s="5"/>
      <c r="HEF204" s="5"/>
      <c r="HEG204" s="5"/>
      <c r="HEH204" s="5"/>
      <c r="HEI204" s="5"/>
      <c r="HEJ204" s="5"/>
      <c r="HEK204" s="5"/>
      <c r="HEL204" s="5"/>
      <c r="HEM204" s="5"/>
      <c r="HEN204" s="5"/>
      <c r="HEO204" s="5"/>
      <c r="HEP204" s="5"/>
      <c r="HEQ204" s="5"/>
      <c r="HER204" s="5"/>
      <c r="HES204" s="5"/>
      <c r="HET204" s="5"/>
      <c r="HEU204" s="5"/>
      <c r="HEV204" s="5"/>
      <c r="HEW204" s="5"/>
      <c r="HEX204" s="5"/>
      <c r="HEY204" s="5"/>
      <c r="HEZ204" s="5"/>
      <c r="HFA204" s="5"/>
      <c r="HFB204" s="5"/>
      <c r="HFC204" s="5"/>
      <c r="HFD204" s="5"/>
      <c r="HFE204" s="5"/>
      <c r="HFF204" s="5"/>
      <c r="HFG204" s="5"/>
      <c r="HFH204" s="5"/>
      <c r="HFI204" s="5"/>
      <c r="HFJ204" s="5"/>
      <c r="HFK204" s="5"/>
      <c r="HFL204" s="5"/>
      <c r="HFM204" s="5"/>
      <c r="HFN204" s="5"/>
      <c r="HFO204" s="5"/>
      <c r="HFP204" s="5"/>
      <c r="HFQ204" s="5"/>
      <c r="HFR204" s="5"/>
      <c r="HFS204" s="5"/>
      <c r="HFT204" s="5"/>
      <c r="HFU204" s="5"/>
      <c r="HFV204" s="5"/>
      <c r="HFW204" s="5"/>
      <c r="HFX204" s="5"/>
      <c r="HFY204" s="5"/>
      <c r="HFZ204" s="5"/>
      <c r="HGA204" s="5"/>
      <c r="HGB204" s="5"/>
      <c r="HGC204" s="5"/>
      <c r="HGD204" s="5"/>
      <c r="HGE204" s="5"/>
      <c r="HGF204" s="5"/>
      <c r="HGG204" s="5"/>
      <c r="HGH204" s="5"/>
      <c r="HGI204" s="5"/>
      <c r="HGJ204" s="5"/>
      <c r="HGK204" s="5"/>
      <c r="HGL204" s="5"/>
      <c r="HGM204" s="5"/>
      <c r="HGN204" s="5"/>
      <c r="HGO204" s="5"/>
      <c r="HGP204" s="5"/>
      <c r="HGQ204" s="5"/>
      <c r="HGR204" s="5"/>
      <c r="HGS204" s="5"/>
      <c r="HGT204" s="5"/>
      <c r="HGU204" s="5"/>
      <c r="HGV204" s="5"/>
      <c r="HGW204" s="5"/>
      <c r="HGX204" s="5"/>
      <c r="HGY204" s="5"/>
      <c r="HGZ204" s="5"/>
      <c r="HHA204" s="5"/>
      <c r="HHB204" s="5"/>
      <c r="HHC204" s="5"/>
      <c r="HHD204" s="5"/>
      <c r="HHE204" s="5"/>
      <c r="HHF204" s="5"/>
      <c r="HHG204" s="5"/>
      <c r="HHH204" s="5"/>
      <c r="HHI204" s="5"/>
      <c r="HHJ204" s="5"/>
      <c r="HHK204" s="5"/>
      <c r="HHL204" s="5"/>
      <c r="HHM204" s="5"/>
      <c r="HHN204" s="5"/>
      <c r="HHO204" s="5"/>
      <c r="HHP204" s="5"/>
      <c r="HHQ204" s="5"/>
      <c r="HHR204" s="5"/>
      <c r="HHS204" s="5"/>
      <c r="HHT204" s="5"/>
      <c r="HHU204" s="5"/>
      <c r="HHV204" s="5"/>
      <c r="HHW204" s="5"/>
      <c r="HHX204" s="5"/>
      <c r="HHY204" s="5"/>
      <c r="HHZ204" s="5"/>
      <c r="HIA204" s="5"/>
      <c r="HIB204" s="5"/>
      <c r="HIC204" s="5"/>
      <c r="HID204" s="5"/>
      <c r="HIE204" s="5"/>
      <c r="HIF204" s="5"/>
      <c r="HIG204" s="5"/>
      <c r="HIH204" s="5"/>
      <c r="HII204" s="5"/>
      <c r="HIJ204" s="5"/>
      <c r="HIK204" s="5"/>
      <c r="HIL204" s="5"/>
      <c r="HIM204" s="5"/>
      <c r="HIN204" s="5"/>
      <c r="HIO204" s="5"/>
      <c r="HIP204" s="5"/>
      <c r="HIQ204" s="5"/>
      <c r="HIR204" s="5"/>
      <c r="HIS204" s="5"/>
      <c r="HIT204" s="5"/>
      <c r="HIU204" s="5"/>
      <c r="HIV204" s="5"/>
      <c r="HIW204" s="5"/>
      <c r="HIX204" s="5"/>
      <c r="HIY204" s="5"/>
      <c r="HIZ204" s="5"/>
      <c r="HJA204" s="5"/>
      <c r="HJB204" s="5"/>
      <c r="HJC204" s="5"/>
      <c r="HJD204" s="5"/>
      <c r="HJE204" s="5"/>
      <c r="HJF204" s="5"/>
      <c r="HJG204" s="5"/>
      <c r="HJH204" s="5"/>
      <c r="HJI204" s="5"/>
      <c r="HJJ204" s="5"/>
      <c r="HJK204" s="5"/>
      <c r="HJL204" s="5"/>
      <c r="HJM204" s="5"/>
      <c r="HJN204" s="5"/>
      <c r="HJO204" s="5"/>
      <c r="HJP204" s="5"/>
      <c r="HJQ204" s="5"/>
      <c r="HJR204" s="5"/>
      <c r="HJS204" s="5"/>
      <c r="HJT204" s="5"/>
      <c r="HJU204" s="5"/>
      <c r="HJV204" s="5"/>
      <c r="HJW204" s="5"/>
      <c r="HJX204" s="5"/>
      <c r="HJY204" s="5"/>
      <c r="HJZ204" s="5"/>
      <c r="HKA204" s="5"/>
      <c r="HKB204" s="5"/>
      <c r="HKC204" s="5"/>
      <c r="HKD204" s="5"/>
      <c r="HKE204" s="5"/>
      <c r="HKF204" s="5"/>
      <c r="HKG204" s="5"/>
      <c r="HKH204" s="5"/>
      <c r="HKI204" s="5"/>
      <c r="HKJ204" s="5"/>
      <c r="HKK204" s="5"/>
      <c r="HKL204" s="5"/>
      <c r="HKM204" s="5"/>
      <c r="HKN204" s="5"/>
      <c r="HKO204" s="5"/>
      <c r="HKP204" s="5"/>
      <c r="HKQ204" s="5"/>
      <c r="HKR204" s="5"/>
      <c r="HKS204" s="5"/>
      <c r="HKT204" s="5"/>
      <c r="HKU204" s="5"/>
      <c r="HKV204" s="5"/>
      <c r="HKW204" s="5"/>
      <c r="HKX204" s="5"/>
      <c r="HKY204" s="5"/>
      <c r="HKZ204" s="5"/>
      <c r="HLA204" s="5"/>
      <c r="HLB204" s="5"/>
      <c r="HLC204" s="5"/>
      <c r="HLD204" s="5"/>
      <c r="HLE204" s="5"/>
      <c r="HLF204" s="5"/>
      <c r="HLG204" s="5"/>
      <c r="HLH204" s="5"/>
      <c r="HLI204" s="5"/>
      <c r="HLJ204" s="5"/>
      <c r="HLK204" s="5"/>
      <c r="HLL204" s="5"/>
      <c r="HLM204" s="5"/>
      <c r="HLN204" s="5"/>
      <c r="HLO204" s="5"/>
      <c r="HLP204" s="5"/>
      <c r="HLQ204" s="5"/>
      <c r="HLR204" s="5"/>
      <c r="HLS204" s="5"/>
      <c r="HLT204" s="5"/>
      <c r="HLU204" s="5"/>
      <c r="HLV204" s="5"/>
      <c r="HLW204" s="5"/>
      <c r="HLX204" s="5"/>
      <c r="HLY204" s="5"/>
      <c r="HLZ204" s="5"/>
      <c r="HMA204" s="5"/>
      <c r="HMB204" s="5"/>
      <c r="HMC204" s="5"/>
      <c r="HMD204" s="5"/>
      <c r="HME204" s="5"/>
      <c r="HMF204" s="5"/>
      <c r="HMG204" s="5"/>
      <c r="HMH204" s="5"/>
      <c r="HMI204" s="5"/>
      <c r="HMJ204" s="5"/>
      <c r="HMK204" s="5"/>
      <c r="HML204" s="5"/>
      <c r="HMM204" s="5"/>
      <c r="HMN204" s="5"/>
      <c r="HMO204" s="5"/>
      <c r="HMP204" s="5"/>
      <c r="HMQ204" s="5"/>
      <c r="HMR204" s="5"/>
      <c r="HMS204" s="5"/>
      <c r="HMT204" s="5"/>
      <c r="HMU204" s="5"/>
      <c r="HMV204" s="5"/>
      <c r="HMW204" s="5"/>
      <c r="HMX204" s="5"/>
      <c r="HMY204" s="5"/>
      <c r="HMZ204" s="5"/>
      <c r="HNA204" s="5"/>
      <c r="HNB204" s="5"/>
      <c r="HNC204" s="5"/>
      <c r="HND204" s="5"/>
      <c r="HNE204" s="5"/>
      <c r="HNF204" s="5"/>
      <c r="HNG204" s="5"/>
      <c r="HNH204" s="5"/>
      <c r="HNI204" s="5"/>
      <c r="HNJ204" s="5"/>
      <c r="HNK204" s="5"/>
      <c r="HNL204" s="5"/>
      <c r="HNM204" s="5"/>
      <c r="HNN204" s="5"/>
      <c r="HNO204" s="5"/>
      <c r="HNP204" s="5"/>
      <c r="HNQ204" s="5"/>
      <c r="HNR204" s="5"/>
      <c r="HNS204" s="5"/>
      <c r="HNT204" s="5"/>
      <c r="HNU204" s="5"/>
      <c r="HNV204" s="5"/>
      <c r="HNW204" s="5"/>
      <c r="HNX204" s="5"/>
      <c r="HNY204" s="5"/>
      <c r="HNZ204" s="5"/>
      <c r="HOA204" s="5"/>
      <c r="HOB204" s="5"/>
      <c r="HOC204" s="5"/>
      <c r="HOD204" s="5"/>
      <c r="HOE204" s="5"/>
      <c r="HOF204" s="5"/>
      <c r="HOG204" s="5"/>
      <c r="HOH204" s="5"/>
      <c r="HOI204" s="5"/>
      <c r="HOJ204" s="5"/>
      <c r="HOK204" s="5"/>
      <c r="HOL204" s="5"/>
      <c r="HOM204" s="5"/>
      <c r="HON204" s="5"/>
      <c r="HOO204" s="5"/>
      <c r="HOP204" s="5"/>
      <c r="HOQ204" s="5"/>
      <c r="HOR204" s="5"/>
      <c r="HOS204" s="5"/>
      <c r="HOT204" s="5"/>
      <c r="HOU204" s="5"/>
      <c r="HOV204" s="5"/>
      <c r="HOW204" s="5"/>
      <c r="HOX204" s="5"/>
      <c r="HOY204" s="5"/>
      <c r="HOZ204" s="5"/>
      <c r="HPA204" s="5"/>
      <c r="HPB204" s="5"/>
      <c r="HPC204" s="5"/>
      <c r="HPD204" s="5"/>
      <c r="HPE204" s="5"/>
      <c r="HPF204" s="5"/>
      <c r="HPG204" s="5"/>
      <c r="HPH204" s="5"/>
      <c r="HPI204" s="5"/>
      <c r="HPJ204" s="5"/>
      <c r="HPK204" s="5"/>
      <c r="HPL204" s="5"/>
      <c r="HPM204" s="5"/>
      <c r="HPN204" s="5"/>
      <c r="HPO204" s="5"/>
      <c r="HPP204" s="5"/>
      <c r="HPQ204" s="5"/>
      <c r="HPR204" s="5"/>
      <c r="HPS204" s="5"/>
      <c r="HPT204" s="5"/>
      <c r="HPU204" s="5"/>
      <c r="HPV204" s="5"/>
      <c r="HPW204" s="5"/>
      <c r="HPX204" s="5"/>
      <c r="HPY204" s="5"/>
      <c r="HPZ204" s="5"/>
      <c r="HQA204" s="5"/>
      <c r="HQB204" s="5"/>
      <c r="HQC204" s="5"/>
      <c r="HQD204" s="5"/>
      <c r="HQE204" s="5"/>
      <c r="HQF204" s="5"/>
      <c r="HQG204" s="5"/>
      <c r="HQH204" s="5"/>
      <c r="HQI204" s="5"/>
      <c r="HQJ204" s="5"/>
      <c r="HQK204" s="5"/>
      <c r="HQL204" s="5"/>
      <c r="HQM204" s="5"/>
      <c r="HQN204" s="5"/>
      <c r="HQO204" s="5"/>
      <c r="HQP204" s="5"/>
      <c r="HQQ204" s="5"/>
      <c r="HQR204" s="5"/>
      <c r="HQS204" s="5"/>
      <c r="HQT204" s="5"/>
      <c r="HQU204" s="5"/>
      <c r="HQV204" s="5"/>
      <c r="HQW204" s="5"/>
      <c r="HQX204" s="5"/>
      <c r="HQY204" s="5"/>
      <c r="HQZ204" s="5"/>
      <c r="HRA204" s="5"/>
      <c r="HRB204" s="5"/>
      <c r="HRC204" s="5"/>
      <c r="HRD204" s="5"/>
      <c r="HRE204" s="5"/>
      <c r="HRF204" s="5"/>
      <c r="HRG204" s="5"/>
      <c r="HRH204" s="5"/>
      <c r="HRI204" s="5"/>
      <c r="HRJ204" s="5"/>
      <c r="HRK204" s="5"/>
      <c r="HRL204" s="5"/>
      <c r="HRM204" s="5"/>
      <c r="HRN204" s="5"/>
      <c r="HRO204" s="5"/>
      <c r="HRP204" s="5"/>
      <c r="HRQ204" s="5"/>
      <c r="HRR204" s="5"/>
      <c r="HRS204" s="5"/>
      <c r="HRT204" s="5"/>
      <c r="HRU204" s="5"/>
      <c r="HRV204" s="5"/>
      <c r="HRW204" s="5"/>
      <c r="HRX204" s="5"/>
      <c r="HRY204" s="5"/>
      <c r="HRZ204" s="5"/>
      <c r="HSA204" s="5"/>
      <c r="HSB204" s="5"/>
      <c r="HSC204" s="5"/>
      <c r="HSD204" s="5"/>
      <c r="HSE204" s="5"/>
      <c r="HSF204" s="5"/>
      <c r="HSG204" s="5"/>
      <c r="HSH204" s="5"/>
      <c r="HSI204" s="5"/>
      <c r="HSJ204" s="5"/>
      <c r="HSK204" s="5"/>
      <c r="HSL204" s="5"/>
      <c r="HSM204" s="5"/>
      <c r="HSN204" s="5"/>
      <c r="HSO204" s="5"/>
      <c r="HSP204" s="5"/>
      <c r="HSQ204" s="5"/>
      <c r="HSR204" s="5"/>
      <c r="HSS204" s="5"/>
      <c r="HST204" s="5"/>
      <c r="HSU204" s="5"/>
      <c r="HSV204" s="5"/>
      <c r="HSW204" s="5"/>
      <c r="HSX204" s="5"/>
      <c r="HSY204" s="5"/>
      <c r="HSZ204" s="5"/>
      <c r="HTA204" s="5"/>
      <c r="HTB204" s="5"/>
      <c r="HTC204" s="5"/>
      <c r="HTD204" s="5"/>
      <c r="HTE204" s="5"/>
      <c r="HTF204" s="5"/>
      <c r="HTG204" s="5"/>
      <c r="HTH204" s="5"/>
      <c r="HTI204" s="5"/>
      <c r="HTJ204" s="5"/>
      <c r="HTK204" s="5"/>
      <c r="HTL204" s="5"/>
      <c r="HTM204" s="5"/>
      <c r="HTN204" s="5"/>
      <c r="HTO204" s="5"/>
      <c r="HTP204" s="5"/>
      <c r="HTQ204" s="5"/>
      <c r="HTR204" s="5"/>
      <c r="HTS204" s="5"/>
      <c r="HTT204" s="5"/>
      <c r="HTU204" s="5"/>
      <c r="HTV204" s="5"/>
      <c r="HTW204" s="5"/>
      <c r="HTX204" s="5"/>
      <c r="HTY204" s="5"/>
      <c r="HTZ204" s="5"/>
      <c r="HUA204" s="5"/>
      <c r="HUB204" s="5"/>
      <c r="HUC204" s="5"/>
      <c r="HUD204" s="5"/>
      <c r="HUE204" s="5"/>
      <c r="HUF204" s="5"/>
      <c r="HUG204" s="5"/>
      <c r="HUH204" s="5"/>
      <c r="HUI204" s="5"/>
      <c r="HUJ204" s="5"/>
      <c r="HUK204" s="5"/>
      <c r="HUL204" s="5"/>
      <c r="HUM204" s="5"/>
      <c r="HUN204" s="5"/>
      <c r="HUO204" s="5"/>
      <c r="HUP204" s="5"/>
      <c r="HUQ204" s="5"/>
      <c r="HUR204" s="5"/>
      <c r="HUS204" s="5"/>
      <c r="HUT204" s="5"/>
      <c r="HUU204" s="5"/>
      <c r="HUV204" s="5"/>
      <c r="HUW204" s="5"/>
      <c r="HUX204" s="5"/>
      <c r="HUY204" s="5"/>
      <c r="HUZ204" s="5"/>
      <c r="HVA204" s="5"/>
      <c r="HVB204" s="5"/>
      <c r="HVC204" s="5"/>
      <c r="HVD204" s="5"/>
      <c r="HVE204" s="5"/>
      <c r="HVF204" s="5"/>
      <c r="HVG204" s="5"/>
      <c r="HVH204" s="5"/>
      <c r="HVI204" s="5"/>
      <c r="HVJ204" s="5"/>
      <c r="HVK204" s="5"/>
      <c r="HVL204" s="5"/>
      <c r="HVM204" s="5"/>
      <c r="HVN204" s="5"/>
      <c r="HVO204" s="5"/>
      <c r="HVP204" s="5"/>
      <c r="HVQ204" s="5"/>
      <c r="HVR204" s="5"/>
      <c r="HVS204" s="5"/>
      <c r="HVT204" s="5"/>
      <c r="HVU204" s="5"/>
      <c r="HVV204" s="5"/>
      <c r="HVW204" s="5"/>
      <c r="HVX204" s="5"/>
      <c r="HVY204" s="5"/>
      <c r="HVZ204" s="5"/>
      <c r="HWA204" s="5"/>
      <c r="HWB204" s="5"/>
      <c r="HWC204" s="5"/>
      <c r="HWD204" s="5"/>
      <c r="HWE204" s="5"/>
      <c r="HWF204" s="5"/>
      <c r="HWG204" s="5"/>
      <c r="HWH204" s="5"/>
      <c r="HWI204" s="5"/>
      <c r="HWJ204" s="5"/>
      <c r="HWK204" s="5"/>
      <c r="HWL204" s="5"/>
      <c r="HWM204" s="5"/>
      <c r="HWN204" s="5"/>
      <c r="HWO204" s="5"/>
      <c r="HWP204" s="5"/>
      <c r="HWQ204" s="5"/>
      <c r="HWR204" s="5"/>
      <c r="HWS204" s="5"/>
      <c r="HWT204" s="5"/>
      <c r="HWU204" s="5"/>
      <c r="HWV204" s="5"/>
      <c r="HWW204" s="5"/>
      <c r="HWX204" s="5"/>
      <c r="HWY204" s="5"/>
      <c r="HWZ204" s="5"/>
      <c r="HXA204" s="5"/>
      <c r="HXB204" s="5"/>
      <c r="HXC204" s="5"/>
      <c r="HXD204" s="5"/>
      <c r="HXE204" s="5"/>
      <c r="HXF204" s="5"/>
      <c r="HXG204" s="5"/>
      <c r="HXH204" s="5"/>
      <c r="HXI204" s="5"/>
      <c r="HXJ204" s="5"/>
      <c r="HXK204" s="5"/>
      <c r="HXL204" s="5"/>
      <c r="HXM204" s="5"/>
      <c r="HXN204" s="5"/>
      <c r="HXO204" s="5"/>
      <c r="HXP204" s="5"/>
      <c r="HXQ204" s="5"/>
      <c r="HXR204" s="5"/>
      <c r="HXS204" s="5"/>
      <c r="HXT204" s="5"/>
      <c r="HXU204" s="5"/>
      <c r="HXV204" s="5"/>
      <c r="HXW204" s="5"/>
      <c r="HXX204" s="5"/>
      <c r="HXY204" s="5"/>
      <c r="HXZ204" s="5"/>
      <c r="HYA204" s="5"/>
      <c r="HYB204" s="5"/>
      <c r="HYC204" s="5"/>
      <c r="HYD204" s="5"/>
      <c r="HYE204" s="5"/>
      <c r="HYF204" s="5"/>
      <c r="HYG204" s="5"/>
      <c r="HYH204" s="5"/>
      <c r="HYI204" s="5"/>
      <c r="HYJ204" s="5"/>
      <c r="HYK204" s="5"/>
      <c r="HYL204" s="5"/>
      <c r="HYM204" s="5"/>
      <c r="HYN204" s="5"/>
      <c r="HYO204" s="5"/>
      <c r="HYP204" s="5"/>
      <c r="HYQ204" s="5"/>
      <c r="HYR204" s="5"/>
      <c r="HYS204" s="5"/>
      <c r="HYT204" s="5"/>
      <c r="HYU204" s="5"/>
      <c r="HYV204" s="5"/>
      <c r="HYW204" s="5"/>
      <c r="HYX204" s="5"/>
      <c r="HYY204" s="5"/>
      <c r="HYZ204" s="5"/>
      <c r="HZA204" s="5"/>
      <c r="HZB204" s="5"/>
      <c r="HZC204" s="5"/>
      <c r="HZD204" s="5"/>
      <c r="HZE204" s="5"/>
      <c r="HZF204" s="5"/>
      <c r="HZG204" s="5"/>
      <c r="HZH204" s="5"/>
      <c r="HZI204" s="5"/>
      <c r="HZJ204" s="5"/>
      <c r="HZK204" s="5"/>
      <c r="HZL204" s="5"/>
      <c r="HZM204" s="5"/>
      <c r="HZN204" s="5"/>
      <c r="HZO204" s="5"/>
      <c r="HZP204" s="5"/>
      <c r="HZQ204" s="5"/>
      <c r="HZR204" s="5"/>
      <c r="HZS204" s="5"/>
      <c r="HZT204" s="5"/>
      <c r="HZU204" s="5"/>
      <c r="HZV204" s="5"/>
      <c r="HZW204" s="5"/>
      <c r="HZX204" s="5"/>
      <c r="HZY204" s="5"/>
      <c r="HZZ204" s="5"/>
      <c r="IAA204" s="5"/>
      <c r="IAB204" s="5"/>
      <c r="IAC204" s="5"/>
      <c r="IAD204" s="5"/>
      <c r="IAE204" s="5"/>
      <c r="IAF204" s="5"/>
      <c r="IAG204" s="5"/>
      <c r="IAH204" s="5"/>
      <c r="IAI204" s="5"/>
      <c r="IAJ204" s="5"/>
      <c r="IAK204" s="5"/>
      <c r="IAL204" s="5"/>
      <c r="IAM204" s="5"/>
      <c r="IAN204" s="5"/>
      <c r="IAO204" s="5"/>
      <c r="IAP204" s="5"/>
      <c r="IAQ204" s="5"/>
      <c r="IAR204" s="5"/>
      <c r="IAS204" s="5"/>
      <c r="IAT204" s="5"/>
      <c r="IAU204" s="5"/>
      <c r="IAV204" s="5"/>
      <c r="IAW204" s="5"/>
      <c r="IAX204" s="5"/>
      <c r="IAY204" s="5"/>
      <c r="IAZ204" s="5"/>
      <c r="IBA204" s="5"/>
      <c r="IBB204" s="5"/>
      <c r="IBC204" s="5"/>
      <c r="IBD204" s="5"/>
      <c r="IBE204" s="5"/>
      <c r="IBF204" s="5"/>
      <c r="IBG204" s="5"/>
      <c r="IBH204" s="5"/>
      <c r="IBI204" s="5"/>
      <c r="IBJ204" s="5"/>
      <c r="IBK204" s="5"/>
      <c r="IBL204" s="5"/>
      <c r="IBM204" s="5"/>
      <c r="IBN204" s="5"/>
      <c r="IBO204" s="5"/>
      <c r="IBP204" s="5"/>
      <c r="IBQ204" s="5"/>
      <c r="IBR204" s="5"/>
      <c r="IBS204" s="5"/>
      <c r="IBT204" s="5"/>
      <c r="IBU204" s="5"/>
      <c r="IBV204" s="5"/>
      <c r="IBW204" s="5"/>
      <c r="IBX204" s="5"/>
      <c r="IBY204" s="5"/>
      <c r="IBZ204" s="5"/>
      <c r="ICA204" s="5"/>
      <c r="ICB204" s="5"/>
      <c r="ICC204" s="5"/>
      <c r="ICD204" s="5"/>
      <c r="ICE204" s="5"/>
      <c r="ICF204" s="5"/>
      <c r="ICG204" s="5"/>
      <c r="ICH204" s="5"/>
      <c r="ICI204" s="5"/>
      <c r="ICJ204" s="5"/>
      <c r="ICK204" s="5"/>
      <c r="ICL204" s="5"/>
      <c r="ICM204" s="5"/>
      <c r="ICN204" s="5"/>
      <c r="ICO204" s="5"/>
      <c r="ICP204" s="5"/>
      <c r="ICQ204" s="5"/>
      <c r="ICR204" s="5"/>
      <c r="ICS204" s="5"/>
      <c r="ICT204" s="5"/>
      <c r="ICU204" s="5"/>
      <c r="ICV204" s="5"/>
      <c r="ICW204" s="5"/>
      <c r="ICX204" s="5"/>
      <c r="ICY204" s="5"/>
      <c r="ICZ204" s="5"/>
      <c r="IDA204" s="5"/>
      <c r="IDB204" s="5"/>
      <c r="IDC204" s="5"/>
      <c r="IDD204" s="5"/>
      <c r="IDE204" s="5"/>
      <c r="IDF204" s="5"/>
      <c r="IDG204" s="5"/>
      <c r="IDH204" s="5"/>
      <c r="IDI204" s="5"/>
      <c r="IDJ204" s="5"/>
      <c r="IDK204" s="5"/>
      <c r="IDL204" s="5"/>
      <c r="IDM204" s="5"/>
      <c r="IDN204" s="5"/>
      <c r="IDO204" s="5"/>
      <c r="IDP204" s="5"/>
      <c r="IDQ204" s="5"/>
      <c r="IDR204" s="5"/>
      <c r="IDS204" s="5"/>
      <c r="IDT204" s="5"/>
      <c r="IDU204" s="5"/>
      <c r="IDV204" s="5"/>
      <c r="IDW204" s="5"/>
      <c r="IDX204" s="5"/>
      <c r="IDY204" s="5"/>
      <c r="IDZ204" s="5"/>
      <c r="IEA204" s="5"/>
      <c r="IEB204" s="5"/>
      <c r="IEC204" s="5"/>
      <c r="IED204" s="5"/>
      <c r="IEE204" s="5"/>
      <c r="IEF204" s="5"/>
      <c r="IEG204" s="5"/>
      <c r="IEH204" s="5"/>
      <c r="IEI204" s="5"/>
      <c r="IEJ204" s="5"/>
      <c r="IEK204" s="5"/>
      <c r="IEL204" s="5"/>
      <c r="IEM204" s="5"/>
      <c r="IEN204" s="5"/>
      <c r="IEO204" s="5"/>
      <c r="IEP204" s="5"/>
      <c r="IEQ204" s="5"/>
      <c r="IER204" s="5"/>
      <c r="IES204" s="5"/>
      <c r="IET204" s="5"/>
      <c r="IEU204" s="5"/>
      <c r="IEV204" s="5"/>
      <c r="IEW204" s="5"/>
      <c r="IEX204" s="5"/>
      <c r="IEY204" s="5"/>
      <c r="IEZ204" s="5"/>
      <c r="IFA204" s="5"/>
      <c r="IFB204" s="5"/>
      <c r="IFC204" s="5"/>
      <c r="IFD204" s="5"/>
      <c r="IFE204" s="5"/>
      <c r="IFF204" s="5"/>
      <c r="IFG204" s="5"/>
      <c r="IFH204" s="5"/>
      <c r="IFI204" s="5"/>
      <c r="IFJ204" s="5"/>
      <c r="IFK204" s="5"/>
      <c r="IFL204" s="5"/>
      <c r="IFM204" s="5"/>
      <c r="IFN204" s="5"/>
      <c r="IFO204" s="5"/>
      <c r="IFP204" s="5"/>
      <c r="IFQ204" s="5"/>
      <c r="IFR204" s="5"/>
      <c r="IFS204" s="5"/>
      <c r="IFT204" s="5"/>
      <c r="IFU204" s="5"/>
      <c r="IFV204" s="5"/>
      <c r="IFW204" s="5"/>
      <c r="IFX204" s="5"/>
      <c r="IFY204" s="5"/>
      <c r="IFZ204" s="5"/>
      <c r="IGA204" s="5"/>
      <c r="IGB204" s="5"/>
      <c r="IGC204" s="5"/>
      <c r="IGD204" s="5"/>
      <c r="IGE204" s="5"/>
      <c r="IGF204" s="5"/>
      <c r="IGG204" s="5"/>
      <c r="IGH204" s="5"/>
      <c r="IGI204" s="5"/>
      <c r="IGJ204" s="5"/>
      <c r="IGK204" s="5"/>
      <c r="IGL204" s="5"/>
      <c r="IGM204" s="5"/>
      <c r="IGN204" s="5"/>
      <c r="IGO204" s="5"/>
      <c r="IGP204" s="5"/>
      <c r="IGQ204" s="5"/>
      <c r="IGR204" s="5"/>
      <c r="IGS204" s="5"/>
      <c r="IGT204" s="5"/>
      <c r="IGU204" s="5"/>
      <c r="IGV204" s="5"/>
      <c r="IGW204" s="5"/>
      <c r="IGX204" s="5"/>
      <c r="IGY204" s="5"/>
      <c r="IGZ204" s="5"/>
      <c r="IHA204" s="5"/>
      <c r="IHB204" s="5"/>
      <c r="IHC204" s="5"/>
      <c r="IHD204" s="5"/>
      <c r="IHE204" s="5"/>
      <c r="IHF204" s="5"/>
      <c r="IHG204" s="5"/>
      <c r="IHH204" s="5"/>
      <c r="IHI204" s="5"/>
      <c r="IHJ204" s="5"/>
      <c r="IHK204" s="5"/>
      <c r="IHL204" s="5"/>
      <c r="IHM204" s="5"/>
      <c r="IHN204" s="5"/>
      <c r="IHO204" s="5"/>
      <c r="IHP204" s="5"/>
      <c r="IHQ204" s="5"/>
      <c r="IHR204" s="5"/>
      <c r="IHS204" s="5"/>
      <c r="IHT204" s="5"/>
      <c r="IHU204" s="5"/>
      <c r="IHV204" s="5"/>
      <c r="IHW204" s="5"/>
      <c r="IHX204" s="5"/>
      <c r="IHY204" s="5"/>
      <c r="IHZ204" s="5"/>
      <c r="IIA204" s="5"/>
      <c r="IIB204" s="5"/>
      <c r="IIC204" s="5"/>
      <c r="IID204" s="5"/>
      <c r="IIE204" s="5"/>
      <c r="IIF204" s="5"/>
      <c r="IIG204" s="5"/>
      <c r="IIH204" s="5"/>
      <c r="III204" s="5"/>
      <c r="IIJ204" s="5"/>
      <c r="IIK204" s="5"/>
      <c r="IIL204" s="5"/>
      <c r="IIM204" s="5"/>
      <c r="IIN204" s="5"/>
      <c r="IIO204" s="5"/>
      <c r="IIP204" s="5"/>
      <c r="IIQ204" s="5"/>
      <c r="IIR204" s="5"/>
      <c r="IIS204" s="5"/>
      <c r="IIT204" s="5"/>
      <c r="IIU204" s="5"/>
      <c r="IIV204" s="5"/>
      <c r="IIW204" s="5"/>
      <c r="IIX204" s="5"/>
      <c r="IIY204" s="5"/>
      <c r="IIZ204" s="5"/>
      <c r="IJA204" s="5"/>
      <c r="IJB204" s="5"/>
      <c r="IJC204" s="5"/>
      <c r="IJD204" s="5"/>
      <c r="IJE204" s="5"/>
      <c r="IJF204" s="5"/>
      <c r="IJG204" s="5"/>
      <c r="IJH204" s="5"/>
      <c r="IJI204" s="5"/>
      <c r="IJJ204" s="5"/>
      <c r="IJK204" s="5"/>
      <c r="IJL204" s="5"/>
      <c r="IJM204" s="5"/>
      <c r="IJN204" s="5"/>
      <c r="IJO204" s="5"/>
      <c r="IJP204" s="5"/>
      <c r="IJQ204" s="5"/>
      <c r="IJR204" s="5"/>
      <c r="IJS204" s="5"/>
      <c r="IJT204" s="5"/>
      <c r="IJU204" s="5"/>
      <c r="IJV204" s="5"/>
      <c r="IJW204" s="5"/>
      <c r="IJX204" s="5"/>
      <c r="IJY204" s="5"/>
      <c r="IJZ204" s="5"/>
      <c r="IKA204" s="5"/>
      <c r="IKB204" s="5"/>
      <c r="IKC204" s="5"/>
      <c r="IKD204" s="5"/>
      <c r="IKE204" s="5"/>
      <c r="IKF204" s="5"/>
      <c r="IKG204" s="5"/>
      <c r="IKH204" s="5"/>
      <c r="IKI204" s="5"/>
      <c r="IKJ204" s="5"/>
      <c r="IKK204" s="5"/>
      <c r="IKL204" s="5"/>
      <c r="IKM204" s="5"/>
      <c r="IKN204" s="5"/>
      <c r="IKO204" s="5"/>
      <c r="IKP204" s="5"/>
      <c r="IKQ204" s="5"/>
      <c r="IKR204" s="5"/>
      <c r="IKS204" s="5"/>
      <c r="IKT204" s="5"/>
      <c r="IKU204" s="5"/>
      <c r="IKV204" s="5"/>
      <c r="IKW204" s="5"/>
      <c r="IKX204" s="5"/>
      <c r="IKY204" s="5"/>
      <c r="IKZ204" s="5"/>
      <c r="ILA204" s="5"/>
      <c r="ILB204" s="5"/>
      <c r="ILC204" s="5"/>
      <c r="ILD204" s="5"/>
      <c r="ILE204" s="5"/>
      <c r="ILF204" s="5"/>
      <c r="ILG204" s="5"/>
      <c r="ILH204" s="5"/>
      <c r="ILI204" s="5"/>
      <c r="ILJ204" s="5"/>
      <c r="ILK204" s="5"/>
      <c r="ILL204" s="5"/>
      <c r="ILM204" s="5"/>
      <c r="ILN204" s="5"/>
      <c r="ILO204" s="5"/>
      <c r="ILP204" s="5"/>
      <c r="ILQ204" s="5"/>
      <c r="ILR204" s="5"/>
      <c r="ILS204" s="5"/>
      <c r="ILT204" s="5"/>
      <c r="ILU204" s="5"/>
      <c r="ILV204" s="5"/>
      <c r="ILW204" s="5"/>
      <c r="ILX204" s="5"/>
      <c r="ILY204" s="5"/>
      <c r="ILZ204" s="5"/>
      <c r="IMA204" s="5"/>
      <c r="IMB204" s="5"/>
      <c r="IMC204" s="5"/>
      <c r="IMD204" s="5"/>
      <c r="IME204" s="5"/>
      <c r="IMF204" s="5"/>
      <c r="IMG204" s="5"/>
      <c r="IMH204" s="5"/>
      <c r="IMI204" s="5"/>
      <c r="IMJ204" s="5"/>
      <c r="IMK204" s="5"/>
      <c r="IML204" s="5"/>
      <c r="IMM204" s="5"/>
      <c r="IMN204" s="5"/>
      <c r="IMO204" s="5"/>
      <c r="IMP204" s="5"/>
      <c r="IMQ204" s="5"/>
      <c r="IMR204" s="5"/>
      <c r="IMS204" s="5"/>
      <c r="IMT204" s="5"/>
      <c r="IMU204" s="5"/>
      <c r="IMV204" s="5"/>
      <c r="IMW204" s="5"/>
      <c r="IMX204" s="5"/>
      <c r="IMY204" s="5"/>
      <c r="IMZ204" s="5"/>
      <c r="INA204" s="5"/>
      <c r="INB204" s="5"/>
      <c r="INC204" s="5"/>
      <c r="IND204" s="5"/>
      <c r="INE204" s="5"/>
      <c r="INF204" s="5"/>
      <c r="ING204" s="5"/>
      <c r="INH204" s="5"/>
      <c r="INI204" s="5"/>
      <c r="INJ204" s="5"/>
      <c r="INK204" s="5"/>
      <c r="INL204" s="5"/>
      <c r="INM204" s="5"/>
      <c r="INN204" s="5"/>
      <c r="INO204" s="5"/>
      <c r="INP204" s="5"/>
      <c r="INQ204" s="5"/>
      <c r="INR204" s="5"/>
      <c r="INS204" s="5"/>
      <c r="INT204" s="5"/>
      <c r="INU204" s="5"/>
      <c r="INV204" s="5"/>
      <c r="INW204" s="5"/>
      <c r="INX204" s="5"/>
      <c r="INY204" s="5"/>
      <c r="INZ204" s="5"/>
      <c r="IOA204" s="5"/>
      <c r="IOB204" s="5"/>
      <c r="IOC204" s="5"/>
      <c r="IOD204" s="5"/>
      <c r="IOE204" s="5"/>
      <c r="IOF204" s="5"/>
      <c r="IOG204" s="5"/>
      <c r="IOH204" s="5"/>
      <c r="IOI204" s="5"/>
      <c r="IOJ204" s="5"/>
      <c r="IOK204" s="5"/>
      <c r="IOL204" s="5"/>
      <c r="IOM204" s="5"/>
      <c r="ION204" s="5"/>
      <c r="IOO204" s="5"/>
      <c r="IOP204" s="5"/>
      <c r="IOQ204" s="5"/>
      <c r="IOR204" s="5"/>
      <c r="IOS204" s="5"/>
      <c r="IOT204" s="5"/>
      <c r="IOU204" s="5"/>
      <c r="IOV204" s="5"/>
      <c r="IOW204" s="5"/>
      <c r="IOX204" s="5"/>
      <c r="IOY204" s="5"/>
      <c r="IOZ204" s="5"/>
      <c r="IPA204" s="5"/>
      <c r="IPB204" s="5"/>
      <c r="IPC204" s="5"/>
      <c r="IPD204" s="5"/>
      <c r="IPE204" s="5"/>
      <c r="IPF204" s="5"/>
      <c r="IPG204" s="5"/>
      <c r="IPH204" s="5"/>
      <c r="IPI204" s="5"/>
      <c r="IPJ204" s="5"/>
      <c r="IPK204" s="5"/>
      <c r="IPL204" s="5"/>
      <c r="IPM204" s="5"/>
      <c r="IPN204" s="5"/>
      <c r="IPO204" s="5"/>
      <c r="IPP204" s="5"/>
      <c r="IPQ204" s="5"/>
      <c r="IPR204" s="5"/>
      <c r="IPS204" s="5"/>
      <c r="IPT204" s="5"/>
      <c r="IPU204" s="5"/>
      <c r="IPV204" s="5"/>
      <c r="IPW204" s="5"/>
      <c r="IPX204" s="5"/>
      <c r="IPY204" s="5"/>
      <c r="IPZ204" s="5"/>
      <c r="IQA204" s="5"/>
      <c r="IQB204" s="5"/>
      <c r="IQC204" s="5"/>
      <c r="IQD204" s="5"/>
      <c r="IQE204" s="5"/>
      <c r="IQF204" s="5"/>
      <c r="IQG204" s="5"/>
      <c r="IQH204" s="5"/>
      <c r="IQI204" s="5"/>
      <c r="IQJ204" s="5"/>
      <c r="IQK204" s="5"/>
      <c r="IQL204" s="5"/>
      <c r="IQM204" s="5"/>
      <c r="IQN204" s="5"/>
      <c r="IQO204" s="5"/>
      <c r="IQP204" s="5"/>
      <c r="IQQ204" s="5"/>
      <c r="IQR204" s="5"/>
      <c r="IQS204" s="5"/>
      <c r="IQT204" s="5"/>
      <c r="IQU204" s="5"/>
      <c r="IQV204" s="5"/>
      <c r="IQW204" s="5"/>
      <c r="IQX204" s="5"/>
      <c r="IQY204" s="5"/>
      <c r="IQZ204" s="5"/>
      <c r="IRA204" s="5"/>
      <c r="IRB204" s="5"/>
      <c r="IRC204" s="5"/>
      <c r="IRD204" s="5"/>
      <c r="IRE204" s="5"/>
      <c r="IRF204" s="5"/>
      <c r="IRG204" s="5"/>
      <c r="IRH204" s="5"/>
      <c r="IRI204" s="5"/>
      <c r="IRJ204" s="5"/>
      <c r="IRK204" s="5"/>
      <c r="IRL204" s="5"/>
      <c r="IRM204" s="5"/>
      <c r="IRN204" s="5"/>
      <c r="IRO204" s="5"/>
      <c r="IRP204" s="5"/>
      <c r="IRQ204" s="5"/>
      <c r="IRR204" s="5"/>
      <c r="IRS204" s="5"/>
      <c r="IRT204" s="5"/>
      <c r="IRU204" s="5"/>
      <c r="IRV204" s="5"/>
      <c r="IRW204" s="5"/>
      <c r="IRX204" s="5"/>
      <c r="IRY204" s="5"/>
      <c r="IRZ204" s="5"/>
      <c r="ISA204" s="5"/>
      <c r="ISB204" s="5"/>
      <c r="ISC204" s="5"/>
      <c r="ISD204" s="5"/>
      <c r="ISE204" s="5"/>
      <c r="ISF204" s="5"/>
      <c r="ISG204" s="5"/>
      <c r="ISH204" s="5"/>
      <c r="ISI204" s="5"/>
      <c r="ISJ204" s="5"/>
      <c r="ISK204" s="5"/>
      <c r="ISL204" s="5"/>
      <c r="ISM204" s="5"/>
      <c r="ISN204" s="5"/>
      <c r="ISO204" s="5"/>
      <c r="ISP204" s="5"/>
      <c r="ISQ204" s="5"/>
      <c r="ISR204" s="5"/>
      <c r="ISS204" s="5"/>
      <c r="IST204" s="5"/>
      <c r="ISU204" s="5"/>
      <c r="ISV204" s="5"/>
      <c r="ISW204" s="5"/>
      <c r="ISX204" s="5"/>
      <c r="ISY204" s="5"/>
      <c r="ISZ204" s="5"/>
      <c r="ITA204" s="5"/>
      <c r="ITB204" s="5"/>
      <c r="ITC204" s="5"/>
      <c r="ITD204" s="5"/>
      <c r="ITE204" s="5"/>
      <c r="ITF204" s="5"/>
      <c r="ITG204" s="5"/>
      <c r="ITH204" s="5"/>
      <c r="ITI204" s="5"/>
      <c r="ITJ204" s="5"/>
      <c r="ITK204" s="5"/>
      <c r="ITL204" s="5"/>
      <c r="ITM204" s="5"/>
      <c r="ITN204" s="5"/>
      <c r="ITO204" s="5"/>
      <c r="ITP204" s="5"/>
      <c r="ITQ204" s="5"/>
      <c r="ITR204" s="5"/>
      <c r="ITS204" s="5"/>
      <c r="ITT204" s="5"/>
      <c r="ITU204" s="5"/>
      <c r="ITV204" s="5"/>
      <c r="ITW204" s="5"/>
      <c r="ITX204" s="5"/>
      <c r="ITY204" s="5"/>
      <c r="ITZ204" s="5"/>
      <c r="IUA204" s="5"/>
      <c r="IUB204" s="5"/>
      <c r="IUC204" s="5"/>
      <c r="IUD204" s="5"/>
      <c r="IUE204" s="5"/>
      <c r="IUF204" s="5"/>
      <c r="IUG204" s="5"/>
      <c r="IUH204" s="5"/>
      <c r="IUI204" s="5"/>
      <c r="IUJ204" s="5"/>
      <c r="IUK204" s="5"/>
      <c r="IUL204" s="5"/>
      <c r="IUM204" s="5"/>
      <c r="IUN204" s="5"/>
      <c r="IUO204" s="5"/>
      <c r="IUP204" s="5"/>
      <c r="IUQ204" s="5"/>
      <c r="IUR204" s="5"/>
      <c r="IUS204" s="5"/>
      <c r="IUT204" s="5"/>
      <c r="IUU204" s="5"/>
      <c r="IUV204" s="5"/>
      <c r="IUW204" s="5"/>
      <c r="IUX204" s="5"/>
      <c r="IUY204" s="5"/>
      <c r="IUZ204" s="5"/>
      <c r="IVA204" s="5"/>
      <c r="IVB204" s="5"/>
      <c r="IVC204" s="5"/>
      <c r="IVD204" s="5"/>
      <c r="IVE204" s="5"/>
      <c r="IVF204" s="5"/>
      <c r="IVG204" s="5"/>
      <c r="IVH204" s="5"/>
      <c r="IVI204" s="5"/>
      <c r="IVJ204" s="5"/>
      <c r="IVK204" s="5"/>
      <c r="IVL204" s="5"/>
      <c r="IVM204" s="5"/>
      <c r="IVN204" s="5"/>
      <c r="IVO204" s="5"/>
      <c r="IVP204" s="5"/>
      <c r="IVQ204" s="5"/>
      <c r="IVR204" s="5"/>
      <c r="IVS204" s="5"/>
      <c r="IVT204" s="5"/>
      <c r="IVU204" s="5"/>
      <c r="IVV204" s="5"/>
      <c r="IVW204" s="5"/>
      <c r="IVX204" s="5"/>
      <c r="IVY204" s="5"/>
      <c r="IVZ204" s="5"/>
      <c r="IWA204" s="5"/>
      <c r="IWB204" s="5"/>
      <c r="IWC204" s="5"/>
      <c r="IWD204" s="5"/>
      <c r="IWE204" s="5"/>
      <c r="IWF204" s="5"/>
      <c r="IWG204" s="5"/>
      <c r="IWH204" s="5"/>
      <c r="IWI204" s="5"/>
      <c r="IWJ204" s="5"/>
      <c r="IWK204" s="5"/>
      <c r="IWL204" s="5"/>
      <c r="IWM204" s="5"/>
      <c r="IWN204" s="5"/>
      <c r="IWO204" s="5"/>
      <c r="IWP204" s="5"/>
      <c r="IWQ204" s="5"/>
      <c r="IWR204" s="5"/>
      <c r="IWS204" s="5"/>
      <c r="IWT204" s="5"/>
      <c r="IWU204" s="5"/>
      <c r="IWV204" s="5"/>
      <c r="IWW204" s="5"/>
      <c r="IWX204" s="5"/>
      <c r="IWY204" s="5"/>
      <c r="IWZ204" s="5"/>
      <c r="IXA204" s="5"/>
      <c r="IXB204" s="5"/>
      <c r="IXC204" s="5"/>
      <c r="IXD204" s="5"/>
      <c r="IXE204" s="5"/>
      <c r="IXF204" s="5"/>
      <c r="IXG204" s="5"/>
      <c r="IXH204" s="5"/>
      <c r="IXI204" s="5"/>
      <c r="IXJ204" s="5"/>
      <c r="IXK204" s="5"/>
      <c r="IXL204" s="5"/>
      <c r="IXM204" s="5"/>
      <c r="IXN204" s="5"/>
      <c r="IXO204" s="5"/>
      <c r="IXP204" s="5"/>
      <c r="IXQ204" s="5"/>
      <c r="IXR204" s="5"/>
      <c r="IXS204" s="5"/>
      <c r="IXT204" s="5"/>
      <c r="IXU204" s="5"/>
      <c r="IXV204" s="5"/>
      <c r="IXW204" s="5"/>
      <c r="IXX204" s="5"/>
      <c r="IXY204" s="5"/>
      <c r="IXZ204" s="5"/>
      <c r="IYA204" s="5"/>
      <c r="IYB204" s="5"/>
      <c r="IYC204" s="5"/>
      <c r="IYD204" s="5"/>
      <c r="IYE204" s="5"/>
      <c r="IYF204" s="5"/>
      <c r="IYG204" s="5"/>
      <c r="IYH204" s="5"/>
      <c r="IYI204" s="5"/>
      <c r="IYJ204" s="5"/>
      <c r="IYK204" s="5"/>
      <c r="IYL204" s="5"/>
      <c r="IYM204" s="5"/>
      <c r="IYN204" s="5"/>
      <c r="IYO204" s="5"/>
      <c r="IYP204" s="5"/>
      <c r="IYQ204" s="5"/>
      <c r="IYR204" s="5"/>
      <c r="IYS204" s="5"/>
      <c r="IYT204" s="5"/>
      <c r="IYU204" s="5"/>
      <c r="IYV204" s="5"/>
      <c r="IYW204" s="5"/>
      <c r="IYX204" s="5"/>
      <c r="IYY204" s="5"/>
      <c r="IYZ204" s="5"/>
      <c r="IZA204" s="5"/>
      <c r="IZB204" s="5"/>
      <c r="IZC204" s="5"/>
      <c r="IZD204" s="5"/>
      <c r="IZE204" s="5"/>
      <c r="IZF204" s="5"/>
      <c r="IZG204" s="5"/>
      <c r="IZH204" s="5"/>
      <c r="IZI204" s="5"/>
      <c r="IZJ204" s="5"/>
      <c r="IZK204" s="5"/>
      <c r="IZL204" s="5"/>
      <c r="IZM204" s="5"/>
      <c r="IZN204" s="5"/>
      <c r="IZO204" s="5"/>
      <c r="IZP204" s="5"/>
      <c r="IZQ204" s="5"/>
      <c r="IZR204" s="5"/>
      <c r="IZS204" s="5"/>
      <c r="IZT204" s="5"/>
      <c r="IZU204" s="5"/>
      <c r="IZV204" s="5"/>
      <c r="IZW204" s="5"/>
      <c r="IZX204" s="5"/>
      <c r="IZY204" s="5"/>
      <c r="IZZ204" s="5"/>
      <c r="JAA204" s="5"/>
      <c r="JAB204" s="5"/>
      <c r="JAC204" s="5"/>
      <c r="JAD204" s="5"/>
      <c r="JAE204" s="5"/>
      <c r="JAF204" s="5"/>
      <c r="JAG204" s="5"/>
      <c r="JAH204" s="5"/>
      <c r="JAI204" s="5"/>
      <c r="JAJ204" s="5"/>
      <c r="JAK204" s="5"/>
      <c r="JAL204" s="5"/>
      <c r="JAM204" s="5"/>
      <c r="JAN204" s="5"/>
      <c r="JAO204" s="5"/>
      <c r="JAP204" s="5"/>
      <c r="JAQ204" s="5"/>
      <c r="JAR204" s="5"/>
      <c r="JAS204" s="5"/>
      <c r="JAT204" s="5"/>
      <c r="JAU204" s="5"/>
      <c r="JAV204" s="5"/>
      <c r="JAW204" s="5"/>
      <c r="JAX204" s="5"/>
      <c r="JAY204" s="5"/>
      <c r="JAZ204" s="5"/>
      <c r="JBA204" s="5"/>
      <c r="JBB204" s="5"/>
      <c r="JBC204" s="5"/>
      <c r="JBD204" s="5"/>
      <c r="JBE204" s="5"/>
      <c r="JBF204" s="5"/>
      <c r="JBG204" s="5"/>
      <c r="JBH204" s="5"/>
      <c r="JBI204" s="5"/>
      <c r="JBJ204" s="5"/>
      <c r="JBK204" s="5"/>
      <c r="JBL204" s="5"/>
      <c r="JBM204" s="5"/>
      <c r="JBN204" s="5"/>
      <c r="JBO204" s="5"/>
      <c r="JBP204" s="5"/>
      <c r="JBQ204" s="5"/>
      <c r="JBR204" s="5"/>
      <c r="JBS204" s="5"/>
      <c r="JBT204" s="5"/>
      <c r="JBU204" s="5"/>
      <c r="JBV204" s="5"/>
      <c r="JBW204" s="5"/>
      <c r="JBX204" s="5"/>
      <c r="JBY204" s="5"/>
      <c r="JBZ204" s="5"/>
      <c r="JCA204" s="5"/>
      <c r="JCB204" s="5"/>
      <c r="JCC204" s="5"/>
      <c r="JCD204" s="5"/>
      <c r="JCE204" s="5"/>
      <c r="JCF204" s="5"/>
      <c r="JCG204" s="5"/>
      <c r="JCH204" s="5"/>
      <c r="JCI204" s="5"/>
      <c r="JCJ204" s="5"/>
      <c r="JCK204" s="5"/>
      <c r="JCL204" s="5"/>
      <c r="JCM204" s="5"/>
      <c r="JCN204" s="5"/>
      <c r="JCO204" s="5"/>
      <c r="JCP204" s="5"/>
      <c r="JCQ204" s="5"/>
      <c r="JCR204" s="5"/>
      <c r="JCS204" s="5"/>
      <c r="JCT204" s="5"/>
      <c r="JCU204" s="5"/>
      <c r="JCV204" s="5"/>
      <c r="JCW204" s="5"/>
      <c r="JCX204" s="5"/>
      <c r="JCY204" s="5"/>
      <c r="JCZ204" s="5"/>
      <c r="JDA204" s="5"/>
      <c r="JDB204" s="5"/>
      <c r="JDC204" s="5"/>
      <c r="JDD204" s="5"/>
      <c r="JDE204" s="5"/>
      <c r="JDF204" s="5"/>
      <c r="JDG204" s="5"/>
      <c r="JDH204" s="5"/>
      <c r="JDI204" s="5"/>
      <c r="JDJ204" s="5"/>
      <c r="JDK204" s="5"/>
      <c r="JDL204" s="5"/>
      <c r="JDM204" s="5"/>
      <c r="JDN204" s="5"/>
      <c r="JDO204" s="5"/>
      <c r="JDP204" s="5"/>
      <c r="JDQ204" s="5"/>
      <c r="JDR204" s="5"/>
      <c r="JDS204" s="5"/>
      <c r="JDT204" s="5"/>
      <c r="JDU204" s="5"/>
      <c r="JDV204" s="5"/>
      <c r="JDW204" s="5"/>
      <c r="JDX204" s="5"/>
      <c r="JDY204" s="5"/>
      <c r="JDZ204" s="5"/>
      <c r="JEA204" s="5"/>
      <c r="JEB204" s="5"/>
      <c r="JEC204" s="5"/>
      <c r="JED204" s="5"/>
      <c r="JEE204" s="5"/>
      <c r="JEF204" s="5"/>
      <c r="JEG204" s="5"/>
      <c r="JEH204" s="5"/>
      <c r="JEI204" s="5"/>
      <c r="JEJ204" s="5"/>
      <c r="JEK204" s="5"/>
      <c r="JEL204" s="5"/>
      <c r="JEM204" s="5"/>
      <c r="JEN204" s="5"/>
      <c r="JEO204" s="5"/>
      <c r="JEP204" s="5"/>
      <c r="JEQ204" s="5"/>
      <c r="JER204" s="5"/>
      <c r="JES204" s="5"/>
      <c r="JET204" s="5"/>
      <c r="JEU204" s="5"/>
      <c r="JEV204" s="5"/>
      <c r="JEW204" s="5"/>
      <c r="JEX204" s="5"/>
      <c r="JEY204" s="5"/>
      <c r="JEZ204" s="5"/>
      <c r="JFA204" s="5"/>
      <c r="JFB204" s="5"/>
      <c r="JFC204" s="5"/>
      <c r="JFD204" s="5"/>
      <c r="JFE204" s="5"/>
      <c r="JFF204" s="5"/>
      <c r="JFG204" s="5"/>
      <c r="JFH204" s="5"/>
      <c r="JFI204" s="5"/>
      <c r="JFJ204" s="5"/>
      <c r="JFK204" s="5"/>
      <c r="JFL204" s="5"/>
      <c r="JFM204" s="5"/>
      <c r="JFN204" s="5"/>
      <c r="JFO204" s="5"/>
      <c r="JFP204" s="5"/>
      <c r="JFQ204" s="5"/>
      <c r="JFR204" s="5"/>
      <c r="JFS204" s="5"/>
      <c r="JFT204" s="5"/>
      <c r="JFU204" s="5"/>
      <c r="JFV204" s="5"/>
      <c r="JFW204" s="5"/>
      <c r="JFX204" s="5"/>
      <c r="JFY204" s="5"/>
      <c r="JFZ204" s="5"/>
      <c r="JGA204" s="5"/>
      <c r="JGB204" s="5"/>
      <c r="JGC204" s="5"/>
      <c r="JGD204" s="5"/>
      <c r="JGE204" s="5"/>
      <c r="JGF204" s="5"/>
      <c r="JGG204" s="5"/>
      <c r="JGH204" s="5"/>
      <c r="JGI204" s="5"/>
      <c r="JGJ204" s="5"/>
      <c r="JGK204" s="5"/>
      <c r="JGL204" s="5"/>
      <c r="JGM204" s="5"/>
      <c r="JGN204" s="5"/>
      <c r="JGO204" s="5"/>
      <c r="JGP204" s="5"/>
      <c r="JGQ204" s="5"/>
      <c r="JGR204" s="5"/>
      <c r="JGS204" s="5"/>
      <c r="JGT204" s="5"/>
      <c r="JGU204" s="5"/>
      <c r="JGV204" s="5"/>
      <c r="JGW204" s="5"/>
      <c r="JGX204" s="5"/>
      <c r="JGY204" s="5"/>
      <c r="JGZ204" s="5"/>
      <c r="JHA204" s="5"/>
      <c r="JHB204" s="5"/>
      <c r="JHC204" s="5"/>
      <c r="JHD204" s="5"/>
      <c r="JHE204" s="5"/>
      <c r="JHF204" s="5"/>
      <c r="JHG204" s="5"/>
      <c r="JHH204" s="5"/>
      <c r="JHI204" s="5"/>
      <c r="JHJ204" s="5"/>
      <c r="JHK204" s="5"/>
      <c r="JHL204" s="5"/>
      <c r="JHM204" s="5"/>
      <c r="JHN204" s="5"/>
      <c r="JHO204" s="5"/>
      <c r="JHP204" s="5"/>
      <c r="JHQ204" s="5"/>
      <c r="JHR204" s="5"/>
      <c r="JHS204" s="5"/>
      <c r="JHT204" s="5"/>
      <c r="JHU204" s="5"/>
      <c r="JHV204" s="5"/>
      <c r="JHW204" s="5"/>
      <c r="JHX204" s="5"/>
      <c r="JHY204" s="5"/>
      <c r="JHZ204" s="5"/>
      <c r="JIA204" s="5"/>
      <c r="JIB204" s="5"/>
      <c r="JIC204" s="5"/>
      <c r="JID204" s="5"/>
      <c r="JIE204" s="5"/>
      <c r="JIF204" s="5"/>
      <c r="JIG204" s="5"/>
      <c r="JIH204" s="5"/>
      <c r="JII204" s="5"/>
      <c r="JIJ204" s="5"/>
      <c r="JIK204" s="5"/>
      <c r="JIL204" s="5"/>
      <c r="JIM204" s="5"/>
      <c r="JIN204" s="5"/>
      <c r="JIO204" s="5"/>
      <c r="JIP204" s="5"/>
      <c r="JIQ204" s="5"/>
      <c r="JIR204" s="5"/>
      <c r="JIS204" s="5"/>
      <c r="JIT204" s="5"/>
      <c r="JIU204" s="5"/>
      <c r="JIV204" s="5"/>
      <c r="JIW204" s="5"/>
      <c r="JIX204" s="5"/>
      <c r="JIY204" s="5"/>
      <c r="JIZ204" s="5"/>
      <c r="JJA204" s="5"/>
      <c r="JJB204" s="5"/>
      <c r="JJC204" s="5"/>
      <c r="JJD204" s="5"/>
      <c r="JJE204" s="5"/>
      <c r="JJF204" s="5"/>
      <c r="JJG204" s="5"/>
      <c r="JJH204" s="5"/>
      <c r="JJI204" s="5"/>
      <c r="JJJ204" s="5"/>
      <c r="JJK204" s="5"/>
      <c r="JJL204" s="5"/>
      <c r="JJM204" s="5"/>
      <c r="JJN204" s="5"/>
      <c r="JJO204" s="5"/>
      <c r="JJP204" s="5"/>
      <c r="JJQ204" s="5"/>
      <c r="JJR204" s="5"/>
      <c r="JJS204" s="5"/>
      <c r="JJT204" s="5"/>
      <c r="JJU204" s="5"/>
      <c r="JJV204" s="5"/>
      <c r="JJW204" s="5"/>
      <c r="JJX204" s="5"/>
      <c r="JJY204" s="5"/>
      <c r="JJZ204" s="5"/>
      <c r="JKA204" s="5"/>
      <c r="JKB204" s="5"/>
      <c r="JKC204" s="5"/>
      <c r="JKD204" s="5"/>
      <c r="JKE204" s="5"/>
      <c r="JKF204" s="5"/>
      <c r="JKG204" s="5"/>
      <c r="JKH204" s="5"/>
      <c r="JKI204" s="5"/>
      <c r="JKJ204" s="5"/>
      <c r="JKK204" s="5"/>
      <c r="JKL204" s="5"/>
      <c r="JKM204" s="5"/>
      <c r="JKN204" s="5"/>
      <c r="JKO204" s="5"/>
      <c r="JKP204" s="5"/>
      <c r="JKQ204" s="5"/>
      <c r="JKR204" s="5"/>
      <c r="JKS204" s="5"/>
      <c r="JKT204" s="5"/>
      <c r="JKU204" s="5"/>
      <c r="JKV204" s="5"/>
      <c r="JKW204" s="5"/>
      <c r="JKX204" s="5"/>
      <c r="JKY204" s="5"/>
      <c r="JKZ204" s="5"/>
      <c r="JLA204" s="5"/>
      <c r="JLB204" s="5"/>
      <c r="JLC204" s="5"/>
      <c r="JLD204" s="5"/>
      <c r="JLE204" s="5"/>
      <c r="JLF204" s="5"/>
      <c r="JLG204" s="5"/>
      <c r="JLH204" s="5"/>
      <c r="JLI204" s="5"/>
      <c r="JLJ204" s="5"/>
      <c r="JLK204" s="5"/>
      <c r="JLL204" s="5"/>
      <c r="JLM204" s="5"/>
      <c r="JLN204" s="5"/>
      <c r="JLO204" s="5"/>
      <c r="JLP204" s="5"/>
      <c r="JLQ204" s="5"/>
      <c r="JLR204" s="5"/>
      <c r="JLS204" s="5"/>
      <c r="JLT204" s="5"/>
      <c r="JLU204" s="5"/>
      <c r="JLV204" s="5"/>
      <c r="JLW204" s="5"/>
      <c r="JLX204" s="5"/>
      <c r="JLY204" s="5"/>
      <c r="JLZ204" s="5"/>
      <c r="JMA204" s="5"/>
      <c r="JMB204" s="5"/>
      <c r="JMC204" s="5"/>
      <c r="JMD204" s="5"/>
      <c r="JME204" s="5"/>
      <c r="JMF204" s="5"/>
      <c r="JMG204" s="5"/>
      <c r="JMH204" s="5"/>
      <c r="JMI204" s="5"/>
      <c r="JMJ204" s="5"/>
      <c r="JMK204" s="5"/>
      <c r="JML204" s="5"/>
      <c r="JMM204" s="5"/>
      <c r="JMN204" s="5"/>
      <c r="JMO204" s="5"/>
      <c r="JMP204" s="5"/>
      <c r="JMQ204" s="5"/>
      <c r="JMR204" s="5"/>
      <c r="JMS204" s="5"/>
      <c r="JMT204" s="5"/>
      <c r="JMU204" s="5"/>
      <c r="JMV204" s="5"/>
      <c r="JMW204" s="5"/>
      <c r="JMX204" s="5"/>
      <c r="JMY204" s="5"/>
      <c r="JMZ204" s="5"/>
      <c r="JNA204" s="5"/>
      <c r="JNB204" s="5"/>
      <c r="JNC204" s="5"/>
      <c r="JND204" s="5"/>
      <c r="JNE204" s="5"/>
      <c r="JNF204" s="5"/>
      <c r="JNG204" s="5"/>
      <c r="JNH204" s="5"/>
      <c r="JNI204" s="5"/>
      <c r="JNJ204" s="5"/>
      <c r="JNK204" s="5"/>
      <c r="JNL204" s="5"/>
      <c r="JNM204" s="5"/>
      <c r="JNN204" s="5"/>
      <c r="JNO204" s="5"/>
      <c r="JNP204" s="5"/>
      <c r="JNQ204" s="5"/>
      <c r="JNR204" s="5"/>
      <c r="JNS204" s="5"/>
      <c r="JNT204" s="5"/>
      <c r="JNU204" s="5"/>
      <c r="JNV204" s="5"/>
      <c r="JNW204" s="5"/>
      <c r="JNX204" s="5"/>
      <c r="JNY204" s="5"/>
      <c r="JNZ204" s="5"/>
      <c r="JOA204" s="5"/>
      <c r="JOB204" s="5"/>
      <c r="JOC204" s="5"/>
      <c r="JOD204" s="5"/>
      <c r="JOE204" s="5"/>
      <c r="JOF204" s="5"/>
      <c r="JOG204" s="5"/>
      <c r="JOH204" s="5"/>
      <c r="JOI204" s="5"/>
      <c r="JOJ204" s="5"/>
      <c r="JOK204" s="5"/>
      <c r="JOL204" s="5"/>
      <c r="JOM204" s="5"/>
      <c r="JON204" s="5"/>
      <c r="JOO204" s="5"/>
      <c r="JOP204" s="5"/>
      <c r="JOQ204" s="5"/>
      <c r="JOR204" s="5"/>
      <c r="JOS204" s="5"/>
      <c r="JOT204" s="5"/>
      <c r="JOU204" s="5"/>
      <c r="JOV204" s="5"/>
      <c r="JOW204" s="5"/>
      <c r="JOX204" s="5"/>
      <c r="JOY204" s="5"/>
      <c r="JOZ204" s="5"/>
      <c r="JPA204" s="5"/>
      <c r="JPB204" s="5"/>
      <c r="JPC204" s="5"/>
      <c r="JPD204" s="5"/>
      <c r="JPE204" s="5"/>
      <c r="JPF204" s="5"/>
      <c r="JPG204" s="5"/>
      <c r="JPH204" s="5"/>
      <c r="JPI204" s="5"/>
      <c r="JPJ204" s="5"/>
      <c r="JPK204" s="5"/>
      <c r="JPL204" s="5"/>
      <c r="JPM204" s="5"/>
      <c r="JPN204" s="5"/>
      <c r="JPO204" s="5"/>
      <c r="JPP204" s="5"/>
      <c r="JPQ204" s="5"/>
      <c r="JPR204" s="5"/>
      <c r="JPS204" s="5"/>
      <c r="JPT204" s="5"/>
      <c r="JPU204" s="5"/>
      <c r="JPV204" s="5"/>
      <c r="JPW204" s="5"/>
      <c r="JPX204" s="5"/>
      <c r="JPY204" s="5"/>
      <c r="JPZ204" s="5"/>
      <c r="JQA204" s="5"/>
      <c r="JQB204" s="5"/>
      <c r="JQC204" s="5"/>
      <c r="JQD204" s="5"/>
      <c r="JQE204" s="5"/>
      <c r="JQF204" s="5"/>
      <c r="JQG204" s="5"/>
      <c r="JQH204" s="5"/>
      <c r="JQI204" s="5"/>
      <c r="JQJ204" s="5"/>
      <c r="JQK204" s="5"/>
      <c r="JQL204" s="5"/>
      <c r="JQM204" s="5"/>
      <c r="JQN204" s="5"/>
      <c r="JQO204" s="5"/>
      <c r="JQP204" s="5"/>
      <c r="JQQ204" s="5"/>
      <c r="JQR204" s="5"/>
      <c r="JQS204" s="5"/>
      <c r="JQT204" s="5"/>
      <c r="JQU204" s="5"/>
      <c r="JQV204" s="5"/>
      <c r="JQW204" s="5"/>
      <c r="JQX204" s="5"/>
      <c r="JQY204" s="5"/>
      <c r="JQZ204" s="5"/>
      <c r="JRA204" s="5"/>
      <c r="JRB204" s="5"/>
      <c r="JRC204" s="5"/>
      <c r="JRD204" s="5"/>
      <c r="JRE204" s="5"/>
      <c r="JRF204" s="5"/>
      <c r="JRG204" s="5"/>
      <c r="JRH204" s="5"/>
      <c r="JRI204" s="5"/>
      <c r="JRJ204" s="5"/>
      <c r="JRK204" s="5"/>
      <c r="JRL204" s="5"/>
      <c r="JRM204" s="5"/>
      <c r="JRN204" s="5"/>
      <c r="JRO204" s="5"/>
      <c r="JRP204" s="5"/>
      <c r="JRQ204" s="5"/>
      <c r="JRR204" s="5"/>
      <c r="JRS204" s="5"/>
      <c r="JRT204" s="5"/>
      <c r="JRU204" s="5"/>
      <c r="JRV204" s="5"/>
      <c r="JRW204" s="5"/>
      <c r="JRX204" s="5"/>
      <c r="JRY204" s="5"/>
      <c r="JRZ204" s="5"/>
      <c r="JSA204" s="5"/>
      <c r="JSB204" s="5"/>
      <c r="JSC204" s="5"/>
      <c r="JSD204" s="5"/>
      <c r="JSE204" s="5"/>
      <c r="JSF204" s="5"/>
      <c r="JSG204" s="5"/>
      <c r="JSH204" s="5"/>
      <c r="JSI204" s="5"/>
      <c r="JSJ204" s="5"/>
      <c r="JSK204" s="5"/>
      <c r="JSL204" s="5"/>
      <c r="JSM204" s="5"/>
      <c r="JSN204" s="5"/>
      <c r="JSO204" s="5"/>
      <c r="JSP204" s="5"/>
      <c r="JSQ204" s="5"/>
      <c r="JSR204" s="5"/>
      <c r="JSS204" s="5"/>
      <c r="JST204" s="5"/>
      <c r="JSU204" s="5"/>
      <c r="JSV204" s="5"/>
      <c r="JSW204" s="5"/>
      <c r="JSX204" s="5"/>
      <c r="JSY204" s="5"/>
      <c r="JSZ204" s="5"/>
      <c r="JTA204" s="5"/>
      <c r="JTB204" s="5"/>
      <c r="JTC204" s="5"/>
      <c r="JTD204" s="5"/>
      <c r="JTE204" s="5"/>
      <c r="JTF204" s="5"/>
      <c r="JTG204" s="5"/>
      <c r="JTH204" s="5"/>
      <c r="JTI204" s="5"/>
      <c r="JTJ204" s="5"/>
      <c r="JTK204" s="5"/>
      <c r="JTL204" s="5"/>
      <c r="JTM204" s="5"/>
      <c r="JTN204" s="5"/>
      <c r="JTO204" s="5"/>
      <c r="JTP204" s="5"/>
      <c r="JTQ204" s="5"/>
      <c r="JTR204" s="5"/>
      <c r="JTS204" s="5"/>
      <c r="JTT204" s="5"/>
      <c r="JTU204" s="5"/>
      <c r="JTV204" s="5"/>
      <c r="JTW204" s="5"/>
      <c r="JTX204" s="5"/>
      <c r="JTY204" s="5"/>
      <c r="JTZ204" s="5"/>
      <c r="JUA204" s="5"/>
      <c r="JUB204" s="5"/>
      <c r="JUC204" s="5"/>
      <c r="JUD204" s="5"/>
      <c r="JUE204" s="5"/>
      <c r="JUF204" s="5"/>
      <c r="JUG204" s="5"/>
      <c r="JUH204" s="5"/>
      <c r="JUI204" s="5"/>
      <c r="JUJ204" s="5"/>
      <c r="JUK204" s="5"/>
      <c r="JUL204" s="5"/>
      <c r="JUM204" s="5"/>
      <c r="JUN204" s="5"/>
      <c r="JUO204" s="5"/>
      <c r="JUP204" s="5"/>
      <c r="JUQ204" s="5"/>
      <c r="JUR204" s="5"/>
      <c r="JUS204" s="5"/>
      <c r="JUT204" s="5"/>
      <c r="JUU204" s="5"/>
      <c r="JUV204" s="5"/>
      <c r="JUW204" s="5"/>
      <c r="JUX204" s="5"/>
      <c r="JUY204" s="5"/>
      <c r="JUZ204" s="5"/>
      <c r="JVA204" s="5"/>
      <c r="JVB204" s="5"/>
      <c r="JVC204" s="5"/>
      <c r="JVD204" s="5"/>
      <c r="JVE204" s="5"/>
      <c r="JVF204" s="5"/>
      <c r="JVG204" s="5"/>
      <c r="JVH204" s="5"/>
      <c r="JVI204" s="5"/>
      <c r="JVJ204" s="5"/>
      <c r="JVK204" s="5"/>
      <c r="JVL204" s="5"/>
      <c r="JVM204" s="5"/>
      <c r="JVN204" s="5"/>
      <c r="JVO204" s="5"/>
      <c r="JVP204" s="5"/>
      <c r="JVQ204" s="5"/>
      <c r="JVR204" s="5"/>
      <c r="JVS204" s="5"/>
      <c r="JVT204" s="5"/>
      <c r="JVU204" s="5"/>
      <c r="JVV204" s="5"/>
      <c r="JVW204" s="5"/>
      <c r="JVX204" s="5"/>
      <c r="JVY204" s="5"/>
      <c r="JVZ204" s="5"/>
      <c r="JWA204" s="5"/>
      <c r="JWB204" s="5"/>
      <c r="JWC204" s="5"/>
      <c r="JWD204" s="5"/>
      <c r="JWE204" s="5"/>
      <c r="JWF204" s="5"/>
      <c r="JWG204" s="5"/>
      <c r="JWH204" s="5"/>
      <c r="JWI204" s="5"/>
      <c r="JWJ204" s="5"/>
      <c r="JWK204" s="5"/>
      <c r="JWL204" s="5"/>
      <c r="JWM204" s="5"/>
      <c r="JWN204" s="5"/>
      <c r="JWO204" s="5"/>
      <c r="JWP204" s="5"/>
      <c r="JWQ204" s="5"/>
      <c r="JWR204" s="5"/>
      <c r="JWS204" s="5"/>
      <c r="JWT204" s="5"/>
      <c r="JWU204" s="5"/>
      <c r="JWV204" s="5"/>
      <c r="JWW204" s="5"/>
      <c r="JWX204" s="5"/>
      <c r="JWY204" s="5"/>
      <c r="JWZ204" s="5"/>
      <c r="JXA204" s="5"/>
      <c r="JXB204" s="5"/>
      <c r="JXC204" s="5"/>
      <c r="JXD204" s="5"/>
      <c r="JXE204" s="5"/>
      <c r="JXF204" s="5"/>
      <c r="JXG204" s="5"/>
      <c r="JXH204" s="5"/>
      <c r="JXI204" s="5"/>
      <c r="JXJ204" s="5"/>
      <c r="JXK204" s="5"/>
      <c r="JXL204" s="5"/>
      <c r="JXM204" s="5"/>
      <c r="JXN204" s="5"/>
      <c r="JXO204" s="5"/>
      <c r="JXP204" s="5"/>
      <c r="JXQ204" s="5"/>
      <c r="JXR204" s="5"/>
      <c r="JXS204" s="5"/>
      <c r="JXT204" s="5"/>
      <c r="JXU204" s="5"/>
      <c r="JXV204" s="5"/>
      <c r="JXW204" s="5"/>
      <c r="JXX204" s="5"/>
      <c r="JXY204" s="5"/>
      <c r="JXZ204" s="5"/>
      <c r="JYA204" s="5"/>
      <c r="JYB204" s="5"/>
      <c r="JYC204" s="5"/>
      <c r="JYD204" s="5"/>
      <c r="JYE204" s="5"/>
      <c r="JYF204" s="5"/>
      <c r="JYG204" s="5"/>
      <c r="JYH204" s="5"/>
      <c r="JYI204" s="5"/>
      <c r="JYJ204" s="5"/>
      <c r="JYK204" s="5"/>
      <c r="JYL204" s="5"/>
      <c r="JYM204" s="5"/>
      <c r="JYN204" s="5"/>
      <c r="JYO204" s="5"/>
      <c r="JYP204" s="5"/>
      <c r="JYQ204" s="5"/>
      <c r="JYR204" s="5"/>
      <c r="JYS204" s="5"/>
      <c r="JYT204" s="5"/>
      <c r="JYU204" s="5"/>
      <c r="JYV204" s="5"/>
      <c r="JYW204" s="5"/>
      <c r="JYX204" s="5"/>
      <c r="JYY204" s="5"/>
      <c r="JYZ204" s="5"/>
      <c r="JZA204" s="5"/>
      <c r="JZB204" s="5"/>
      <c r="JZC204" s="5"/>
      <c r="JZD204" s="5"/>
      <c r="JZE204" s="5"/>
      <c r="JZF204" s="5"/>
      <c r="JZG204" s="5"/>
      <c r="JZH204" s="5"/>
      <c r="JZI204" s="5"/>
      <c r="JZJ204" s="5"/>
      <c r="JZK204" s="5"/>
      <c r="JZL204" s="5"/>
      <c r="JZM204" s="5"/>
      <c r="JZN204" s="5"/>
      <c r="JZO204" s="5"/>
      <c r="JZP204" s="5"/>
      <c r="JZQ204" s="5"/>
      <c r="JZR204" s="5"/>
      <c r="JZS204" s="5"/>
      <c r="JZT204" s="5"/>
      <c r="JZU204" s="5"/>
      <c r="JZV204" s="5"/>
      <c r="JZW204" s="5"/>
      <c r="JZX204" s="5"/>
      <c r="JZY204" s="5"/>
      <c r="JZZ204" s="5"/>
      <c r="KAA204" s="5"/>
      <c r="KAB204" s="5"/>
      <c r="KAC204" s="5"/>
      <c r="KAD204" s="5"/>
      <c r="KAE204" s="5"/>
      <c r="KAF204" s="5"/>
      <c r="KAG204" s="5"/>
      <c r="KAH204" s="5"/>
      <c r="KAI204" s="5"/>
      <c r="KAJ204" s="5"/>
      <c r="KAK204" s="5"/>
      <c r="KAL204" s="5"/>
      <c r="KAM204" s="5"/>
      <c r="KAN204" s="5"/>
      <c r="KAO204" s="5"/>
      <c r="KAP204" s="5"/>
      <c r="KAQ204" s="5"/>
      <c r="KAR204" s="5"/>
      <c r="KAS204" s="5"/>
      <c r="KAT204" s="5"/>
      <c r="KAU204" s="5"/>
      <c r="KAV204" s="5"/>
      <c r="KAW204" s="5"/>
      <c r="KAX204" s="5"/>
      <c r="KAY204" s="5"/>
      <c r="KAZ204" s="5"/>
      <c r="KBA204" s="5"/>
      <c r="KBB204" s="5"/>
      <c r="KBC204" s="5"/>
      <c r="KBD204" s="5"/>
      <c r="KBE204" s="5"/>
      <c r="KBF204" s="5"/>
      <c r="KBG204" s="5"/>
      <c r="KBH204" s="5"/>
      <c r="KBI204" s="5"/>
      <c r="KBJ204" s="5"/>
      <c r="KBK204" s="5"/>
      <c r="KBL204" s="5"/>
      <c r="KBM204" s="5"/>
      <c r="KBN204" s="5"/>
      <c r="KBO204" s="5"/>
      <c r="KBP204" s="5"/>
      <c r="KBQ204" s="5"/>
      <c r="KBR204" s="5"/>
      <c r="KBS204" s="5"/>
      <c r="KBT204" s="5"/>
      <c r="KBU204" s="5"/>
      <c r="KBV204" s="5"/>
      <c r="KBW204" s="5"/>
      <c r="KBX204" s="5"/>
      <c r="KBY204" s="5"/>
      <c r="KBZ204" s="5"/>
      <c r="KCA204" s="5"/>
      <c r="KCB204" s="5"/>
      <c r="KCC204" s="5"/>
      <c r="KCD204" s="5"/>
      <c r="KCE204" s="5"/>
      <c r="KCF204" s="5"/>
      <c r="KCG204" s="5"/>
      <c r="KCH204" s="5"/>
      <c r="KCI204" s="5"/>
      <c r="KCJ204" s="5"/>
      <c r="KCK204" s="5"/>
      <c r="KCL204" s="5"/>
      <c r="KCM204" s="5"/>
      <c r="KCN204" s="5"/>
      <c r="KCO204" s="5"/>
      <c r="KCP204" s="5"/>
      <c r="KCQ204" s="5"/>
      <c r="KCR204" s="5"/>
      <c r="KCS204" s="5"/>
      <c r="KCT204" s="5"/>
      <c r="KCU204" s="5"/>
      <c r="KCV204" s="5"/>
      <c r="KCW204" s="5"/>
      <c r="KCX204" s="5"/>
      <c r="KCY204" s="5"/>
      <c r="KCZ204" s="5"/>
      <c r="KDA204" s="5"/>
      <c r="KDB204" s="5"/>
      <c r="KDC204" s="5"/>
      <c r="KDD204" s="5"/>
      <c r="KDE204" s="5"/>
      <c r="KDF204" s="5"/>
      <c r="KDG204" s="5"/>
      <c r="KDH204" s="5"/>
      <c r="KDI204" s="5"/>
      <c r="KDJ204" s="5"/>
      <c r="KDK204" s="5"/>
      <c r="KDL204" s="5"/>
      <c r="KDM204" s="5"/>
      <c r="KDN204" s="5"/>
      <c r="KDO204" s="5"/>
      <c r="KDP204" s="5"/>
      <c r="KDQ204" s="5"/>
      <c r="KDR204" s="5"/>
      <c r="KDS204" s="5"/>
      <c r="KDT204" s="5"/>
      <c r="KDU204" s="5"/>
      <c r="KDV204" s="5"/>
      <c r="KDW204" s="5"/>
      <c r="KDX204" s="5"/>
      <c r="KDY204" s="5"/>
      <c r="KDZ204" s="5"/>
      <c r="KEA204" s="5"/>
      <c r="KEB204" s="5"/>
      <c r="KEC204" s="5"/>
      <c r="KED204" s="5"/>
      <c r="KEE204" s="5"/>
      <c r="KEF204" s="5"/>
      <c r="KEG204" s="5"/>
      <c r="KEH204" s="5"/>
      <c r="KEI204" s="5"/>
      <c r="KEJ204" s="5"/>
      <c r="KEK204" s="5"/>
      <c r="KEL204" s="5"/>
      <c r="KEM204" s="5"/>
      <c r="KEN204" s="5"/>
      <c r="KEO204" s="5"/>
      <c r="KEP204" s="5"/>
      <c r="KEQ204" s="5"/>
      <c r="KER204" s="5"/>
      <c r="KES204" s="5"/>
      <c r="KET204" s="5"/>
      <c r="KEU204" s="5"/>
      <c r="KEV204" s="5"/>
      <c r="KEW204" s="5"/>
      <c r="KEX204" s="5"/>
      <c r="KEY204" s="5"/>
      <c r="KEZ204" s="5"/>
      <c r="KFA204" s="5"/>
      <c r="KFB204" s="5"/>
      <c r="KFC204" s="5"/>
      <c r="KFD204" s="5"/>
      <c r="KFE204" s="5"/>
      <c r="KFF204" s="5"/>
      <c r="KFG204" s="5"/>
      <c r="KFH204" s="5"/>
      <c r="KFI204" s="5"/>
      <c r="KFJ204" s="5"/>
      <c r="KFK204" s="5"/>
      <c r="KFL204" s="5"/>
      <c r="KFM204" s="5"/>
      <c r="KFN204" s="5"/>
      <c r="KFO204" s="5"/>
      <c r="KFP204" s="5"/>
      <c r="KFQ204" s="5"/>
      <c r="KFR204" s="5"/>
      <c r="KFS204" s="5"/>
      <c r="KFT204" s="5"/>
      <c r="KFU204" s="5"/>
      <c r="KFV204" s="5"/>
      <c r="KFW204" s="5"/>
      <c r="KFX204" s="5"/>
      <c r="KFY204" s="5"/>
      <c r="KFZ204" s="5"/>
      <c r="KGA204" s="5"/>
      <c r="KGB204" s="5"/>
      <c r="KGC204" s="5"/>
      <c r="KGD204" s="5"/>
      <c r="KGE204" s="5"/>
      <c r="KGF204" s="5"/>
      <c r="KGG204" s="5"/>
      <c r="KGH204" s="5"/>
      <c r="KGI204" s="5"/>
      <c r="KGJ204" s="5"/>
      <c r="KGK204" s="5"/>
      <c r="KGL204" s="5"/>
      <c r="KGM204" s="5"/>
      <c r="KGN204" s="5"/>
      <c r="KGO204" s="5"/>
      <c r="KGP204" s="5"/>
      <c r="KGQ204" s="5"/>
      <c r="KGR204" s="5"/>
      <c r="KGS204" s="5"/>
      <c r="KGT204" s="5"/>
      <c r="KGU204" s="5"/>
      <c r="KGV204" s="5"/>
      <c r="KGW204" s="5"/>
      <c r="KGX204" s="5"/>
      <c r="KGY204" s="5"/>
      <c r="KGZ204" s="5"/>
      <c r="KHA204" s="5"/>
      <c r="KHB204" s="5"/>
      <c r="KHC204" s="5"/>
      <c r="KHD204" s="5"/>
      <c r="KHE204" s="5"/>
      <c r="KHF204" s="5"/>
      <c r="KHG204" s="5"/>
      <c r="KHH204" s="5"/>
      <c r="KHI204" s="5"/>
      <c r="KHJ204" s="5"/>
      <c r="KHK204" s="5"/>
      <c r="KHL204" s="5"/>
      <c r="KHM204" s="5"/>
      <c r="KHN204" s="5"/>
      <c r="KHO204" s="5"/>
      <c r="KHP204" s="5"/>
      <c r="KHQ204" s="5"/>
      <c r="KHR204" s="5"/>
      <c r="KHS204" s="5"/>
      <c r="KHT204" s="5"/>
      <c r="KHU204" s="5"/>
      <c r="KHV204" s="5"/>
      <c r="KHW204" s="5"/>
      <c r="KHX204" s="5"/>
      <c r="KHY204" s="5"/>
      <c r="KHZ204" s="5"/>
      <c r="KIA204" s="5"/>
      <c r="KIB204" s="5"/>
      <c r="KIC204" s="5"/>
      <c r="KID204" s="5"/>
      <c r="KIE204" s="5"/>
      <c r="KIF204" s="5"/>
      <c r="KIG204" s="5"/>
      <c r="KIH204" s="5"/>
      <c r="KII204" s="5"/>
      <c r="KIJ204" s="5"/>
      <c r="KIK204" s="5"/>
      <c r="KIL204" s="5"/>
      <c r="KIM204" s="5"/>
      <c r="KIN204" s="5"/>
      <c r="KIO204" s="5"/>
      <c r="KIP204" s="5"/>
      <c r="KIQ204" s="5"/>
      <c r="KIR204" s="5"/>
      <c r="KIS204" s="5"/>
      <c r="KIT204" s="5"/>
      <c r="KIU204" s="5"/>
      <c r="KIV204" s="5"/>
      <c r="KIW204" s="5"/>
      <c r="KIX204" s="5"/>
      <c r="KIY204" s="5"/>
      <c r="KIZ204" s="5"/>
      <c r="KJA204" s="5"/>
      <c r="KJB204" s="5"/>
      <c r="KJC204" s="5"/>
      <c r="KJD204" s="5"/>
      <c r="KJE204" s="5"/>
      <c r="KJF204" s="5"/>
      <c r="KJG204" s="5"/>
      <c r="KJH204" s="5"/>
      <c r="KJI204" s="5"/>
      <c r="KJJ204" s="5"/>
      <c r="KJK204" s="5"/>
      <c r="KJL204" s="5"/>
      <c r="KJM204" s="5"/>
      <c r="KJN204" s="5"/>
      <c r="KJO204" s="5"/>
      <c r="KJP204" s="5"/>
      <c r="KJQ204" s="5"/>
      <c r="KJR204" s="5"/>
      <c r="KJS204" s="5"/>
      <c r="KJT204" s="5"/>
      <c r="KJU204" s="5"/>
      <c r="KJV204" s="5"/>
      <c r="KJW204" s="5"/>
      <c r="KJX204" s="5"/>
      <c r="KJY204" s="5"/>
      <c r="KJZ204" s="5"/>
      <c r="KKA204" s="5"/>
      <c r="KKB204" s="5"/>
      <c r="KKC204" s="5"/>
      <c r="KKD204" s="5"/>
      <c r="KKE204" s="5"/>
      <c r="KKF204" s="5"/>
      <c r="KKG204" s="5"/>
      <c r="KKH204" s="5"/>
      <c r="KKI204" s="5"/>
      <c r="KKJ204" s="5"/>
      <c r="KKK204" s="5"/>
      <c r="KKL204" s="5"/>
      <c r="KKM204" s="5"/>
      <c r="KKN204" s="5"/>
      <c r="KKO204" s="5"/>
      <c r="KKP204" s="5"/>
      <c r="KKQ204" s="5"/>
      <c r="KKR204" s="5"/>
      <c r="KKS204" s="5"/>
      <c r="KKT204" s="5"/>
      <c r="KKU204" s="5"/>
      <c r="KKV204" s="5"/>
      <c r="KKW204" s="5"/>
      <c r="KKX204" s="5"/>
      <c r="KKY204" s="5"/>
      <c r="KKZ204" s="5"/>
      <c r="KLA204" s="5"/>
      <c r="KLB204" s="5"/>
      <c r="KLC204" s="5"/>
      <c r="KLD204" s="5"/>
      <c r="KLE204" s="5"/>
      <c r="KLF204" s="5"/>
      <c r="KLG204" s="5"/>
      <c r="KLH204" s="5"/>
      <c r="KLI204" s="5"/>
      <c r="KLJ204" s="5"/>
      <c r="KLK204" s="5"/>
      <c r="KLL204" s="5"/>
      <c r="KLM204" s="5"/>
      <c r="KLN204" s="5"/>
      <c r="KLO204" s="5"/>
      <c r="KLP204" s="5"/>
      <c r="KLQ204" s="5"/>
      <c r="KLR204" s="5"/>
      <c r="KLS204" s="5"/>
      <c r="KLT204" s="5"/>
      <c r="KLU204" s="5"/>
      <c r="KLV204" s="5"/>
      <c r="KLW204" s="5"/>
      <c r="KLX204" s="5"/>
      <c r="KLY204" s="5"/>
      <c r="KLZ204" s="5"/>
      <c r="KMA204" s="5"/>
      <c r="KMB204" s="5"/>
      <c r="KMC204" s="5"/>
      <c r="KMD204" s="5"/>
      <c r="KME204" s="5"/>
      <c r="KMF204" s="5"/>
      <c r="KMG204" s="5"/>
      <c r="KMH204" s="5"/>
      <c r="KMI204" s="5"/>
      <c r="KMJ204" s="5"/>
      <c r="KMK204" s="5"/>
      <c r="KML204" s="5"/>
      <c r="KMM204" s="5"/>
      <c r="KMN204" s="5"/>
      <c r="KMO204" s="5"/>
      <c r="KMP204" s="5"/>
      <c r="KMQ204" s="5"/>
      <c r="KMR204" s="5"/>
      <c r="KMS204" s="5"/>
      <c r="KMT204" s="5"/>
      <c r="KMU204" s="5"/>
      <c r="KMV204" s="5"/>
      <c r="KMW204" s="5"/>
      <c r="KMX204" s="5"/>
      <c r="KMY204" s="5"/>
      <c r="KMZ204" s="5"/>
      <c r="KNA204" s="5"/>
      <c r="KNB204" s="5"/>
      <c r="KNC204" s="5"/>
      <c r="KND204" s="5"/>
      <c r="KNE204" s="5"/>
      <c r="KNF204" s="5"/>
      <c r="KNG204" s="5"/>
      <c r="KNH204" s="5"/>
      <c r="KNI204" s="5"/>
      <c r="KNJ204" s="5"/>
      <c r="KNK204" s="5"/>
      <c r="KNL204" s="5"/>
      <c r="KNM204" s="5"/>
      <c r="KNN204" s="5"/>
      <c r="KNO204" s="5"/>
      <c r="KNP204" s="5"/>
      <c r="KNQ204" s="5"/>
      <c r="KNR204" s="5"/>
      <c r="KNS204" s="5"/>
      <c r="KNT204" s="5"/>
      <c r="KNU204" s="5"/>
      <c r="KNV204" s="5"/>
      <c r="KNW204" s="5"/>
      <c r="KNX204" s="5"/>
      <c r="KNY204" s="5"/>
      <c r="KNZ204" s="5"/>
      <c r="KOA204" s="5"/>
      <c r="KOB204" s="5"/>
      <c r="KOC204" s="5"/>
      <c r="KOD204" s="5"/>
      <c r="KOE204" s="5"/>
      <c r="KOF204" s="5"/>
      <c r="KOG204" s="5"/>
      <c r="KOH204" s="5"/>
      <c r="KOI204" s="5"/>
      <c r="KOJ204" s="5"/>
      <c r="KOK204" s="5"/>
      <c r="KOL204" s="5"/>
      <c r="KOM204" s="5"/>
      <c r="KON204" s="5"/>
      <c r="KOO204" s="5"/>
      <c r="KOP204" s="5"/>
      <c r="KOQ204" s="5"/>
      <c r="KOR204" s="5"/>
      <c r="KOS204" s="5"/>
      <c r="KOT204" s="5"/>
      <c r="KOU204" s="5"/>
      <c r="KOV204" s="5"/>
      <c r="KOW204" s="5"/>
      <c r="KOX204" s="5"/>
      <c r="KOY204" s="5"/>
      <c r="KOZ204" s="5"/>
      <c r="KPA204" s="5"/>
      <c r="KPB204" s="5"/>
      <c r="KPC204" s="5"/>
      <c r="KPD204" s="5"/>
      <c r="KPE204" s="5"/>
      <c r="KPF204" s="5"/>
      <c r="KPG204" s="5"/>
      <c r="KPH204" s="5"/>
      <c r="KPI204" s="5"/>
      <c r="KPJ204" s="5"/>
      <c r="KPK204" s="5"/>
      <c r="KPL204" s="5"/>
      <c r="KPM204" s="5"/>
      <c r="KPN204" s="5"/>
      <c r="KPO204" s="5"/>
      <c r="KPP204" s="5"/>
      <c r="KPQ204" s="5"/>
      <c r="KPR204" s="5"/>
      <c r="KPS204" s="5"/>
      <c r="KPT204" s="5"/>
      <c r="KPU204" s="5"/>
      <c r="KPV204" s="5"/>
      <c r="KPW204" s="5"/>
      <c r="KPX204" s="5"/>
      <c r="KPY204" s="5"/>
      <c r="KPZ204" s="5"/>
      <c r="KQA204" s="5"/>
      <c r="KQB204" s="5"/>
      <c r="KQC204" s="5"/>
      <c r="KQD204" s="5"/>
      <c r="KQE204" s="5"/>
      <c r="KQF204" s="5"/>
      <c r="KQG204" s="5"/>
      <c r="KQH204" s="5"/>
      <c r="KQI204" s="5"/>
      <c r="KQJ204" s="5"/>
      <c r="KQK204" s="5"/>
      <c r="KQL204" s="5"/>
      <c r="KQM204" s="5"/>
      <c r="KQN204" s="5"/>
      <c r="KQO204" s="5"/>
      <c r="KQP204" s="5"/>
      <c r="KQQ204" s="5"/>
      <c r="KQR204" s="5"/>
      <c r="KQS204" s="5"/>
      <c r="KQT204" s="5"/>
      <c r="KQU204" s="5"/>
      <c r="KQV204" s="5"/>
      <c r="KQW204" s="5"/>
      <c r="KQX204" s="5"/>
      <c r="KQY204" s="5"/>
      <c r="KQZ204" s="5"/>
      <c r="KRA204" s="5"/>
      <c r="KRB204" s="5"/>
      <c r="KRC204" s="5"/>
      <c r="KRD204" s="5"/>
      <c r="KRE204" s="5"/>
      <c r="KRF204" s="5"/>
      <c r="KRG204" s="5"/>
      <c r="KRH204" s="5"/>
      <c r="KRI204" s="5"/>
      <c r="KRJ204" s="5"/>
      <c r="KRK204" s="5"/>
      <c r="KRL204" s="5"/>
      <c r="KRM204" s="5"/>
      <c r="KRN204" s="5"/>
      <c r="KRO204" s="5"/>
      <c r="KRP204" s="5"/>
      <c r="KRQ204" s="5"/>
      <c r="KRR204" s="5"/>
      <c r="KRS204" s="5"/>
      <c r="KRT204" s="5"/>
      <c r="KRU204" s="5"/>
      <c r="KRV204" s="5"/>
      <c r="KRW204" s="5"/>
      <c r="KRX204" s="5"/>
      <c r="KRY204" s="5"/>
      <c r="KRZ204" s="5"/>
      <c r="KSA204" s="5"/>
      <c r="KSB204" s="5"/>
      <c r="KSC204" s="5"/>
      <c r="KSD204" s="5"/>
      <c r="KSE204" s="5"/>
      <c r="KSF204" s="5"/>
      <c r="KSG204" s="5"/>
      <c r="KSH204" s="5"/>
      <c r="KSI204" s="5"/>
      <c r="KSJ204" s="5"/>
      <c r="KSK204" s="5"/>
      <c r="KSL204" s="5"/>
      <c r="KSM204" s="5"/>
      <c r="KSN204" s="5"/>
      <c r="KSO204" s="5"/>
      <c r="KSP204" s="5"/>
      <c r="KSQ204" s="5"/>
      <c r="KSR204" s="5"/>
      <c r="KSS204" s="5"/>
      <c r="KST204" s="5"/>
      <c r="KSU204" s="5"/>
      <c r="KSV204" s="5"/>
      <c r="KSW204" s="5"/>
      <c r="KSX204" s="5"/>
      <c r="KSY204" s="5"/>
      <c r="KSZ204" s="5"/>
      <c r="KTA204" s="5"/>
      <c r="KTB204" s="5"/>
      <c r="KTC204" s="5"/>
      <c r="KTD204" s="5"/>
      <c r="KTE204" s="5"/>
      <c r="KTF204" s="5"/>
      <c r="KTG204" s="5"/>
      <c r="KTH204" s="5"/>
      <c r="KTI204" s="5"/>
      <c r="KTJ204" s="5"/>
      <c r="KTK204" s="5"/>
      <c r="KTL204" s="5"/>
      <c r="KTM204" s="5"/>
      <c r="KTN204" s="5"/>
      <c r="KTO204" s="5"/>
      <c r="KTP204" s="5"/>
      <c r="KTQ204" s="5"/>
      <c r="KTR204" s="5"/>
      <c r="KTS204" s="5"/>
      <c r="KTT204" s="5"/>
      <c r="KTU204" s="5"/>
      <c r="KTV204" s="5"/>
      <c r="KTW204" s="5"/>
      <c r="KTX204" s="5"/>
      <c r="KTY204" s="5"/>
      <c r="KTZ204" s="5"/>
      <c r="KUA204" s="5"/>
      <c r="KUB204" s="5"/>
      <c r="KUC204" s="5"/>
      <c r="KUD204" s="5"/>
      <c r="KUE204" s="5"/>
      <c r="KUF204" s="5"/>
      <c r="KUG204" s="5"/>
      <c r="KUH204" s="5"/>
      <c r="KUI204" s="5"/>
      <c r="KUJ204" s="5"/>
      <c r="KUK204" s="5"/>
      <c r="KUL204" s="5"/>
      <c r="KUM204" s="5"/>
      <c r="KUN204" s="5"/>
      <c r="KUO204" s="5"/>
      <c r="KUP204" s="5"/>
      <c r="KUQ204" s="5"/>
      <c r="KUR204" s="5"/>
      <c r="KUS204" s="5"/>
      <c r="KUT204" s="5"/>
      <c r="KUU204" s="5"/>
      <c r="KUV204" s="5"/>
      <c r="KUW204" s="5"/>
      <c r="KUX204" s="5"/>
      <c r="KUY204" s="5"/>
      <c r="KUZ204" s="5"/>
      <c r="KVA204" s="5"/>
      <c r="KVB204" s="5"/>
      <c r="KVC204" s="5"/>
      <c r="KVD204" s="5"/>
      <c r="KVE204" s="5"/>
      <c r="KVF204" s="5"/>
      <c r="KVG204" s="5"/>
      <c r="KVH204" s="5"/>
      <c r="KVI204" s="5"/>
      <c r="KVJ204" s="5"/>
      <c r="KVK204" s="5"/>
      <c r="KVL204" s="5"/>
      <c r="KVM204" s="5"/>
      <c r="KVN204" s="5"/>
      <c r="KVO204" s="5"/>
      <c r="KVP204" s="5"/>
      <c r="KVQ204" s="5"/>
      <c r="KVR204" s="5"/>
      <c r="KVS204" s="5"/>
      <c r="KVT204" s="5"/>
      <c r="KVU204" s="5"/>
      <c r="KVV204" s="5"/>
      <c r="KVW204" s="5"/>
      <c r="KVX204" s="5"/>
      <c r="KVY204" s="5"/>
      <c r="KVZ204" s="5"/>
      <c r="KWA204" s="5"/>
      <c r="KWB204" s="5"/>
      <c r="KWC204" s="5"/>
      <c r="KWD204" s="5"/>
      <c r="KWE204" s="5"/>
      <c r="KWF204" s="5"/>
      <c r="KWG204" s="5"/>
      <c r="KWH204" s="5"/>
      <c r="KWI204" s="5"/>
      <c r="KWJ204" s="5"/>
      <c r="KWK204" s="5"/>
      <c r="KWL204" s="5"/>
      <c r="KWM204" s="5"/>
      <c r="KWN204" s="5"/>
      <c r="KWO204" s="5"/>
      <c r="KWP204" s="5"/>
      <c r="KWQ204" s="5"/>
      <c r="KWR204" s="5"/>
      <c r="KWS204" s="5"/>
      <c r="KWT204" s="5"/>
      <c r="KWU204" s="5"/>
      <c r="KWV204" s="5"/>
      <c r="KWW204" s="5"/>
      <c r="KWX204" s="5"/>
      <c r="KWY204" s="5"/>
      <c r="KWZ204" s="5"/>
      <c r="KXA204" s="5"/>
      <c r="KXB204" s="5"/>
      <c r="KXC204" s="5"/>
      <c r="KXD204" s="5"/>
      <c r="KXE204" s="5"/>
      <c r="KXF204" s="5"/>
      <c r="KXG204" s="5"/>
      <c r="KXH204" s="5"/>
      <c r="KXI204" s="5"/>
      <c r="KXJ204" s="5"/>
      <c r="KXK204" s="5"/>
      <c r="KXL204" s="5"/>
      <c r="KXM204" s="5"/>
      <c r="KXN204" s="5"/>
      <c r="KXO204" s="5"/>
      <c r="KXP204" s="5"/>
      <c r="KXQ204" s="5"/>
      <c r="KXR204" s="5"/>
      <c r="KXS204" s="5"/>
      <c r="KXT204" s="5"/>
      <c r="KXU204" s="5"/>
      <c r="KXV204" s="5"/>
      <c r="KXW204" s="5"/>
      <c r="KXX204" s="5"/>
      <c r="KXY204" s="5"/>
      <c r="KXZ204" s="5"/>
      <c r="KYA204" s="5"/>
      <c r="KYB204" s="5"/>
      <c r="KYC204" s="5"/>
      <c r="KYD204" s="5"/>
      <c r="KYE204" s="5"/>
      <c r="KYF204" s="5"/>
      <c r="KYG204" s="5"/>
      <c r="KYH204" s="5"/>
      <c r="KYI204" s="5"/>
      <c r="KYJ204" s="5"/>
      <c r="KYK204" s="5"/>
      <c r="KYL204" s="5"/>
      <c r="KYM204" s="5"/>
      <c r="KYN204" s="5"/>
      <c r="KYO204" s="5"/>
      <c r="KYP204" s="5"/>
      <c r="KYQ204" s="5"/>
      <c r="KYR204" s="5"/>
      <c r="KYS204" s="5"/>
      <c r="KYT204" s="5"/>
      <c r="KYU204" s="5"/>
      <c r="KYV204" s="5"/>
      <c r="KYW204" s="5"/>
      <c r="KYX204" s="5"/>
      <c r="KYY204" s="5"/>
      <c r="KYZ204" s="5"/>
      <c r="KZA204" s="5"/>
      <c r="KZB204" s="5"/>
      <c r="KZC204" s="5"/>
      <c r="KZD204" s="5"/>
      <c r="KZE204" s="5"/>
      <c r="KZF204" s="5"/>
      <c r="KZG204" s="5"/>
      <c r="KZH204" s="5"/>
      <c r="KZI204" s="5"/>
      <c r="KZJ204" s="5"/>
      <c r="KZK204" s="5"/>
      <c r="KZL204" s="5"/>
      <c r="KZM204" s="5"/>
      <c r="KZN204" s="5"/>
      <c r="KZO204" s="5"/>
      <c r="KZP204" s="5"/>
      <c r="KZQ204" s="5"/>
      <c r="KZR204" s="5"/>
      <c r="KZS204" s="5"/>
      <c r="KZT204" s="5"/>
      <c r="KZU204" s="5"/>
      <c r="KZV204" s="5"/>
      <c r="KZW204" s="5"/>
      <c r="KZX204" s="5"/>
      <c r="KZY204" s="5"/>
      <c r="KZZ204" s="5"/>
      <c r="LAA204" s="5"/>
      <c r="LAB204" s="5"/>
      <c r="LAC204" s="5"/>
      <c r="LAD204" s="5"/>
      <c r="LAE204" s="5"/>
      <c r="LAF204" s="5"/>
      <c r="LAG204" s="5"/>
      <c r="LAH204" s="5"/>
      <c r="LAI204" s="5"/>
      <c r="LAJ204" s="5"/>
      <c r="LAK204" s="5"/>
      <c r="LAL204" s="5"/>
      <c r="LAM204" s="5"/>
      <c r="LAN204" s="5"/>
      <c r="LAO204" s="5"/>
      <c r="LAP204" s="5"/>
      <c r="LAQ204" s="5"/>
      <c r="LAR204" s="5"/>
      <c r="LAS204" s="5"/>
      <c r="LAT204" s="5"/>
      <c r="LAU204" s="5"/>
      <c r="LAV204" s="5"/>
      <c r="LAW204" s="5"/>
      <c r="LAX204" s="5"/>
      <c r="LAY204" s="5"/>
      <c r="LAZ204" s="5"/>
      <c r="LBA204" s="5"/>
      <c r="LBB204" s="5"/>
      <c r="LBC204" s="5"/>
      <c r="LBD204" s="5"/>
      <c r="LBE204" s="5"/>
      <c r="LBF204" s="5"/>
      <c r="LBG204" s="5"/>
      <c r="LBH204" s="5"/>
      <c r="LBI204" s="5"/>
      <c r="LBJ204" s="5"/>
      <c r="LBK204" s="5"/>
      <c r="LBL204" s="5"/>
      <c r="LBM204" s="5"/>
      <c r="LBN204" s="5"/>
      <c r="LBO204" s="5"/>
      <c r="LBP204" s="5"/>
      <c r="LBQ204" s="5"/>
      <c r="LBR204" s="5"/>
      <c r="LBS204" s="5"/>
      <c r="LBT204" s="5"/>
      <c r="LBU204" s="5"/>
      <c r="LBV204" s="5"/>
      <c r="LBW204" s="5"/>
      <c r="LBX204" s="5"/>
      <c r="LBY204" s="5"/>
      <c r="LBZ204" s="5"/>
      <c r="LCA204" s="5"/>
      <c r="LCB204" s="5"/>
      <c r="LCC204" s="5"/>
      <c r="LCD204" s="5"/>
      <c r="LCE204" s="5"/>
      <c r="LCF204" s="5"/>
      <c r="LCG204" s="5"/>
      <c r="LCH204" s="5"/>
      <c r="LCI204" s="5"/>
      <c r="LCJ204" s="5"/>
      <c r="LCK204" s="5"/>
      <c r="LCL204" s="5"/>
      <c r="LCM204" s="5"/>
      <c r="LCN204" s="5"/>
      <c r="LCO204" s="5"/>
      <c r="LCP204" s="5"/>
      <c r="LCQ204" s="5"/>
      <c r="LCR204" s="5"/>
      <c r="LCS204" s="5"/>
      <c r="LCT204" s="5"/>
      <c r="LCU204" s="5"/>
      <c r="LCV204" s="5"/>
      <c r="LCW204" s="5"/>
      <c r="LCX204" s="5"/>
      <c r="LCY204" s="5"/>
      <c r="LCZ204" s="5"/>
      <c r="LDA204" s="5"/>
      <c r="LDB204" s="5"/>
      <c r="LDC204" s="5"/>
      <c r="LDD204" s="5"/>
      <c r="LDE204" s="5"/>
      <c r="LDF204" s="5"/>
      <c r="LDG204" s="5"/>
      <c r="LDH204" s="5"/>
      <c r="LDI204" s="5"/>
      <c r="LDJ204" s="5"/>
      <c r="LDK204" s="5"/>
      <c r="LDL204" s="5"/>
      <c r="LDM204" s="5"/>
      <c r="LDN204" s="5"/>
      <c r="LDO204" s="5"/>
      <c r="LDP204" s="5"/>
      <c r="LDQ204" s="5"/>
      <c r="LDR204" s="5"/>
      <c r="LDS204" s="5"/>
      <c r="LDT204" s="5"/>
      <c r="LDU204" s="5"/>
      <c r="LDV204" s="5"/>
      <c r="LDW204" s="5"/>
      <c r="LDX204" s="5"/>
      <c r="LDY204" s="5"/>
      <c r="LDZ204" s="5"/>
      <c r="LEA204" s="5"/>
      <c r="LEB204" s="5"/>
      <c r="LEC204" s="5"/>
      <c r="LED204" s="5"/>
      <c r="LEE204" s="5"/>
      <c r="LEF204" s="5"/>
      <c r="LEG204" s="5"/>
      <c r="LEH204" s="5"/>
      <c r="LEI204" s="5"/>
      <c r="LEJ204" s="5"/>
      <c r="LEK204" s="5"/>
      <c r="LEL204" s="5"/>
      <c r="LEM204" s="5"/>
      <c r="LEN204" s="5"/>
      <c r="LEO204" s="5"/>
      <c r="LEP204" s="5"/>
      <c r="LEQ204" s="5"/>
      <c r="LER204" s="5"/>
      <c r="LES204" s="5"/>
      <c r="LET204" s="5"/>
      <c r="LEU204" s="5"/>
      <c r="LEV204" s="5"/>
      <c r="LEW204" s="5"/>
      <c r="LEX204" s="5"/>
      <c r="LEY204" s="5"/>
      <c r="LEZ204" s="5"/>
      <c r="LFA204" s="5"/>
      <c r="LFB204" s="5"/>
      <c r="LFC204" s="5"/>
      <c r="LFD204" s="5"/>
      <c r="LFE204" s="5"/>
      <c r="LFF204" s="5"/>
      <c r="LFG204" s="5"/>
      <c r="LFH204" s="5"/>
      <c r="LFI204" s="5"/>
      <c r="LFJ204" s="5"/>
      <c r="LFK204" s="5"/>
      <c r="LFL204" s="5"/>
      <c r="LFM204" s="5"/>
      <c r="LFN204" s="5"/>
      <c r="LFO204" s="5"/>
      <c r="LFP204" s="5"/>
      <c r="LFQ204" s="5"/>
      <c r="LFR204" s="5"/>
      <c r="LFS204" s="5"/>
      <c r="LFT204" s="5"/>
      <c r="LFU204" s="5"/>
      <c r="LFV204" s="5"/>
      <c r="LFW204" s="5"/>
      <c r="LFX204" s="5"/>
      <c r="LFY204" s="5"/>
      <c r="LFZ204" s="5"/>
      <c r="LGA204" s="5"/>
      <c r="LGB204" s="5"/>
      <c r="LGC204" s="5"/>
      <c r="LGD204" s="5"/>
      <c r="LGE204" s="5"/>
      <c r="LGF204" s="5"/>
      <c r="LGG204" s="5"/>
      <c r="LGH204" s="5"/>
      <c r="LGI204" s="5"/>
      <c r="LGJ204" s="5"/>
      <c r="LGK204" s="5"/>
      <c r="LGL204" s="5"/>
      <c r="LGM204" s="5"/>
      <c r="LGN204" s="5"/>
      <c r="LGO204" s="5"/>
      <c r="LGP204" s="5"/>
      <c r="LGQ204" s="5"/>
      <c r="LGR204" s="5"/>
      <c r="LGS204" s="5"/>
      <c r="LGT204" s="5"/>
      <c r="LGU204" s="5"/>
      <c r="LGV204" s="5"/>
      <c r="LGW204" s="5"/>
      <c r="LGX204" s="5"/>
      <c r="LGY204" s="5"/>
      <c r="LGZ204" s="5"/>
      <c r="LHA204" s="5"/>
      <c r="LHB204" s="5"/>
      <c r="LHC204" s="5"/>
      <c r="LHD204" s="5"/>
      <c r="LHE204" s="5"/>
      <c r="LHF204" s="5"/>
      <c r="LHG204" s="5"/>
      <c r="LHH204" s="5"/>
      <c r="LHI204" s="5"/>
      <c r="LHJ204" s="5"/>
      <c r="LHK204" s="5"/>
      <c r="LHL204" s="5"/>
      <c r="LHM204" s="5"/>
      <c r="LHN204" s="5"/>
      <c r="LHO204" s="5"/>
      <c r="LHP204" s="5"/>
      <c r="LHQ204" s="5"/>
      <c r="LHR204" s="5"/>
      <c r="LHS204" s="5"/>
      <c r="LHT204" s="5"/>
      <c r="LHU204" s="5"/>
      <c r="LHV204" s="5"/>
      <c r="LHW204" s="5"/>
      <c r="LHX204" s="5"/>
      <c r="LHY204" s="5"/>
      <c r="LHZ204" s="5"/>
      <c r="LIA204" s="5"/>
      <c r="LIB204" s="5"/>
      <c r="LIC204" s="5"/>
      <c r="LID204" s="5"/>
      <c r="LIE204" s="5"/>
      <c r="LIF204" s="5"/>
      <c r="LIG204" s="5"/>
      <c r="LIH204" s="5"/>
      <c r="LII204" s="5"/>
      <c r="LIJ204" s="5"/>
      <c r="LIK204" s="5"/>
      <c r="LIL204" s="5"/>
      <c r="LIM204" s="5"/>
      <c r="LIN204" s="5"/>
      <c r="LIO204" s="5"/>
      <c r="LIP204" s="5"/>
      <c r="LIQ204" s="5"/>
      <c r="LIR204" s="5"/>
      <c r="LIS204" s="5"/>
      <c r="LIT204" s="5"/>
      <c r="LIU204" s="5"/>
      <c r="LIV204" s="5"/>
      <c r="LIW204" s="5"/>
      <c r="LIX204" s="5"/>
      <c r="LIY204" s="5"/>
      <c r="LIZ204" s="5"/>
      <c r="LJA204" s="5"/>
      <c r="LJB204" s="5"/>
      <c r="LJC204" s="5"/>
      <c r="LJD204" s="5"/>
      <c r="LJE204" s="5"/>
      <c r="LJF204" s="5"/>
      <c r="LJG204" s="5"/>
      <c r="LJH204" s="5"/>
      <c r="LJI204" s="5"/>
      <c r="LJJ204" s="5"/>
      <c r="LJK204" s="5"/>
      <c r="LJL204" s="5"/>
      <c r="LJM204" s="5"/>
      <c r="LJN204" s="5"/>
      <c r="LJO204" s="5"/>
      <c r="LJP204" s="5"/>
      <c r="LJQ204" s="5"/>
      <c r="LJR204" s="5"/>
      <c r="LJS204" s="5"/>
      <c r="LJT204" s="5"/>
      <c r="LJU204" s="5"/>
      <c r="LJV204" s="5"/>
      <c r="LJW204" s="5"/>
      <c r="LJX204" s="5"/>
      <c r="LJY204" s="5"/>
      <c r="LJZ204" s="5"/>
      <c r="LKA204" s="5"/>
      <c r="LKB204" s="5"/>
      <c r="LKC204" s="5"/>
      <c r="LKD204" s="5"/>
      <c r="LKE204" s="5"/>
      <c r="LKF204" s="5"/>
      <c r="LKG204" s="5"/>
      <c r="LKH204" s="5"/>
      <c r="LKI204" s="5"/>
      <c r="LKJ204" s="5"/>
      <c r="LKK204" s="5"/>
      <c r="LKL204" s="5"/>
      <c r="LKM204" s="5"/>
      <c r="LKN204" s="5"/>
      <c r="LKO204" s="5"/>
      <c r="LKP204" s="5"/>
      <c r="LKQ204" s="5"/>
      <c r="LKR204" s="5"/>
      <c r="LKS204" s="5"/>
      <c r="LKT204" s="5"/>
      <c r="LKU204" s="5"/>
      <c r="LKV204" s="5"/>
      <c r="LKW204" s="5"/>
      <c r="LKX204" s="5"/>
      <c r="LKY204" s="5"/>
      <c r="LKZ204" s="5"/>
      <c r="LLA204" s="5"/>
      <c r="LLB204" s="5"/>
      <c r="LLC204" s="5"/>
      <c r="LLD204" s="5"/>
      <c r="LLE204" s="5"/>
      <c r="LLF204" s="5"/>
      <c r="LLG204" s="5"/>
      <c r="LLH204" s="5"/>
      <c r="LLI204" s="5"/>
      <c r="LLJ204" s="5"/>
      <c r="LLK204" s="5"/>
      <c r="LLL204" s="5"/>
      <c r="LLM204" s="5"/>
      <c r="LLN204" s="5"/>
      <c r="LLO204" s="5"/>
      <c r="LLP204" s="5"/>
      <c r="LLQ204" s="5"/>
      <c r="LLR204" s="5"/>
      <c r="LLS204" s="5"/>
      <c r="LLT204" s="5"/>
      <c r="LLU204" s="5"/>
      <c r="LLV204" s="5"/>
      <c r="LLW204" s="5"/>
      <c r="LLX204" s="5"/>
      <c r="LLY204" s="5"/>
      <c r="LLZ204" s="5"/>
      <c r="LMA204" s="5"/>
      <c r="LMB204" s="5"/>
      <c r="LMC204" s="5"/>
      <c r="LMD204" s="5"/>
      <c r="LME204" s="5"/>
      <c r="LMF204" s="5"/>
      <c r="LMG204" s="5"/>
      <c r="LMH204" s="5"/>
      <c r="LMI204" s="5"/>
      <c r="LMJ204" s="5"/>
      <c r="LMK204" s="5"/>
      <c r="LML204" s="5"/>
      <c r="LMM204" s="5"/>
      <c r="LMN204" s="5"/>
      <c r="LMO204" s="5"/>
      <c r="LMP204" s="5"/>
      <c r="LMQ204" s="5"/>
      <c r="LMR204" s="5"/>
      <c r="LMS204" s="5"/>
      <c r="LMT204" s="5"/>
      <c r="LMU204" s="5"/>
      <c r="LMV204" s="5"/>
      <c r="LMW204" s="5"/>
      <c r="LMX204" s="5"/>
      <c r="LMY204" s="5"/>
      <c r="LMZ204" s="5"/>
      <c r="LNA204" s="5"/>
      <c r="LNB204" s="5"/>
      <c r="LNC204" s="5"/>
      <c r="LND204" s="5"/>
      <c r="LNE204" s="5"/>
      <c r="LNF204" s="5"/>
      <c r="LNG204" s="5"/>
      <c r="LNH204" s="5"/>
      <c r="LNI204" s="5"/>
      <c r="LNJ204" s="5"/>
      <c r="LNK204" s="5"/>
      <c r="LNL204" s="5"/>
      <c r="LNM204" s="5"/>
      <c r="LNN204" s="5"/>
      <c r="LNO204" s="5"/>
      <c r="LNP204" s="5"/>
      <c r="LNQ204" s="5"/>
      <c r="LNR204" s="5"/>
      <c r="LNS204" s="5"/>
      <c r="LNT204" s="5"/>
      <c r="LNU204" s="5"/>
      <c r="LNV204" s="5"/>
      <c r="LNW204" s="5"/>
      <c r="LNX204" s="5"/>
      <c r="LNY204" s="5"/>
      <c r="LNZ204" s="5"/>
      <c r="LOA204" s="5"/>
      <c r="LOB204" s="5"/>
      <c r="LOC204" s="5"/>
      <c r="LOD204" s="5"/>
      <c r="LOE204" s="5"/>
      <c r="LOF204" s="5"/>
      <c r="LOG204" s="5"/>
      <c r="LOH204" s="5"/>
      <c r="LOI204" s="5"/>
      <c r="LOJ204" s="5"/>
      <c r="LOK204" s="5"/>
      <c r="LOL204" s="5"/>
      <c r="LOM204" s="5"/>
      <c r="LON204" s="5"/>
      <c r="LOO204" s="5"/>
      <c r="LOP204" s="5"/>
      <c r="LOQ204" s="5"/>
      <c r="LOR204" s="5"/>
      <c r="LOS204" s="5"/>
      <c r="LOT204" s="5"/>
      <c r="LOU204" s="5"/>
      <c r="LOV204" s="5"/>
      <c r="LOW204" s="5"/>
      <c r="LOX204" s="5"/>
      <c r="LOY204" s="5"/>
      <c r="LOZ204" s="5"/>
      <c r="LPA204" s="5"/>
      <c r="LPB204" s="5"/>
      <c r="LPC204" s="5"/>
      <c r="LPD204" s="5"/>
      <c r="LPE204" s="5"/>
      <c r="LPF204" s="5"/>
      <c r="LPG204" s="5"/>
      <c r="LPH204" s="5"/>
      <c r="LPI204" s="5"/>
      <c r="LPJ204" s="5"/>
      <c r="LPK204" s="5"/>
      <c r="LPL204" s="5"/>
      <c r="LPM204" s="5"/>
      <c r="LPN204" s="5"/>
      <c r="LPO204" s="5"/>
      <c r="LPP204" s="5"/>
      <c r="LPQ204" s="5"/>
      <c r="LPR204" s="5"/>
      <c r="LPS204" s="5"/>
      <c r="LPT204" s="5"/>
      <c r="LPU204" s="5"/>
      <c r="LPV204" s="5"/>
      <c r="LPW204" s="5"/>
      <c r="LPX204" s="5"/>
      <c r="LPY204" s="5"/>
      <c r="LPZ204" s="5"/>
      <c r="LQA204" s="5"/>
      <c r="LQB204" s="5"/>
      <c r="LQC204" s="5"/>
      <c r="LQD204" s="5"/>
      <c r="LQE204" s="5"/>
      <c r="LQF204" s="5"/>
      <c r="LQG204" s="5"/>
      <c r="LQH204" s="5"/>
      <c r="LQI204" s="5"/>
      <c r="LQJ204" s="5"/>
      <c r="LQK204" s="5"/>
      <c r="LQL204" s="5"/>
      <c r="LQM204" s="5"/>
      <c r="LQN204" s="5"/>
      <c r="LQO204" s="5"/>
      <c r="LQP204" s="5"/>
      <c r="LQQ204" s="5"/>
      <c r="LQR204" s="5"/>
      <c r="LQS204" s="5"/>
      <c r="LQT204" s="5"/>
      <c r="LQU204" s="5"/>
      <c r="LQV204" s="5"/>
      <c r="LQW204" s="5"/>
      <c r="LQX204" s="5"/>
      <c r="LQY204" s="5"/>
      <c r="LQZ204" s="5"/>
      <c r="LRA204" s="5"/>
      <c r="LRB204" s="5"/>
      <c r="LRC204" s="5"/>
      <c r="LRD204" s="5"/>
      <c r="LRE204" s="5"/>
      <c r="LRF204" s="5"/>
      <c r="LRG204" s="5"/>
      <c r="LRH204" s="5"/>
      <c r="LRI204" s="5"/>
      <c r="LRJ204" s="5"/>
      <c r="LRK204" s="5"/>
      <c r="LRL204" s="5"/>
      <c r="LRM204" s="5"/>
      <c r="LRN204" s="5"/>
      <c r="LRO204" s="5"/>
      <c r="LRP204" s="5"/>
      <c r="LRQ204" s="5"/>
      <c r="LRR204" s="5"/>
      <c r="LRS204" s="5"/>
      <c r="LRT204" s="5"/>
      <c r="LRU204" s="5"/>
      <c r="LRV204" s="5"/>
      <c r="LRW204" s="5"/>
      <c r="LRX204" s="5"/>
      <c r="LRY204" s="5"/>
      <c r="LRZ204" s="5"/>
      <c r="LSA204" s="5"/>
      <c r="LSB204" s="5"/>
      <c r="LSC204" s="5"/>
      <c r="LSD204" s="5"/>
      <c r="LSE204" s="5"/>
      <c r="LSF204" s="5"/>
      <c r="LSG204" s="5"/>
      <c r="LSH204" s="5"/>
      <c r="LSI204" s="5"/>
      <c r="LSJ204" s="5"/>
      <c r="LSK204" s="5"/>
      <c r="LSL204" s="5"/>
      <c r="LSM204" s="5"/>
      <c r="LSN204" s="5"/>
      <c r="LSO204" s="5"/>
      <c r="LSP204" s="5"/>
      <c r="LSQ204" s="5"/>
      <c r="LSR204" s="5"/>
      <c r="LSS204" s="5"/>
      <c r="LST204" s="5"/>
      <c r="LSU204" s="5"/>
      <c r="LSV204" s="5"/>
      <c r="LSW204" s="5"/>
      <c r="LSX204" s="5"/>
      <c r="LSY204" s="5"/>
      <c r="LSZ204" s="5"/>
      <c r="LTA204" s="5"/>
      <c r="LTB204" s="5"/>
      <c r="LTC204" s="5"/>
      <c r="LTD204" s="5"/>
      <c r="LTE204" s="5"/>
      <c r="LTF204" s="5"/>
      <c r="LTG204" s="5"/>
      <c r="LTH204" s="5"/>
      <c r="LTI204" s="5"/>
      <c r="LTJ204" s="5"/>
      <c r="LTK204" s="5"/>
      <c r="LTL204" s="5"/>
      <c r="LTM204" s="5"/>
      <c r="LTN204" s="5"/>
      <c r="LTO204" s="5"/>
      <c r="LTP204" s="5"/>
      <c r="LTQ204" s="5"/>
      <c r="LTR204" s="5"/>
      <c r="LTS204" s="5"/>
      <c r="LTT204" s="5"/>
      <c r="LTU204" s="5"/>
      <c r="LTV204" s="5"/>
      <c r="LTW204" s="5"/>
      <c r="LTX204" s="5"/>
      <c r="LTY204" s="5"/>
      <c r="LTZ204" s="5"/>
      <c r="LUA204" s="5"/>
      <c r="LUB204" s="5"/>
      <c r="LUC204" s="5"/>
      <c r="LUD204" s="5"/>
      <c r="LUE204" s="5"/>
      <c r="LUF204" s="5"/>
      <c r="LUG204" s="5"/>
      <c r="LUH204" s="5"/>
      <c r="LUI204" s="5"/>
      <c r="LUJ204" s="5"/>
      <c r="LUK204" s="5"/>
      <c r="LUL204" s="5"/>
      <c r="LUM204" s="5"/>
      <c r="LUN204" s="5"/>
      <c r="LUO204" s="5"/>
      <c r="LUP204" s="5"/>
      <c r="LUQ204" s="5"/>
      <c r="LUR204" s="5"/>
      <c r="LUS204" s="5"/>
      <c r="LUT204" s="5"/>
      <c r="LUU204" s="5"/>
      <c r="LUV204" s="5"/>
      <c r="LUW204" s="5"/>
      <c r="LUX204" s="5"/>
      <c r="LUY204" s="5"/>
      <c r="LUZ204" s="5"/>
      <c r="LVA204" s="5"/>
      <c r="LVB204" s="5"/>
      <c r="LVC204" s="5"/>
      <c r="LVD204" s="5"/>
      <c r="LVE204" s="5"/>
      <c r="LVF204" s="5"/>
      <c r="LVG204" s="5"/>
      <c r="LVH204" s="5"/>
      <c r="LVI204" s="5"/>
      <c r="LVJ204" s="5"/>
      <c r="LVK204" s="5"/>
      <c r="LVL204" s="5"/>
      <c r="LVM204" s="5"/>
      <c r="LVN204" s="5"/>
      <c r="LVO204" s="5"/>
      <c r="LVP204" s="5"/>
      <c r="LVQ204" s="5"/>
      <c r="LVR204" s="5"/>
      <c r="LVS204" s="5"/>
      <c r="LVT204" s="5"/>
      <c r="LVU204" s="5"/>
      <c r="LVV204" s="5"/>
      <c r="LVW204" s="5"/>
      <c r="LVX204" s="5"/>
      <c r="LVY204" s="5"/>
      <c r="LVZ204" s="5"/>
      <c r="LWA204" s="5"/>
      <c r="LWB204" s="5"/>
      <c r="LWC204" s="5"/>
      <c r="LWD204" s="5"/>
      <c r="LWE204" s="5"/>
      <c r="LWF204" s="5"/>
      <c r="LWG204" s="5"/>
      <c r="LWH204" s="5"/>
      <c r="LWI204" s="5"/>
      <c r="LWJ204" s="5"/>
      <c r="LWK204" s="5"/>
      <c r="LWL204" s="5"/>
      <c r="LWM204" s="5"/>
      <c r="LWN204" s="5"/>
      <c r="LWO204" s="5"/>
      <c r="LWP204" s="5"/>
      <c r="LWQ204" s="5"/>
      <c r="LWR204" s="5"/>
      <c r="LWS204" s="5"/>
      <c r="LWT204" s="5"/>
      <c r="LWU204" s="5"/>
      <c r="LWV204" s="5"/>
      <c r="LWW204" s="5"/>
      <c r="LWX204" s="5"/>
      <c r="LWY204" s="5"/>
      <c r="LWZ204" s="5"/>
      <c r="LXA204" s="5"/>
      <c r="LXB204" s="5"/>
      <c r="LXC204" s="5"/>
      <c r="LXD204" s="5"/>
      <c r="LXE204" s="5"/>
      <c r="LXF204" s="5"/>
      <c r="LXG204" s="5"/>
      <c r="LXH204" s="5"/>
      <c r="LXI204" s="5"/>
      <c r="LXJ204" s="5"/>
      <c r="LXK204" s="5"/>
      <c r="LXL204" s="5"/>
      <c r="LXM204" s="5"/>
      <c r="LXN204" s="5"/>
      <c r="LXO204" s="5"/>
      <c r="LXP204" s="5"/>
      <c r="LXQ204" s="5"/>
      <c r="LXR204" s="5"/>
      <c r="LXS204" s="5"/>
      <c r="LXT204" s="5"/>
      <c r="LXU204" s="5"/>
      <c r="LXV204" s="5"/>
      <c r="LXW204" s="5"/>
      <c r="LXX204" s="5"/>
      <c r="LXY204" s="5"/>
      <c r="LXZ204" s="5"/>
      <c r="LYA204" s="5"/>
      <c r="LYB204" s="5"/>
      <c r="LYC204" s="5"/>
      <c r="LYD204" s="5"/>
      <c r="LYE204" s="5"/>
      <c r="LYF204" s="5"/>
      <c r="LYG204" s="5"/>
      <c r="LYH204" s="5"/>
      <c r="LYI204" s="5"/>
      <c r="LYJ204" s="5"/>
      <c r="LYK204" s="5"/>
      <c r="LYL204" s="5"/>
      <c r="LYM204" s="5"/>
      <c r="LYN204" s="5"/>
      <c r="LYO204" s="5"/>
      <c r="LYP204" s="5"/>
      <c r="LYQ204" s="5"/>
      <c r="LYR204" s="5"/>
      <c r="LYS204" s="5"/>
      <c r="LYT204" s="5"/>
      <c r="LYU204" s="5"/>
      <c r="LYV204" s="5"/>
      <c r="LYW204" s="5"/>
      <c r="LYX204" s="5"/>
      <c r="LYY204" s="5"/>
      <c r="LYZ204" s="5"/>
      <c r="LZA204" s="5"/>
      <c r="LZB204" s="5"/>
      <c r="LZC204" s="5"/>
      <c r="LZD204" s="5"/>
      <c r="LZE204" s="5"/>
      <c r="LZF204" s="5"/>
      <c r="LZG204" s="5"/>
      <c r="LZH204" s="5"/>
      <c r="LZI204" s="5"/>
      <c r="LZJ204" s="5"/>
      <c r="LZK204" s="5"/>
      <c r="LZL204" s="5"/>
      <c r="LZM204" s="5"/>
      <c r="LZN204" s="5"/>
      <c r="LZO204" s="5"/>
      <c r="LZP204" s="5"/>
      <c r="LZQ204" s="5"/>
      <c r="LZR204" s="5"/>
      <c r="LZS204" s="5"/>
      <c r="LZT204" s="5"/>
      <c r="LZU204" s="5"/>
      <c r="LZV204" s="5"/>
      <c r="LZW204" s="5"/>
      <c r="LZX204" s="5"/>
      <c r="LZY204" s="5"/>
      <c r="LZZ204" s="5"/>
      <c r="MAA204" s="5"/>
      <c r="MAB204" s="5"/>
      <c r="MAC204" s="5"/>
      <c r="MAD204" s="5"/>
      <c r="MAE204" s="5"/>
      <c r="MAF204" s="5"/>
      <c r="MAG204" s="5"/>
      <c r="MAH204" s="5"/>
      <c r="MAI204" s="5"/>
      <c r="MAJ204" s="5"/>
      <c r="MAK204" s="5"/>
      <c r="MAL204" s="5"/>
      <c r="MAM204" s="5"/>
      <c r="MAN204" s="5"/>
      <c r="MAO204" s="5"/>
      <c r="MAP204" s="5"/>
      <c r="MAQ204" s="5"/>
      <c r="MAR204" s="5"/>
      <c r="MAS204" s="5"/>
      <c r="MAT204" s="5"/>
      <c r="MAU204" s="5"/>
      <c r="MAV204" s="5"/>
      <c r="MAW204" s="5"/>
      <c r="MAX204" s="5"/>
      <c r="MAY204" s="5"/>
      <c r="MAZ204" s="5"/>
      <c r="MBA204" s="5"/>
      <c r="MBB204" s="5"/>
      <c r="MBC204" s="5"/>
      <c r="MBD204" s="5"/>
      <c r="MBE204" s="5"/>
      <c r="MBF204" s="5"/>
      <c r="MBG204" s="5"/>
      <c r="MBH204" s="5"/>
      <c r="MBI204" s="5"/>
      <c r="MBJ204" s="5"/>
      <c r="MBK204" s="5"/>
      <c r="MBL204" s="5"/>
      <c r="MBM204" s="5"/>
      <c r="MBN204" s="5"/>
      <c r="MBO204" s="5"/>
      <c r="MBP204" s="5"/>
      <c r="MBQ204" s="5"/>
      <c r="MBR204" s="5"/>
      <c r="MBS204" s="5"/>
      <c r="MBT204" s="5"/>
      <c r="MBU204" s="5"/>
      <c r="MBV204" s="5"/>
      <c r="MBW204" s="5"/>
      <c r="MBX204" s="5"/>
      <c r="MBY204" s="5"/>
      <c r="MBZ204" s="5"/>
      <c r="MCA204" s="5"/>
      <c r="MCB204" s="5"/>
      <c r="MCC204" s="5"/>
      <c r="MCD204" s="5"/>
      <c r="MCE204" s="5"/>
      <c r="MCF204" s="5"/>
      <c r="MCG204" s="5"/>
      <c r="MCH204" s="5"/>
      <c r="MCI204" s="5"/>
      <c r="MCJ204" s="5"/>
      <c r="MCK204" s="5"/>
      <c r="MCL204" s="5"/>
      <c r="MCM204" s="5"/>
      <c r="MCN204" s="5"/>
      <c r="MCO204" s="5"/>
      <c r="MCP204" s="5"/>
      <c r="MCQ204" s="5"/>
      <c r="MCR204" s="5"/>
      <c r="MCS204" s="5"/>
      <c r="MCT204" s="5"/>
      <c r="MCU204" s="5"/>
      <c r="MCV204" s="5"/>
      <c r="MCW204" s="5"/>
      <c r="MCX204" s="5"/>
      <c r="MCY204" s="5"/>
      <c r="MCZ204" s="5"/>
      <c r="MDA204" s="5"/>
      <c r="MDB204" s="5"/>
      <c r="MDC204" s="5"/>
      <c r="MDD204" s="5"/>
      <c r="MDE204" s="5"/>
      <c r="MDF204" s="5"/>
      <c r="MDG204" s="5"/>
      <c r="MDH204" s="5"/>
      <c r="MDI204" s="5"/>
      <c r="MDJ204" s="5"/>
      <c r="MDK204" s="5"/>
      <c r="MDL204" s="5"/>
      <c r="MDM204" s="5"/>
      <c r="MDN204" s="5"/>
      <c r="MDO204" s="5"/>
      <c r="MDP204" s="5"/>
      <c r="MDQ204" s="5"/>
      <c r="MDR204" s="5"/>
      <c r="MDS204" s="5"/>
      <c r="MDT204" s="5"/>
      <c r="MDU204" s="5"/>
      <c r="MDV204" s="5"/>
      <c r="MDW204" s="5"/>
      <c r="MDX204" s="5"/>
      <c r="MDY204" s="5"/>
      <c r="MDZ204" s="5"/>
      <c r="MEA204" s="5"/>
      <c r="MEB204" s="5"/>
      <c r="MEC204" s="5"/>
      <c r="MED204" s="5"/>
      <c r="MEE204" s="5"/>
      <c r="MEF204" s="5"/>
      <c r="MEG204" s="5"/>
      <c r="MEH204" s="5"/>
      <c r="MEI204" s="5"/>
      <c r="MEJ204" s="5"/>
      <c r="MEK204" s="5"/>
      <c r="MEL204" s="5"/>
      <c r="MEM204" s="5"/>
      <c r="MEN204" s="5"/>
      <c r="MEO204" s="5"/>
      <c r="MEP204" s="5"/>
      <c r="MEQ204" s="5"/>
      <c r="MER204" s="5"/>
      <c r="MES204" s="5"/>
      <c r="MET204" s="5"/>
      <c r="MEU204" s="5"/>
      <c r="MEV204" s="5"/>
      <c r="MEW204" s="5"/>
      <c r="MEX204" s="5"/>
      <c r="MEY204" s="5"/>
      <c r="MEZ204" s="5"/>
      <c r="MFA204" s="5"/>
      <c r="MFB204" s="5"/>
      <c r="MFC204" s="5"/>
      <c r="MFD204" s="5"/>
      <c r="MFE204" s="5"/>
      <c r="MFF204" s="5"/>
      <c r="MFG204" s="5"/>
      <c r="MFH204" s="5"/>
      <c r="MFI204" s="5"/>
      <c r="MFJ204" s="5"/>
      <c r="MFK204" s="5"/>
      <c r="MFL204" s="5"/>
      <c r="MFM204" s="5"/>
      <c r="MFN204" s="5"/>
      <c r="MFO204" s="5"/>
      <c r="MFP204" s="5"/>
      <c r="MFQ204" s="5"/>
      <c r="MFR204" s="5"/>
      <c r="MFS204" s="5"/>
      <c r="MFT204" s="5"/>
      <c r="MFU204" s="5"/>
      <c r="MFV204" s="5"/>
      <c r="MFW204" s="5"/>
      <c r="MFX204" s="5"/>
      <c r="MFY204" s="5"/>
      <c r="MFZ204" s="5"/>
      <c r="MGA204" s="5"/>
      <c r="MGB204" s="5"/>
      <c r="MGC204" s="5"/>
      <c r="MGD204" s="5"/>
      <c r="MGE204" s="5"/>
      <c r="MGF204" s="5"/>
      <c r="MGG204" s="5"/>
      <c r="MGH204" s="5"/>
      <c r="MGI204" s="5"/>
      <c r="MGJ204" s="5"/>
      <c r="MGK204" s="5"/>
      <c r="MGL204" s="5"/>
      <c r="MGM204" s="5"/>
      <c r="MGN204" s="5"/>
      <c r="MGO204" s="5"/>
      <c r="MGP204" s="5"/>
      <c r="MGQ204" s="5"/>
      <c r="MGR204" s="5"/>
      <c r="MGS204" s="5"/>
      <c r="MGT204" s="5"/>
      <c r="MGU204" s="5"/>
      <c r="MGV204" s="5"/>
      <c r="MGW204" s="5"/>
      <c r="MGX204" s="5"/>
      <c r="MGY204" s="5"/>
      <c r="MGZ204" s="5"/>
      <c r="MHA204" s="5"/>
      <c r="MHB204" s="5"/>
      <c r="MHC204" s="5"/>
      <c r="MHD204" s="5"/>
      <c r="MHE204" s="5"/>
      <c r="MHF204" s="5"/>
      <c r="MHG204" s="5"/>
      <c r="MHH204" s="5"/>
      <c r="MHI204" s="5"/>
      <c r="MHJ204" s="5"/>
      <c r="MHK204" s="5"/>
      <c r="MHL204" s="5"/>
      <c r="MHM204" s="5"/>
      <c r="MHN204" s="5"/>
      <c r="MHO204" s="5"/>
      <c r="MHP204" s="5"/>
      <c r="MHQ204" s="5"/>
      <c r="MHR204" s="5"/>
      <c r="MHS204" s="5"/>
      <c r="MHT204" s="5"/>
      <c r="MHU204" s="5"/>
      <c r="MHV204" s="5"/>
      <c r="MHW204" s="5"/>
      <c r="MHX204" s="5"/>
      <c r="MHY204" s="5"/>
      <c r="MHZ204" s="5"/>
      <c r="MIA204" s="5"/>
      <c r="MIB204" s="5"/>
      <c r="MIC204" s="5"/>
      <c r="MID204" s="5"/>
      <c r="MIE204" s="5"/>
      <c r="MIF204" s="5"/>
      <c r="MIG204" s="5"/>
      <c r="MIH204" s="5"/>
      <c r="MII204" s="5"/>
      <c r="MIJ204" s="5"/>
      <c r="MIK204" s="5"/>
      <c r="MIL204" s="5"/>
      <c r="MIM204" s="5"/>
      <c r="MIN204" s="5"/>
      <c r="MIO204" s="5"/>
      <c r="MIP204" s="5"/>
      <c r="MIQ204" s="5"/>
      <c r="MIR204" s="5"/>
      <c r="MIS204" s="5"/>
      <c r="MIT204" s="5"/>
      <c r="MIU204" s="5"/>
      <c r="MIV204" s="5"/>
      <c r="MIW204" s="5"/>
      <c r="MIX204" s="5"/>
      <c r="MIY204" s="5"/>
      <c r="MIZ204" s="5"/>
      <c r="MJA204" s="5"/>
      <c r="MJB204" s="5"/>
      <c r="MJC204" s="5"/>
      <c r="MJD204" s="5"/>
      <c r="MJE204" s="5"/>
      <c r="MJF204" s="5"/>
      <c r="MJG204" s="5"/>
      <c r="MJH204" s="5"/>
      <c r="MJI204" s="5"/>
      <c r="MJJ204" s="5"/>
      <c r="MJK204" s="5"/>
      <c r="MJL204" s="5"/>
      <c r="MJM204" s="5"/>
      <c r="MJN204" s="5"/>
      <c r="MJO204" s="5"/>
      <c r="MJP204" s="5"/>
      <c r="MJQ204" s="5"/>
      <c r="MJR204" s="5"/>
      <c r="MJS204" s="5"/>
      <c r="MJT204" s="5"/>
      <c r="MJU204" s="5"/>
      <c r="MJV204" s="5"/>
      <c r="MJW204" s="5"/>
      <c r="MJX204" s="5"/>
      <c r="MJY204" s="5"/>
      <c r="MJZ204" s="5"/>
      <c r="MKA204" s="5"/>
      <c r="MKB204" s="5"/>
      <c r="MKC204" s="5"/>
      <c r="MKD204" s="5"/>
      <c r="MKE204" s="5"/>
      <c r="MKF204" s="5"/>
      <c r="MKG204" s="5"/>
      <c r="MKH204" s="5"/>
      <c r="MKI204" s="5"/>
      <c r="MKJ204" s="5"/>
      <c r="MKK204" s="5"/>
      <c r="MKL204" s="5"/>
      <c r="MKM204" s="5"/>
      <c r="MKN204" s="5"/>
      <c r="MKO204" s="5"/>
      <c r="MKP204" s="5"/>
      <c r="MKQ204" s="5"/>
      <c r="MKR204" s="5"/>
      <c r="MKS204" s="5"/>
      <c r="MKT204" s="5"/>
      <c r="MKU204" s="5"/>
      <c r="MKV204" s="5"/>
      <c r="MKW204" s="5"/>
      <c r="MKX204" s="5"/>
      <c r="MKY204" s="5"/>
      <c r="MKZ204" s="5"/>
      <c r="MLA204" s="5"/>
      <c r="MLB204" s="5"/>
      <c r="MLC204" s="5"/>
      <c r="MLD204" s="5"/>
      <c r="MLE204" s="5"/>
      <c r="MLF204" s="5"/>
      <c r="MLG204" s="5"/>
      <c r="MLH204" s="5"/>
      <c r="MLI204" s="5"/>
      <c r="MLJ204" s="5"/>
      <c r="MLK204" s="5"/>
      <c r="MLL204" s="5"/>
      <c r="MLM204" s="5"/>
      <c r="MLN204" s="5"/>
      <c r="MLO204" s="5"/>
      <c r="MLP204" s="5"/>
      <c r="MLQ204" s="5"/>
      <c r="MLR204" s="5"/>
      <c r="MLS204" s="5"/>
      <c r="MLT204" s="5"/>
      <c r="MLU204" s="5"/>
      <c r="MLV204" s="5"/>
      <c r="MLW204" s="5"/>
      <c r="MLX204" s="5"/>
      <c r="MLY204" s="5"/>
      <c r="MLZ204" s="5"/>
      <c r="MMA204" s="5"/>
      <c r="MMB204" s="5"/>
      <c r="MMC204" s="5"/>
      <c r="MMD204" s="5"/>
      <c r="MME204" s="5"/>
      <c r="MMF204" s="5"/>
      <c r="MMG204" s="5"/>
      <c r="MMH204" s="5"/>
      <c r="MMI204" s="5"/>
      <c r="MMJ204" s="5"/>
      <c r="MMK204" s="5"/>
      <c r="MML204" s="5"/>
      <c r="MMM204" s="5"/>
      <c r="MMN204" s="5"/>
      <c r="MMO204" s="5"/>
      <c r="MMP204" s="5"/>
      <c r="MMQ204" s="5"/>
      <c r="MMR204" s="5"/>
      <c r="MMS204" s="5"/>
      <c r="MMT204" s="5"/>
      <c r="MMU204" s="5"/>
      <c r="MMV204" s="5"/>
      <c r="MMW204" s="5"/>
      <c r="MMX204" s="5"/>
      <c r="MMY204" s="5"/>
      <c r="MMZ204" s="5"/>
      <c r="MNA204" s="5"/>
      <c r="MNB204" s="5"/>
      <c r="MNC204" s="5"/>
      <c r="MND204" s="5"/>
      <c r="MNE204" s="5"/>
      <c r="MNF204" s="5"/>
      <c r="MNG204" s="5"/>
      <c r="MNH204" s="5"/>
      <c r="MNI204" s="5"/>
      <c r="MNJ204" s="5"/>
      <c r="MNK204" s="5"/>
      <c r="MNL204" s="5"/>
      <c r="MNM204" s="5"/>
      <c r="MNN204" s="5"/>
      <c r="MNO204" s="5"/>
      <c r="MNP204" s="5"/>
      <c r="MNQ204" s="5"/>
      <c r="MNR204" s="5"/>
      <c r="MNS204" s="5"/>
      <c r="MNT204" s="5"/>
      <c r="MNU204" s="5"/>
      <c r="MNV204" s="5"/>
      <c r="MNW204" s="5"/>
      <c r="MNX204" s="5"/>
      <c r="MNY204" s="5"/>
      <c r="MNZ204" s="5"/>
      <c r="MOA204" s="5"/>
      <c r="MOB204" s="5"/>
      <c r="MOC204" s="5"/>
      <c r="MOD204" s="5"/>
      <c r="MOE204" s="5"/>
      <c r="MOF204" s="5"/>
      <c r="MOG204" s="5"/>
      <c r="MOH204" s="5"/>
      <c r="MOI204" s="5"/>
      <c r="MOJ204" s="5"/>
      <c r="MOK204" s="5"/>
      <c r="MOL204" s="5"/>
      <c r="MOM204" s="5"/>
      <c r="MON204" s="5"/>
      <c r="MOO204" s="5"/>
      <c r="MOP204" s="5"/>
      <c r="MOQ204" s="5"/>
      <c r="MOR204" s="5"/>
      <c r="MOS204" s="5"/>
      <c r="MOT204" s="5"/>
      <c r="MOU204" s="5"/>
      <c r="MOV204" s="5"/>
      <c r="MOW204" s="5"/>
      <c r="MOX204" s="5"/>
      <c r="MOY204" s="5"/>
      <c r="MOZ204" s="5"/>
      <c r="MPA204" s="5"/>
      <c r="MPB204" s="5"/>
      <c r="MPC204" s="5"/>
      <c r="MPD204" s="5"/>
      <c r="MPE204" s="5"/>
      <c r="MPF204" s="5"/>
      <c r="MPG204" s="5"/>
      <c r="MPH204" s="5"/>
      <c r="MPI204" s="5"/>
      <c r="MPJ204" s="5"/>
      <c r="MPK204" s="5"/>
      <c r="MPL204" s="5"/>
      <c r="MPM204" s="5"/>
      <c r="MPN204" s="5"/>
      <c r="MPO204" s="5"/>
      <c r="MPP204" s="5"/>
      <c r="MPQ204" s="5"/>
      <c r="MPR204" s="5"/>
      <c r="MPS204" s="5"/>
      <c r="MPT204" s="5"/>
      <c r="MPU204" s="5"/>
      <c r="MPV204" s="5"/>
      <c r="MPW204" s="5"/>
      <c r="MPX204" s="5"/>
      <c r="MPY204" s="5"/>
      <c r="MPZ204" s="5"/>
      <c r="MQA204" s="5"/>
      <c r="MQB204" s="5"/>
      <c r="MQC204" s="5"/>
      <c r="MQD204" s="5"/>
      <c r="MQE204" s="5"/>
      <c r="MQF204" s="5"/>
      <c r="MQG204" s="5"/>
      <c r="MQH204" s="5"/>
      <c r="MQI204" s="5"/>
      <c r="MQJ204" s="5"/>
      <c r="MQK204" s="5"/>
      <c r="MQL204" s="5"/>
      <c r="MQM204" s="5"/>
      <c r="MQN204" s="5"/>
      <c r="MQO204" s="5"/>
      <c r="MQP204" s="5"/>
      <c r="MQQ204" s="5"/>
      <c r="MQR204" s="5"/>
      <c r="MQS204" s="5"/>
      <c r="MQT204" s="5"/>
      <c r="MQU204" s="5"/>
      <c r="MQV204" s="5"/>
      <c r="MQW204" s="5"/>
      <c r="MQX204" s="5"/>
      <c r="MQY204" s="5"/>
      <c r="MQZ204" s="5"/>
      <c r="MRA204" s="5"/>
      <c r="MRB204" s="5"/>
      <c r="MRC204" s="5"/>
      <c r="MRD204" s="5"/>
      <c r="MRE204" s="5"/>
      <c r="MRF204" s="5"/>
      <c r="MRG204" s="5"/>
      <c r="MRH204" s="5"/>
      <c r="MRI204" s="5"/>
      <c r="MRJ204" s="5"/>
      <c r="MRK204" s="5"/>
      <c r="MRL204" s="5"/>
      <c r="MRM204" s="5"/>
      <c r="MRN204" s="5"/>
      <c r="MRO204" s="5"/>
      <c r="MRP204" s="5"/>
      <c r="MRQ204" s="5"/>
      <c r="MRR204" s="5"/>
      <c r="MRS204" s="5"/>
      <c r="MRT204" s="5"/>
      <c r="MRU204" s="5"/>
      <c r="MRV204" s="5"/>
      <c r="MRW204" s="5"/>
      <c r="MRX204" s="5"/>
      <c r="MRY204" s="5"/>
      <c r="MRZ204" s="5"/>
      <c r="MSA204" s="5"/>
      <c r="MSB204" s="5"/>
      <c r="MSC204" s="5"/>
      <c r="MSD204" s="5"/>
      <c r="MSE204" s="5"/>
      <c r="MSF204" s="5"/>
      <c r="MSG204" s="5"/>
      <c r="MSH204" s="5"/>
      <c r="MSI204" s="5"/>
      <c r="MSJ204" s="5"/>
      <c r="MSK204" s="5"/>
      <c r="MSL204" s="5"/>
      <c r="MSM204" s="5"/>
      <c r="MSN204" s="5"/>
      <c r="MSO204" s="5"/>
      <c r="MSP204" s="5"/>
      <c r="MSQ204" s="5"/>
      <c r="MSR204" s="5"/>
      <c r="MSS204" s="5"/>
      <c r="MST204" s="5"/>
      <c r="MSU204" s="5"/>
      <c r="MSV204" s="5"/>
      <c r="MSW204" s="5"/>
      <c r="MSX204" s="5"/>
      <c r="MSY204" s="5"/>
      <c r="MSZ204" s="5"/>
      <c r="MTA204" s="5"/>
      <c r="MTB204" s="5"/>
      <c r="MTC204" s="5"/>
      <c r="MTD204" s="5"/>
      <c r="MTE204" s="5"/>
      <c r="MTF204" s="5"/>
      <c r="MTG204" s="5"/>
      <c r="MTH204" s="5"/>
      <c r="MTI204" s="5"/>
      <c r="MTJ204" s="5"/>
      <c r="MTK204" s="5"/>
      <c r="MTL204" s="5"/>
      <c r="MTM204" s="5"/>
      <c r="MTN204" s="5"/>
      <c r="MTO204" s="5"/>
      <c r="MTP204" s="5"/>
      <c r="MTQ204" s="5"/>
      <c r="MTR204" s="5"/>
      <c r="MTS204" s="5"/>
      <c r="MTT204" s="5"/>
      <c r="MTU204" s="5"/>
      <c r="MTV204" s="5"/>
      <c r="MTW204" s="5"/>
      <c r="MTX204" s="5"/>
      <c r="MTY204" s="5"/>
      <c r="MTZ204" s="5"/>
      <c r="MUA204" s="5"/>
      <c r="MUB204" s="5"/>
      <c r="MUC204" s="5"/>
      <c r="MUD204" s="5"/>
      <c r="MUE204" s="5"/>
      <c r="MUF204" s="5"/>
      <c r="MUG204" s="5"/>
      <c r="MUH204" s="5"/>
      <c r="MUI204" s="5"/>
      <c r="MUJ204" s="5"/>
      <c r="MUK204" s="5"/>
      <c r="MUL204" s="5"/>
      <c r="MUM204" s="5"/>
      <c r="MUN204" s="5"/>
      <c r="MUO204" s="5"/>
      <c r="MUP204" s="5"/>
      <c r="MUQ204" s="5"/>
      <c r="MUR204" s="5"/>
      <c r="MUS204" s="5"/>
      <c r="MUT204" s="5"/>
      <c r="MUU204" s="5"/>
      <c r="MUV204" s="5"/>
      <c r="MUW204" s="5"/>
      <c r="MUX204" s="5"/>
      <c r="MUY204" s="5"/>
      <c r="MUZ204" s="5"/>
      <c r="MVA204" s="5"/>
      <c r="MVB204" s="5"/>
      <c r="MVC204" s="5"/>
      <c r="MVD204" s="5"/>
      <c r="MVE204" s="5"/>
      <c r="MVF204" s="5"/>
      <c r="MVG204" s="5"/>
      <c r="MVH204" s="5"/>
      <c r="MVI204" s="5"/>
      <c r="MVJ204" s="5"/>
      <c r="MVK204" s="5"/>
      <c r="MVL204" s="5"/>
      <c r="MVM204" s="5"/>
      <c r="MVN204" s="5"/>
      <c r="MVO204" s="5"/>
      <c r="MVP204" s="5"/>
      <c r="MVQ204" s="5"/>
      <c r="MVR204" s="5"/>
      <c r="MVS204" s="5"/>
      <c r="MVT204" s="5"/>
      <c r="MVU204" s="5"/>
      <c r="MVV204" s="5"/>
      <c r="MVW204" s="5"/>
      <c r="MVX204" s="5"/>
      <c r="MVY204" s="5"/>
      <c r="MVZ204" s="5"/>
      <c r="MWA204" s="5"/>
      <c r="MWB204" s="5"/>
      <c r="MWC204" s="5"/>
      <c r="MWD204" s="5"/>
      <c r="MWE204" s="5"/>
      <c r="MWF204" s="5"/>
      <c r="MWG204" s="5"/>
      <c r="MWH204" s="5"/>
      <c r="MWI204" s="5"/>
      <c r="MWJ204" s="5"/>
      <c r="MWK204" s="5"/>
      <c r="MWL204" s="5"/>
      <c r="MWM204" s="5"/>
      <c r="MWN204" s="5"/>
      <c r="MWO204" s="5"/>
      <c r="MWP204" s="5"/>
      <c r="MWQ204" s="5"/>
      <c r="MWR204" s="5"/>
      <c r="MWS204" s="5"/>
      <c r="MWT204" s="5"/>
      <c r="MWU204" s="5"/>
      <c r="MWV204" s="5"/>
      <c r="MWW204" s="5"/>
      <c r="MWX204" s="5"/>
      <c r="MWY204" s="5"/>
      <c r="MWZ204" s="5"/>
      <c r="MXA204" s="5"/>
      <c r="MXB204" s="5"/>
      <c r="MXC204" s="5"/>
      <c r="MXD204" s="5"/>
      <c r="MXE204" s="5"/>
      <c r="MXF204" s="5"/>
      <c r="MXG204" s="5"/>
      <c r="MXH204" s="5"/>
      <c r="MXI204" s="5"/>
      <c r="MXJ204" s="5"/>
      <c r="MXK204" s="5"/>
      <c r="MXL204" s="5"/>
      <c r="MXM204" s="5"/>
      <c r="MXN204" s="5"/>
      <c r="MXO204" s="5"/>
      <c r="MXP204" s="5"/>
      <c r="MXQ204" s="5"/>
      <c r="MXR204" s="5"/>
      <c r="MXS204" s="5"/>
      <c r="MXT204" s="5"/>
      <c r="MXU204" s="5"/>
      <c r="MXV204" s="5"/>
      <c r="MXW204" s="5"/>
      <c r="MXX204" s="5"/>
      <c r="MXY204" s="5"/>
      <c r="MXZ204" s="5"/>
      <c r="MYA204" s="5"/>
      <c r="MYB204" s="5"/>
      <c r="MYC204" s="5"/>
      <c r="MYD204" s="5"/>
      <c r="MYE204" s="5"/>
      <c r="MYF204" s="5"/>
      <c r="MYG204" s="5"/>
      <c r="MYH204" s="5"/>
      <c r="MYI204" s="5"/>
      <c r="MYJ204" s="5"/>
      <c r="MYK204" s="5"/>
      <c r="MYL204" s="5"/>
      <c r="MYM204" s="5"/>
      <c r="MYN204" s="5"/>
      <c r="MYO204" s="5"/>
      <c r="MYP204" s="5"/>
      <c r="MYQ204" s="5"/>
      <c r="MYR204" s="5"/>
      <c r="MYS204" s="5"/>
      <c r="MYT204" s="5"/>
      <c r="MYU204" s="5"/>
      <c r="MYV204" s="5"/>
      <c r="MYW204" s="5"/>
      <c r="MYX204" s="5"/>
      <c r="MYY204" s="5"/>
      <c r="MYZ204" s="5"/>
      <c r="MZA204" s="5"/>
      <c r="MZB204" s="5"/>
      <c r="MZC204" s="5"/>
      <c r="MZD204" s="5"/>
      <c r="MZE204" s="5"/>
      <c r="MZF204" s="5"/>
      <c r="MZG204" s="5"/>
      <c r="MZH204" s="5"/>
      <c r="MZI204" s="5"/>
      <c r="MZJ204" s="5"/>
      <c r="MZK204" s="5"/>
      <c r="MZL204" s="5"/>
      <c r="MZM204" s="5"/>
      <c r="MZN204" s="5"/>
      <c r="MZO204" s="5"/>
      <c r="MZP204" s="5"/>
      <c r="MZQ204" s="5"/>
      <c r="MZR204" s="5"/>
      <c r="MZS204" s="5"/>
      <c r="MZT204" s="5"/>
      <c r="MZU204" s="5"/>
      <c r="MZV204" s="5"/>
      <c r="MZW204" s="5"/>
      <c r="MZX204" s="5"/>
      <c r="MZY204" s="5"/>
      <c r="MZZ204" s="5"/>
      <c r="NAA204" s="5"/>
      <c r="NAB204" s="5"/>
      <c r="NAC204" s="5"/>
      <c r="NAD204" s="5"/>
      <c r="NAE204" s="5"/>
      <c r="NAF204" s="5"/>
      <c r="NAG204" s="5"/>
      <c r="NAH204" s="5"/>
      <c r="NAI204" s="5"/>
      <c r="NAJ204" s="5"/>
      <c r="NAK204" s="5"/>
      <c r="NAL204" s="5"/>
      <c r="NAM204" s="5"/>
      <c r="NAN204" s="5"/>
      <c r="NAO204" s="5"/>
      <c r="NAP204" s="5"/>
      <c r="NAQ204" s="5"/>
      <c r="NAR204" s="5"/>
      <c r="NAS204" s="5"/>
      <c r="NAT204" s="5"/>
      <c r="NAU204" s="5"/>
      <c r="NAV204" s="5"/>
      <c r="NAW204" s="5"/>
      <c r="NAX204" s="5"/>
      <c r="NAY204" s="5"/>
      <c r="NAZ204" s="5"/>
      <c r="NBA204" s="5"/>
      <c r="NBB204" s="5"/>
      <c r="NBC204" s="5"/>
      <c r="NBD204" s="5"/>
      <c r="NBE204" s="5"/>
      <c r="NBF204" s="5"/>
      <c r="NBG204" s="5"/>
      <c r="NBH204" s="5"/>
      <c r="NBI204" s="5"/>
      <c r="NBJ204" s="5"/>
      <c r="NBK204" s="5"/>
      <c r="NBL204" s="5"/>
      <c r="NBM204" s="5"/>
      <c r="NBN204" s="5"/>
      <c r="NBO204" s="5"/>
      <c r="NBP204" s="5"/>
      <c r="NBQ204" s="5"/>
      <c r="NBR204" s="5"/>
      <c r="NBS204" s="5"/>
      <c r="NBT204" s="5"/>
      <c r="NBU204" s="5"/>
      <c r="NBV204" s="5"/>
      <c r="NBW204" s="5"/>
      <c r="NBX204" s="5"/>
      <c r="NBY204" s="5"/>
      <c r="NBZ204" s="5"/>
      <c r="NCA204" s="5"/>
      <c r="NCB204" s="5"/>
      <c r="NCC204" s="5"/>
      <c r="NCD204" s="5"/>
      <c r="NCE204" s="5"/>
      <c r="NCF204" s="5"/>
      <c r="NCG204" s="5"/>
      <c r="NCH204" s="5"/>
      <c r="NCI204" s="5"/>
      <c r="NCJ204" s="5"/>
      <c r="NCK204" s="5"/>
      <c r="NCL204" s="5"/>
      <c r="NCM204" s="5"/>
      <c r="NCN204" s="5"/>
      <c r="NCO204" s="5"/>
      <c r="NCP204" s="5"/>
      <c r="NCQ204" s="5"/>
      <c r="NCR204" s="5"/>
      <c r="NCS204" s="5"/>
      <c r="NCT204" s="5"/>
      <c r="NCU204" s="5"/>
      <c r="NCV204" s="5"/>
      <c r="NCW204" s="5"/>
      <c r="NCX204" s="5"/>
      <c r="NCY204" s="5"/>
      <c r="NCZ204" s="5"/>
      <c r="NDA204" s="5"/>
      <c r="NDB204" s="5"/>
      <c r="NDC204" s="5"/>
      <c r="NDD204" s="5"/>
      <c r="NDE204" s="5"/>
      <c r="NDF204" s="5"/>
      <c r="NDG204" s="5"/>
      <c r="NDH204" s="5"/>
      <c r="NDI204" s="5"/>
      <c r="NDJ204" s="5"/>
      <c r="NDK204" s="5"/>
      <c r="NDL204" s="5"/>
      <c r="NDM204" s="5"/>
      <c r="NDN204" s="5"/>
      <c r="NDO204" s="5"/>
      <c r="NDP204" s="5"/>
      <c r="NDQ204" s="5"/>
      <c r="NDR204" s="5"/>
      <c r="NDS204" s="5"/>
      <c r="NDT204" s="5"/>
      <c r="NDU204" s="5"/>
      <c r="NDV204" s="5"/>
      <c r="NDW204" s="5"/>
      <c r="NDX204" s="5"/>
      <c r="NDY204" s="5"/>
      <c r="NDZ204" s="5"/>
      <c r="NEA204" s="5"/>
      <c r="NEB204" s="5"/>
      <c r="NEC204" s="5"/>
      <c r="NED204" s="5"/>
      <c r="NEE204" s="5"/>
      <c r="NEF204" s="5"/>
      <c r="NEG204" s="5"/>
      <c r="NEH204" s="5"/>
      <c r="NEI204" s="5"/>
      <c r="NEJ204" s="5"/>
      <c r="NEK204" s="5"/>
      <c r="NEL204" s="5"/>
      <c r="NEM204" s="5"/>
      <c r="NEN204" s="5"/>
      <c r="NEO204" s="5"/>
      <c r="NEP204" s="5"/>
      <c r="NEQ204" s="5"/>
      <c r="NER204" s="5"/>
      <c r="NES204" s="5"/>
      <c r="NET204" s="5"/>
      <c r="NEU204" s="5"/>
      <c r="NEV204" s="5"/>
      <c r="NEW204" s="5"/>
      <c r="NEX204" s="5"/>
      <c r="NEY204" s="5"/>
      <c r="NEZ204" s="5"/>
      <c r="NFA204" s="5"/>
      <c r="NFB204" s="5"/>
      <c r="NFC204" s="5"/>
      <c r="NFD204" s="5"/>
      <c r="NFE204" s="5"/>
      <c r="NFF204" s="5"/>
      <c r="NFG204" s="5"/>
      <c r="NFH204" s="5"/>
      <c r="NFI204" s="5"/>
      <c r="NFJ204" s="5"/>
      <c r="NFK204" s="5"/>
      <c r="NFL204" s="5"/>
      <c r="NFM204" s="5"/>
      <c r="NFN204" s="5"/>
      <c r="NFO204" s="5"/>
      <c r="NFP204" s="5"/>
      <c r="NFQ204" s="5"/>
      <c r="NFR204" s="5"/>
      <c r="NFS204" s="5"/>
      <c r="NFT204" s="5"/>
      <c r="NFU204" s="5"/>
      <c r="NFV204" s="5"/>
      <c r="NFW204" s="5"/>
      <c r="NFX204" s="5"/>
      <c r="NFY204" s="5"/>
      <c r="NFZ204" s="5"/>
      <c r="NGA204" s="5"/>
      <c r="NGB204" s="5"/>
      <c r="NGC204" s="5"/>
      <c r="NGD204" s="5"/>
      <c r="NGE204" s="5"/>
      <c r="NGF204" s="5"/>
      <c r="NGG204" s="5"/>
      <c r="NGH204" s="5"/>
      <c r="NGI204" s="5"/>
      <c r="NGJ204" s="5"/>
      <c r="NGK204" s="5"/>
      <c r="NGL204" s="5"/>
      <c r="NGM204" s="5"/>
      <c r="NGN204" s="5"/>
      <c r="NGO204" s="5"/>
      <c r="NGP204" s="5"/>
      <c r="NGQ204" s="5"/>
      <c r="NGR204" s="5"/>
      <c r="NGS204" s="5"/>
      <c r="NGT204" s="5"/>
      <c r="NGU204" s="5"/>
      <c r="NGV204" s="5"/>
      <c r="NGW204" s="5"/>
      <c r="NGX204" s="5"/>
      <c r="NGY204" s="5"/>
      <c r="NGZ204" s="5"/>
      <c r="NHA204" s="5"/>
      <c r="NHB204" s="5"/>
      <c r="NHC204" s="5"/>
      <c r="NHD204" s="5"/>
      <c r="NHE204" s="5"/>
      <c r="NHF204" s="5"/>
      <c r="NHG204" s="5"/>
      <c r="NHH204" s="5"/>
      <c r="NHI204" s="5"/>
      <c r="NHJ204" s="5"/>
      <c r="NHK204" s="5"/>
      <c r="NHL204" s="5"/>
      <c r="NHM204" s="5"/>
      <c r="NHN204" s="5"/>
      <c r="NHO204" s="5"/>
      <c r="NHP204" s="5"/>
      <c r="NHQ204" s="5"/>
      <c r="NHR204" s="5"/>
      <c r="NHS204" s="5"/>
      <c r="NHT204" s="5"/>
      <c r="NHU204" s="5"/>
      <c r="NHV204" s="5"/>
      <c r="NHW204" s="5"/>
      <c r="NHX204" s="5"/>
      <c r="NHY204" s="5"/>
      <c r="NHZ204" s="5"/>
      <c r="NIA204" s="5"/>
      <c r="NIB204" s="5"/>
      <c r="NIC204" s="5"/>
      <c r="NID204" s="5"/>
      <c r="NIE204" s="5"/>
      <c r="NIF204" s="5"/>
      <c r="NIG204" s="5"/>
      <c r="NIH204" s="5"/>
      <c r="NII204" s="5"/>
      <c r="NIJ204" s="5"/>
      <c r="NIK204" s="5"/>
      <c r="NIL204" s="5"/>
      <c r="NIM204" s="5"/>
      <c r="NIN204" s="5"/>
      <c r="NIO204" s="5"/>
      <c r="NIP204" s="5"/>
      <c r="NIQ204" s="5"/>
      <c r="NIR204" s="5"/>
      <c r="NIS204" s="5"/>
      <c r="NIT204" s="5"/>
      <c r="NIU204" s="5"/>
      <c r="NIV204" s="5"/>
      <c r="NIW204" s="5"/>
      <c r="NIX204" s="5"/>
      <c r="NIY204" s="5"/>
      <c r="NIZ204" s="5"/>
      <c r="NJA204" s="5"/>
      <c r="NJB204" s="5"/>
      <c r="NJC204" s="5"/>
      <c r="NJD204" s="5"/>
      <c r="NJE204" s="5"/>
      <c r="NJF204" s="5"/>
      <c r="NJG204" s="5"/>
      <c r="NJH204" s="5"/>
      <c r="NJI204" s="5"/>
      <c r="NJJ204" s="5"/>
      <c r="NJK204" s="5"/>
      <c r="NJL204" s="5"/>
      <c r="NJM204" s="5"/>
      <c r="NJN204" s="5"/>
      <c r="NJO204" s="5"/>
      <c r="NJP204" s="5"/>
      <c r="NJQ204" s="5"/>
      <c r="NJR204" s="5"/>
      <c r="NJS204" s="5"/>
      <c r="NJT204" s="5"/>
      <c r="NJU204" s="5"/>
      <c r="NJV204" s="5"/>
      <c r="NJW204" s="5"/>
      <c r="NJX204" s="5"/>
      <c r="NJY204" s="5"/>
      <c r="NJZ204" s="5"/>
      <c r="NKA204" s="5"/>
      <c r="NKB204" s="5"/>
      <c r="NKC204" s="5"/>
      <c r="NKD204" s="5"/>
      <c r="NKE204" s="5"/>
      <c r="NKF204" s="5"/>
      <c r="NKG204" s="5"/>
      <c r="NKH204" s="5"/>
      <c r="NKI204" s="5"/>
      <c r="NKJ204" s="5"/>
      <c r="NKK204" s="5"/>
      <c r="NKL204" s="5"/>
      <c r="NKM204" s="5"/>
      <c r="NKN204" s="5"/>
      <c r="NKO204" s="5"/>
      <c r="NKP204" s="5"/>
      <c r="NKQ204" s="5"/>
      <c r="NKR204" s="5"/>
      <c r="NKS204" s="5"/>
      <c r="NKT204" s="5"/>
      <c r="NKU204" s="5"/>
      <c r="NKV204" s="5"/>
      <c r="NKW204" s="5"/>
      <c r="NKX204" s="5"/>
      <c r="NKY204" s="5"/>
      <c r="NKZ204" s="5"/>
      <c r="NLA204" s="5"/>
      <c r="NLB204" s="5"/>
      <c r="NLC204" s="5"/>
      <c r="NLD204" s="5"/>
      <c r="NLE204" s="5"/>
      <c r="NLF204" s="5"/>
      <c r="NLG204" s="5"/>
      <c r="NLH204" s="5"/>
      <c r="NLI204" s="5"/>
      <c r="NLJ204" s="5"/>
      <c r="NLK204" s="5"/>
      <c r="NLL204" s="5"/>
      <c r="NLM204" s="5"/>
      <c r="NLN204" s="5"/>
      <c r="NLO204" s="5"/>
      <c r="NLP204" s="5"/>
      <c r="NLQ204" s="5"/>
      <c r="NLR204" s="5"/>
      <c r="NLS204" s="5"/>
      <c r="NLT204" s="5"/>
      <c r="NLU204" s="5"/>
      <c r="NLV204" s="5"/>
      <c r="NLW204" s="5"/>
      <c r="NLX204" s="5"/>
      <c r="NLY204" s="5"/>
      <c r="NLZ204" s="5"/>
      <c r="NMA204" s="5"/>
      <c r="NMB204" s="5"/>
      <c r="NMC204" s="5"/>
      <c r="NMD204" s="5"/>
      <c r="NME204" s="5"/>
      <c r="NMF204" s="5"/>
      <c r="NMG204" s="5"/>
      <c r="NMH204" s="5"/>
      <c r="NMI204" s="5"/>
      <c r="NMJ204" s="5"/>
      <c r="NMK204" s="5"/>
      <c r="NML204" s="5"/>
      <c r="NMM204" s="5"/>
      <c r="NMN204" s="5"/>
      <c r="NMO204" s="5"/>
      <c r="NMP204" s="5"/>
      <c r="NMQ204" s="5"/>
      <c r="NMR204" s="5"/>
      <c r="NMS204" s="5"/>
      <c r="NMT204" s="5"/>
      <c r="NMU204" s="5"/>
      <c r="NMV204" s="5"/>
      <c r="NMW204" s="5"/>
      <c r="NMX204" s="5"/>
      <c r="NMY204" s="5"/>
      <c r="NMZ204" s="5"/>
      <c r="NNA204" s="5"/>
      <c r="NNB204" s="5"/>
      <c r="NNC204" s="5"/>
      <c r="NND204" s="5"/>
      <c r="NNE204" s="5"/>
      <c r="NNF204" s="5"/>
      <c r="NNG204" s="5"/>
      <c r="NNH204" s="5"/>
      <c r="NNI204" s="5"/>
      <c r="NNJ204" s="5"/>
      <c r="NNK204" s="5"/>
      <c r="NNL204" s="5"/>
      <c r="NNM204" s="5"/>
      <c r="NNN204" s="5"/>
      <c r="NNO204" s="5"/>
      <c r="NNP204" s="5"/>
      <c r="NNQ204" s="5"/>
      <c r="NNR204" s="5"/>
      <c r="NNS204" s="5"/>
      <c r="NNT204" s="5"/>
      <c r="NNU204" s="5"/>
      <c r="NNV204" s="5"/>
      <c r="NNW204" s="5"/>
      <c r="NNX204" s="5"/>
      <c r="NNY204" s="5"/>
      <c r="NNZ204" s="5"/>
      <c r="NOA204" s="5"/>
      <c r="NOB204" s="5"/>
      <c r="NOC204" s="5"/>
      <c r="NOD204" s="5"/>
      <c r="NOE204" s="5"/>
      <c r="NOF204" s="5"/>
      <c r="NOG204" s="5"/>
      <c r="NOH204" s="5"/>
      <c r="NOI204" s="5"/>
      <c r="NOJ204" s="5"/>
      <c r="NOK204" s="5"/>
      <c r="NOL204" s="5"/>
      <c r="NOM204" s="5"/>
      <c r="NON204" s="5"/>
      <c r="NOO204" s="5"/>
      <c r="NOP204" s="5"/>
      <c r="NOQ204" s="5"/>
      <c r="NOR204" s="5"/>
      <c r="NOS204" s="5"/>
      <c r="NOT204" s="5"/>
      <c r="NOU204" s="5"/>
      <c r="NOV204" s="5"/>
      <c r="NOW204" s="5"/>
      <c r="NOX204" s="5"/>
      <c r="NOY204" s="5"/>
      <c r="NOZ204" s="5"/>
      <c r="NPA204" s="5"/>
      <c r="NPB204" s="5"/>
      <c r="NPC204" s="5"/>
      <c r="NPD204" s="5"/>
      <c r="NPE204" s="5"/>
      <c r="NPF204" s="5"/>
      <c r="NPG204" s="5"/>
      <c r="NPH204" s="5"/>
      <c r="NPI204" s="5"/>
      <c r="NPJ204" s="5"/>
      <c r="NPK204" s="5"/>
      <c r="NPL204" s="5"/>
      <c r="NPM204" s="5"/>
      <c r="NPN204" s="5"/>
      <c r="NPO204" s="5"/>
      <c r="NPP204" s="5"/>
      <c r="NPQ204" s="5"/>
      <c r="NPR204" s="5"/>
      <c r="NPS204" s="5"/>
      <c r="NPT204" s="5"/>
      <c r="NPU204" s="5"/>
      <c r="NPV204" s="5"/>
      <c r="NPW204" s="5"/>
      <c r="NPX204" s="5"/>
      <c r="NPY204" s="5"/>
      <c r="NPZ204" s="5"/>
      <c r="NQA204" s="5"/>
      <c r="NQB204" s="5"/>
      <c r="NQC204" s="5"/>
      <c r="NQD204" s="5"/>
      <c r="NQE204" s="5"/>
      <c r="NQF204" s="5"/>
      <c r="NQG204" s="5"/>
      <c r="NQH204" s="5"/>
      <c r="NQI204" s="5"/>
      <c r="NQJ204" s="5"/>
      <c r="NQK204" s="5"/>
      <c r="NQL204" s="5"/>
      <c r="NQM204" s="5"/>
      <c r="NQN204" s="5"/>
      <c r="NQO204" s="5"/>
      <c r="NQP204" s="5"/>
      <c r="NQQ204" s="5"/>
      <c r="NQR204" s="5"/>
      <c r="NQS204" s="5"/>
      <c r="NQT204" s="5"/>
      <c r="NQU204" s="5"/>
      <c r="NQV204" s="5"/>
      <c r="NQW204" s="5"/>
      <c r="NQX204" s="5"/>
      <c r="NQY204" s="5"/>
      <c r="NQZ204" s="5"/>
      <c r="NRA204" s="5"/>
      <c r="NRB204" s="5"/>
      <c r="NRC204" s="5"/>
      <c r="NRD204" s="5"/>
      <c r="NRE204" s="5"/>
      <c r="NRF204" s="5"/>
      <c r="NRG204" s="5"/>
      <c r="NRH204" s="5"/>
      <c r="NRI204" s="5"/>
      <c r="NRJ204" s="5"/>
      <c r="NRK204" s="5"/>
      <c r="NRL204" s="5"/>
      <c r="NRM204" s="5"/>
      <c r="NRN204" s="5"/>
      <c r="NRO204" s="5"/>
      <c r="NRP204" s="5"/>
      <c r="NRQ204" s="5"/>
      <c r="NRR204" s="5"/>
      <c r="NRS204" s="5"/>
      <c r="NRT204" s="5"/>
      <c r="NRU204" s="5"/>
      <c r="NRV204" s="5"/>
      <c r="NRW204" s="5"/>
      <c r="NRX204" s="5"/>
      <c r="NRY204" s="5"/>
      <c r="NRZ204" s="5"/>
      <c r="NSA204" s="5"/>
      <c r="NSB204" s="5"/>
      <c r="NSC204" s="5"/>
      <c r="NSD204" s="5"/>
      <c r="NSE204" s="5"/>
      <c r="NSF204" s="5"/>
      <c r="NSG204" s="5"/>
      <c r="NSH204" s="5"/>
      <c r="NSI204" s="5"/>
      <c r="NSJ204" s="5"/>
      <c r="NSK204" s="5"/>
      <c r="NSL204" s="5"/>
      <c r="NSM204" s="5"/>
      <c r="NSN204" s="5"/>
      <c r="NSO204" s="5"/>
      <c r="NSP204" s="5"/>
      <c r="NSQ204" s="5"/>
      <c r="NSR204" s="5"/>
      <c r="NSS204" s="5"/>
      <c r="NST204" s="5"/>
      <c r="NSU204" s="5"/>
      <c r="NSV204" s="5"/>
      <c r="NSW204" s="5"/>
      <c r="NSX204" s="5"/>
      <c r="NSY204" s="5"/>
      <c r="NSZ204" s="5"/>
      <c r="NTA204" s="5"/>
      <c r="NTB204" s="5"/>
      <c r="NTC204" s="5"/>
      <c r="NTD204" s="5"/>
      <c r="NTE204" s="5"/>
      <c r="NTF204" s="5"/>
      <c r="NTG204" s="5"/>
      <c r="NTH204" s="5"/>
      <c r="NTI204" s="5"/>
      <c r="NTJ204" s="5"/>
      <c r="NTK204" s="5"/>
      <c r="NTL204" s="5"/>
      <c r="NTM204" s="5"/>
      <c r="NTN204" s="5"/>
      <c r="NTO204" s="5"/>
      <c r="NTP204" s="5"/>
      <c r="NTQ204" s="5"/>
      <c r="NTR204" s="5"/>
      <c r="NTS204" s="5"/>
      <c r="NTT204" s="5"/>
      <c r="NTU204" s="5"/>
      <c r="NTV204" s="5"/>
      <c r="NTW204" s="5"/>
      <c r="NTX204" s="5"/>
      <c r="NTY204" s="5"/>
      <c r="NTZ204" s="5"/>
      <c r="NUA204" s="5"/>
      <c r="NUB204" s="5"/>
      <c r="NUC204" s="5"/>
      <c r="NUD204" s="5"/>
      <c r="NUE204" s="5"/>
      <c r="NUF204" s="5"/>
      <c r="NUG204" s="5"/>
      <c r="NUH204" s="5"/>
      <c r="NUI204" s="5"/>
      <c r="NUJ204" s="5"/>
      <c r="NUK204" s="5"/>
      <c r="NUL204" s="5"/>
      <c r="NUM204" s="5"/>
      <c r="NUN204" s="5"/>
      <c r="NUO204" s="5"/>
      <c r="NUP204" s="5"/>
      <c r="NUQ204" s="5"/>
      <c r="NUR204" s="5"/>
      <c r="NUS204" s="5"/>
      <c r="NUT204" s="5"/>
      <c r="NUU204" s="5"/>
      <c r="NUV204" s="5"/>
      <c r="NUW204" s="5"/>
      <c r="NUX204" s="5"/>
      <c r="NUY204" s="5"/>
      <c r="NUZ204" s="5"/>
      <c r="NVA204" s="5"/>
      <c r="NVB204" s="5"/>
      <c r="NVC204" s="5"/>
      <c r="NVD204" s="5"/>
      <c r="NVE204" s="5"/>
      <c r="NVF204" s="5"/>
      <c r="NVG204" s="5"/>
      <c r="NVH204" s="5"/>
      <c r="NVI204" s="5"/>
      <c r="NVJ204" s="5"/>
      <c r="NVK204" s="5"/>
      <c r="NVL204" s="5"/>
      <c r="NVM204" s="5"/>
      <c r="NVN204" s="5"/>
      <c r="NVO204" s="5"/>
      <c r="NVP204" s="5"/>
      <c r="NVQ204" s="5"/>
      <c r="NVR204" s="5"/>
      <c r="NVS204" s="5"/>
      <c r="NVT204" s="5"/>
      <c r="NVU204" s="5"/>
      <c r="NVV204" s="5"/>
      <c r="NVW204" s="5"/>
      <c r="NVX204" s="5"/>
      <c r="NVY204" s="5"/>
      <c r="NVZ204" s="5"/>
      <c r="NWA204" s="5"/>
      <c r="NWB204" s="5"/>
      <c r="NWC204" s="5"/>
      <c r="NWD204" s="5"/>
      <c r="NWE204" s="5"/>
      <c r="NWF204" s="5"/>
      <c r="NWG204" s="5"/>
      <c r="NWH204" s="5"/>
      <c r="NWI204" s="5"/>
      <c r="NWJ204" s="5"/>
      <c r="NWK204" s="5"/>
      <c r="NWL204" s="5"/>
      <c r="NWM204" s="5"/>
      <c r="NWN204" s="5"/>
      <c r="NWO204" s="5"/>
      <c r="NWP204" s="5"/>
      <c r="NWQ204" s="5"/>
      <c r="NWR204" s="5"/>
      <c r="NWS204" s="5"/>
      <c r="NWT204" s="5"/>
      <c r="NWU204" s="5"/>
      <c r="NWV204" s="5"/>
      <c r="NWW204" s="5"/>
      <c r="NWX204" s="5"/>
      <c r="NWY204" s="5"/>
      <c r="NWZ204" s="5"/>
      <c r="NXA204" s="5"/>
      <c r="NXB204" s="5"/>
      <c r="NXC204" s="5"/>
      <c r="NXD204" s="5"/>
      <c r="NXE204" s="5"/>
      <c r="NXF204" s="5"/>
      <c r="NXG204" s="5"/>
      <c r="NXH204" s="5"/>
      <c r="NXI204" s="5"/>
      <c r="NXJ204" s="5"/>
      <c r="NXK204" s="5"/>
      <c r="NXL204" s="5"/>
      <c r="NXM204" s="5"/>
      <c r="NXN204" s="5"/>
      <c r="NXO204" s="5"/>
      <c r="NXP204" s="5"/>
      <c r="NXQ204" s="5"/>
      <c r="NXR204" s="5"/>
      <c r="NXS204" s="5"/>
      <c r="NXT204" s="5"/>
      <c r="NXU204" s="5"/>
      <c r="NXV204" s="5"/>
      <c r="NXW204" s="5"/>
      <c r="NXX204" s="5"/>
      <c r="NXY204" s="5"/>
      <c r="NXZ204" s="5"/>
      <c r="NYA204" s="5"/>
      <c r="NYB204" s="5"/>
      <c r="NYC204" s="5"/>
      <c r="NYD204" s="5"/>
      <c r="NYE204" s="5"/>
      <c r="NYF204" s="5"/>
      <c r="NYG204" s="5"/>
      <c r="NYH204" s="5"/>
      <c r="NYI204" s="5"/>
      <c r="NYJ204" s="5"/>
      <c r="NYK204" s="5"/>
      <c r="NYL204" s="5"/>
      <c r="NYM204" s="5"/>
      <c r="NYN204" s="5"/>
      <c r="NYO204" s="5"/>
      <c r="NYP204" s="5"/>
      <c r="NYQ204" s="5"/>
      <c r="NYR204" s="5"/>
      <c r="NYS204" s="5"/>
      <c r="NYT204" s="5"/>
      <c r="NYU204" s="5"/>
      <c r="NYV204" s="5"/>
      <c r="NYW204" s="5"/>
      <c r="NYX204" s="5"/>
      <c r="NYY204" s="5"/>
      <c r="NYZ204" s="5"/>
      <c r="NZA204" s="5"/>
      <c r="NZB204" s="5"/>
      <c r="NZC204" s="5"/>
      <c r="NZD204" s="5"/>
      <c r="NZE204" s="5"/>
      <c r="NZF204" s="5"/>
      <c r="NZG204" s="5"/>
      <c r="NZH204" s="5"/>
      <c r="NZI204" s="5"/>
      <c r="NZJ204" s="5"/>
      <c r="NZK204" s="5"/>
      <c r="NZL204" s="5"/>
      <c r="NZM204" s="5"/>
      <c r="NZN204" s="5"/>
      <c r="NZO204" s="5"/>
      <c r="NZP204" s="5"/>
      <c r="NZQ204" s="5"/>
      <c r="NZR204" s="5"/>
      <c r="NZS204" s="5"/>
      <c r="NZT204" s="5"/>
      <c r="NZU204" s="5"/>
      <c r="NZV204" s="5"/>
      <c r="NZW204" s="5"/>
      <c r="NZX204" s="5"/>
      <c r="NZY204" s="5"/>
      <c r="NZZ204" s="5"/>
      <c r="OAA204" s="5"/>
      <c r="OAB204" s="5"/>
      <c r="OAC204" s="5"/>
      <c r="OAD204" s="5"/>
      <c r="OAE204" s="5"/>
      <c r="OAF204" s="5"/>
      <c r="OAG204" s="5"/>
      <c r="OAH204" s="5"/>
      <c r="OAI204" s="5"/>
      <c r="OAJ204" s="5"/>
      <c r="OAK204" s="5"/>
      <c r="OAL204" s="5"/>
      <c r="OAM204" s="5"/>
      <c r="OAN204" s="5"/>
      <c r="OAO204" s="5"/>
      <c r="OAP204" s="5"/>
      <c r="OAQ204" s="5"/>
      <c r="OAR204" s="5"/>
      <c r="OAS204" s="5"/>
      <c r="OAT204" s="5"/>
      <c r="OAU204" s="5"/>
      <c r="OAV204" s="5"/>
      <c r="OAW204" s="5"/>
      <c r="OAX204" s="5"/>
      <c r="OAY204" s="5"/>
      <c r="OAZ204" s="5"/>
      <c r="OBA204" s="5"/>
      <c r="OBB204" s="5"/>
      <c r="OBC204" s="5"/>
      <c r="OBD204" s="5"/>
      <c r="OBE204" s="5"/>
      <c r="OBF204" s="5"/>
      <c r="OBG204" s="5"/>
      <c r="OBH204" s="5"/>
      <c r="OBI204" s="5"/>
      <c r="OBJ204" s="5"/>
      <c r="OBK204" s="5"/>
      <c r="OBL204" s="5"/>
      <c r="OBM204" s="5"/>
      <c r="OBN204" s="5"/>
      <c r="OBO204" s="5"/>
      <c r="OBP204" s="5"/>
      <c r="OBQ204" s="5"/>
      <c r="OBR204" s="5"/>
      <c r="OBS204" s="5"/>
      <c r="OBT204" s="5"/>
      <c r="OBU204" s="5"/>
      <c r="OBV204" s="5"/>
      <c r="OBW204" s="5"/>
      <c r="OBX204" s="5"/>
      <c r="OBY204" s="5"/>
      <c r="OBZ204" s="5"/>
      <c r="OCA204" s="5"/>
      <c r="OCB204" s="5"/>
      <c r="OCC204" s="5"/>
      <c r="OCD204" s="5"/>
      <c r="OCE204" s="5"/>
      <c r="OCF204" s="5"/>
      <c r="OCG204" s="5"/>
      <c r="OCH204" s="5"/>
      <c r="OCI204" s="5"/>
      <c r="OCJ204" s="5"/>
      <c r="OCK204" s="5"/>
      <c r="OCL204" s="5"/>
      <c r="OCM204" s="5"/>
      <c r="OCN204" s="5"/>
      <c r="OCO204" s="5"/>
      <c r="OCP204" s="5"/>
      <c r="OCQ204" s="5"/>
      <c r="OCR204" s="5"/>
      <c r="OCS204" s="5"/>
      <c r="OCT204" s="5"/>
      <c r="OCU204" s="5"/>
      <c r="OCV204" s="5"/>
      <c r="OCW204" s="5"/>
      <c r="OCX204" s="5"/>
      <c r="OCY204" s="5"/>
      <c r="OCZ204" s="5"/>
      <c r="ODA204" s="5"/>
      <c r="ODB204" s="5"/>
      <c r="ODC204" s="5"/>
      <c r="ODD204" s="5"/>
      <c r="ODE204" s="5"/>
      <c r="ODF204" s="5"/>
      <c r="ODG204" s="5"/>
      <c r="ODH204" s="5"/>
      <c r="ODI204" s="5"/>
      <c r="ODJ204" s="5"/>
      <c r="ODK204" s="5"/>
      <c r="ODL204" s="5"/>
      <c r="ODM204" s="5"/>
      <c r="ODN204" s="5"/>
      <c r="ODO204" s="5"/>
      <c r="ODP204" s="5"/>
      <c r="ODQ204" s="5"/>
      <c r="ODR204" s="5"/>
      <c r="ODS204" s="5"/>
      <c r="ODT204" s="5"/>
      <c r="ODU204" s="5"/>
      <c r="ODV204" s="5"/>
      <c r="ODW204" s="5"/>
      <c r="ODX204" s="5"/>
      <c r="ODY204" s="5"/>
      <c r="ODZ204" s="5"/>
      <c r="OEA204" s="5"/>
      <c r="OEB204" s="5"/>
      <c r="OEC204" s="5"/>
      <c r="OED204" s="5"/>
      <c r="OEE204" s="5"/>
      <c r="OEF204" s="5"/>
      <c r="OEG204" s="5"/>
      <c r="OEH204" s="5"/>
      <c r="OEI204" s="5"/>
      <c r="OEJ204" s="5"/>
      <c r="OEK204" s="5"/>
      <c r="OEL204" s="5"/>
      <c r="OEM204" s="5"/>
      <c r="OEN204" s="5"/>
      <c r="OEO204" s="5"/>
      <c r="OEP204" s="5"/>
      <c r="OEQ204" s="5"/>
      <c r="OER204" s="5"/>
      <c r="OES204" s="5"/>
      <c r="OET204" s="5"/>
      <c r="OEU204" s="5"/>
      <c r="OEV204" s="5"/>
      <c r="OEW204" s="5"/>
      <c r="OEX204" s="5"/>
      <c r="OEY204" s="5"/>
      <c r="OEZ204" s="5"/>
      <c r="OFA204" s="5"/>
      <c r="OFB204" s="5"/>
      <c r="OFC204" s="5"/>
      <c r="OFD204" s="5"/>
      <c r="OFE204" s="5"/>
      <c r="OFF204" s="5"/>
      <c r="OFG204" s="5"/>
      <c r="OFH204" s="5"/>
      <c r="OFI204" s="5"/>
      <c r="OFJ204" s="5"/>
      <c r="OFK204" s="5"/>
      <c r="OFL204" s="5"/>
      <c r="OFM204" s="5"/>
      <c r="OFN204" s="5"/>
      <c r="OFO204" s="5"/>
      <c r="OFP204" s="5"/>
      <c r="OFQ204" s="5"/>
      <c r="OFR204" s="5"/>
      <c r="OFS204" s="5"/>
      <c r="OFT204" s="5"/>
      <c r="OFU204" s="5"/>
      <c r="OFV204" s="5"/>
      <c r="OFW204" s="5"/>
      <c r="OFX204" s="5"/>
      <c r="OFY204" s="5"/>
      <c r="OFZ204" s="5"/>
      <c r="OGA204" s="5"/>
      <c r="OGB204" s="5"/>
      <c r="OGC204" s="5"/>
      <c r="OGD204" s="5"/>
      <c r="OGE204" s="5"/>
      <c r="OGF204" s="5"/>
      <c r="OGG204" s="5"/>
      <c r="OGH204" s="5"/>
      <c r="OGI204" s="5"/>
      <c r="OGJ204" s="5"/>
      <c r="OGK204" s="5"/>
      <c r="OGL204" s="5"/>
      <c r="OGM204" s="5"/>
      <c r="OGN204" s="5"/>
      <c r="OGO204" s="5"/>
      <c r="OGP204" s="5"/>
      <c r="OGQ204" s="5"/>
      <c r="OGR204" s="5"/>
      <c r="OGS204" s="5"/>
      <c r="OGT204" s="5"/>
      <c r="OGU204" s="5"/>
      <c r="OGV204" s="5"/>
      <c r="OGW204" s="5"/>
      <c r="OGX204" s="5"/>
      <c r="OGY204" s="5"/>
      <c r="OGZ204" s="5"/>
      <c r="OHA204" s="5"/>
      <c r="OHB204" s="5"/>
      <c r="OHC204" s="5"/>
      <c r="OHD204" s="5"/>
      <c r="OHE204" s="5"/>
      <c r="OHF204" s="5"/>
      <c r="OHG204" s="5"/>
      <c r="OHH204" s="5"/>
      <c r="OHI204" s="5"/>
      <c r="OHJ204" s="5"/>
      <c r="OHK204" s="5"/>
      <c r="OHL204" s="5"/>
      <c r="OHM204" s="5"/>
      <c r="OHN204" s="5"/>
      <c r="OHO204" s="5"/>
      <c r="OHP204" s="5"/>
      <c r="OHQ204" s="5"/>
      <c r="OHR204" s="5"/>
      <c r="OHS204" s="5"/>
      <c r="OHT204" s="5"/>
      <c r="OHU204" s="5"/>
      <c r="OHV204" s="5"/>
      <c r="OHW204" s="5"/>
      <c r="OHX204" s="5"/>
      <c r="OHY204" s="5"/>
      <c r="OHZ204" s="5"/>
      <c r="OIA204" s="5"/>
      <c r="OIB204" s="5"/>
      <c r="OIC204" s="5"/>
      <c r="OID204" s="5"/>
      <c r="OIE204" s="5"/>
      <c r="OIF204" s="5"/>
      <c r="OIG204" s="5"/>
      <c r="OIH204" s="5"/>
      <c r="OII204" s="5"/>
      <c r="OIJ204" s="5"/>
      <c r="OIK204" s="5"/>
      <c r="OIL204" s="5"/>
      <c r="OIM204" s="5"/>
      <c r="OIN204" s="5"/>
      <c r="OIO204" s="5"/>
      <c r="OIP204" s="5"/>
      <c r="OIQ204" s="5"/>
      <c r="OIR204" s="5"/>
      <c r="OIS204" s="5"/>
      <c r="OIT204" s="5"/>
      <c r="OIU204" s="5"/>
      <c r="OIV204" s="5"/>
      <c r="OIW204" s="5"/>
      <c r="OIX204" s="5"/>
      <c r="OIY204" s="5"/>
      <c r="OIZ204" s="5"/>
      <c r="OJA204" s="5"/>
      <c r="OJB204" s="5"/>
      <c r="OJC204" s="5"/>
      <c r="OJD204" s="5"/>
      <c r="OJE204" s="5"/>
      <c r="OJF204" s="5"/>
      <c r="OJG204" s="5"/>
      <c r="OJH204" s="5"/>
      <c r="OJI204" s="5"/>
      <c r="OJJ204" s="5"/>
      <c r="OJK204" s="5"/>
      <c r="OJL204" s="5"/>
      <c r="OJM204" s="5"/>
      <c r="OJN204" s="5"/>
      <c r="OJO204" s="5"/>
      <c r="OJP204" s="5"/>
      <c r="OJQ204" s="5"/>
      <c r="OJR204" s="5"/>
      <c r="OJS204" s="5"/>
      <c r="OJT204" s="5"/>
      <c r="OJU204" s="5"/>
      <c r="OJV204" s="5"/>
      <c r="OJW204" s="5"/>
      <c r="OJX204" s="5"/>
      <c r="OJY204" s="5"/>
      <c r="OJZ204" s="5"/>
      <c r="OKA204" s="5"/>
      <c r="OKB204" s="5"/>
      <c r="OKC204" s="5"/>
      <c r="OKD204" s="5"/>
      <c r="OKE204" s="5"/>
      <c r="OKF204" s="5"/>
      <c r="OKG204" s="5"/>
      <c r="OKH204" s="5"/>
      <c r="OKI204" s="5"/>
      <c r="OKJ204" s="5"/>
      <c r="OKK204" s="5"/>
      <c r="OKL204" s="5"/>
      <c r="OKM204" s="5"/>
      <c r="OKN204" s="5"/>
      <c r="OKO204" s="5"/>
      <c r="OKP204" s="5"/>
      <c r="OKQ204" s="5"/>
      <c r="OKR204" s="5"/>
      <c r="OKS204" s="5"/>
      <c r="OKT204" s="5"/>
      <c r="OKU204" s="5"/>
      <c r="OKV204" s="5"/>
      <c r="OKW204" s="5"/>
      <c r="OKX204" s="5"/>
      <c r="OKY204" s="5"/>
      <c r="OKZ204" s="5"/>
      <c r="OLA204" s="5"/>
      <c r="OLB204" s="5"/>
      <c r="OLC204" s="5"/>
      <c r="OLD204" s="5"/>
      <c r="OLE204" s="5"/>
      <c r="OLF204" s="5"/>
      <c r="OLG204" s="5"/>
      <c r="OLH204" s="5"/>
      <c r="OLI204" s="5"/>
      <c r="OLJ204" s="5"/>
      <c r="OLK204" s="5"/>
      <c r="OLL204" s="5"/>
      <c r="OLM204" s="5"/>
      <c r="OLN204" s="5"/>
      <c r="OLO204" s="5"/>
      <c r="OLP204" s="5"/>
      <c r="OLQ204" s="5"/>
      <c r="OLR204" s="5"/>
      <c r="OLS204" s="5"/>
      <c r="OLT204" s="5"/>
      <c r="OLU204" s="5"/>
      <c r="OLV204" s="5"/>
      <c r="OLW204" s="5"/>
      <c r="OLX204" s="5"/>
      <c r="OLY204" s="5"/>
      <c r="OLZ204" s="5"/>
      <c r="OMA204" s="5"/>
      <c r="OMB204" s="5"/>
      <c r="OMC204" s="5"/>
      <c r="OMD204" s="5"/>
      <c r="OME204" s="5"/>
      <c r="OMF204" s="5"/>
      <c r="OMG204" s="5"/>
      <c r="OMH204" s="5"/>
      <c r="OMI204" s="5"/>
      <c r="OMJ204" s="5"/>
      <c r="OMK204" s="5"/>
      <c r="OML204" s="5"/>
      <c r="OMM204" s="5"/>
      <c r="OMN204" s="5"/>
      <c r="OMO204" s="5"/>
      <c r="OMP204" s="5"/>
      <c r="OMQ204" s="5"/>
      <c r="OMR204" s="5"/>
      <c r="OMS204" s="5"/>
      <c r="OMT204" s="5"/>
      <c r="OMU204" s="5"/>
      <c r="OMV204" s="5"/>
      <c r="OMW204" s="5"/>
      <c r="OMX204" s="5"/>
      <c r="OMY204" s="5"/>
      <c r="OMZ204" s="5"/>
      <c r="ONA204" s="5"/>
      <c r="ONB204" s="5"/>
      <c r="ONC204" s="5"/>
      <c r="OND204" s="5"/>
      <c r="ONE204" s="5"/>
      <c r="ONF204" s="5"/>
      <c r="ONG204" s="5"/>
      <c r="ONH204" s="5"/>
      <c r="ONI204" s="5"/>
      <c r="ONJ204" s="5"/>
      <c r="ONK204" s="5"/>
      <c r="ONL204" s="5"/>
      <c r="ONM204" s="5"/>
      <c r="ONN204" s="5"/>
      <c r="ONO204" s="5"/>
      <c r="ONP204" s="5"/>
      <c r="ONQ204" s="5"/>
      <c r="ONR204" s="5"/>
      <c r="ONS204" s="5"/>
      <c r="ONT204" s="5"/>
      <c r="ONU204" s="5"/>
      <c r="ONV204" s="5"/>
      <c r="ONW204" s="5"/>
      <c r="ONX204" s="5"/>
      <c r="ONY204" s="5"/>
      <c r="ONZ204" s="5"/>
      <c r="OOA204" s="5"/>
      <c r="OOB204" s="5"/>
      <c r="OOC204" s="5"/>
      <c r="OOD204" s="5"/>
      <c r="OOE204" s="5"/>
      <c r="OOF204" s="5"/>
      <c r="OOG204" s="5"/>
      <c r="OOH204" s="5"/>
      <c r="OOI204" s="5"/>
      <c r="OOJ204" s="5"/>
      <c r="OOK204" s="5"/>
      <c r="OOL204" s="5"/>
      <c r="OOM204" s="5"/>
      <c r="OON204" s="5"/>
      <c r="OOO204" s="5"/>
      <c r="OOP204" s="5"/>
      <c r="OOQ204" s="5"/>
      <c r="OOR204" s="5"/>
      <c r="OOS204" s="5"/>
      <c r="OOT204" s="5"/>
      <c r="OOU204" s="5"/>
      <c r="OOV204" s="5"/>
      <c r="OOW204" s="5"/>
      <c r="OOX204" s="5"/>
      <c r="OOY204" s="5"/>
      <c r="OOZ204" s="5"/>
      <c r="OPA204" s="5"/>
      <c r="OPB204" s="5"/>
      <c r="OPC204" s="5"/>
      <c r="OPD204" s="5"/>
      <c r="OPE204" s="5"/>
      <c r="OPF204" s="5"/>
      <c r="OPG204" s="5"/>
      <c r="OPH204" s="5"/>
      <c r="OPI204" s="5"/>
      <c r="OPJ204" s="5"/>
      <c r="OPK204" s="5"/>
      <c r="OPL204" s="5"/>
      <c r="OPM204" s="5"/>
      <c r="OPN204" s="5"/>
      <c r="OPO204" s="5"/>
      <c r="OPP204" s="5"/>
      <c r="OPQ204" s="5"/>
      <c r="OPR204" s="5"/>
      <c r="OPS204" s="5"/>
      <c r="OPT204" s="5"/>
      <c r="OPU204" s="5"/>
      <c r="OPV204" s="5"/>
      <c r="OPW204" s="5"/>
      <c r="OPX204" s="5"/>
      <c r="OPY204" s="5"/>
      <c r="OPZ204" s="5"/>
      <c r="OQA204" s="5"/>
      <c r="OQB204" s="5"/>
      <c r="OQC204" s="5"/>
      <c r="OQD204" s="5"/>
      <c r="OQE204" s="5"/>
      <c r="OQF204" s="5"/>
      <c r="OQG204" s="5"/>
      <c r="OQH204" s="5"/>
      <c r="OQI204" s="5"/>
      <c r="OQJ204" s="5"/>
      <c r="OQK204" s="5"/>
      <c r="OQL204" s="5"/>
      <c r="OQM204" s="5"/>
      <c r="OQN204" s="5"/>
      <c r="OQO204" s="5"/>
      <c r="OQP204" s="5"/>
      <c r="OQQ204" s="5"/>
      <c r="OQR204" s="5"/>
      <c r="OQS204" s="5"/>
      <c r="OQT204" s="5"/>
      <c r="OQU204" s="5"/>
      <c r="OQV204" s="5"/>
      <c r="OQW204" s="5"/>
      <c r="OQX204" s="5"/>
      <c r="OQY204" s="5"/>
      <c r="OQZ204" s="5"/>
      <c r="ORA204" s="5"/>
      <c r="ORB204" s="5"/>
      <c r="ORC204" s="5"/>
      <c r="ORD204" s="5"/>
      <c r="ORE204" s="5"/>
      <c r="ORF204" s="5"/>
      <c r="ORG204" s="5"/>
      <c r="ORH204" s="5"/>
      <c r="ORI204" s="5"/>
      <c r="ORJ204" s="5"/>
      <c r="ORK204" s="5"/>
      <c r="ORL204" s="5"/>
      <c r="ORM204" s="5"/>
      <c r="ORN204" s="5"/>
      <c r="ORO204" s="5"/>
      <c r="ORP204" s="5"/>
      <c r="ORQ204" s="5"/>
      <c r="ORR204" s="5"/>
      <c r="ORS204" s="5"/>
      <c r="ORT204" s="5"/>
      <c r="ORU204" s="5"/>
      <c r="ORV204" s="5"/>
      <c r="ORW204" s="5"/>
      <c r="ORX204" s="5"/>
      <c r="ORY204" s="5"/>
      <c r="ORZ204" s="5"/>
      <c r="OSA204" s="5"/>
      <c r="OSB204" s="5"/>
      <c r="OSC204" s="5"/>
      <c r="OSD204" s="5"/>
      <c r="OSE204" s="5"/>
      <c r="OSF204" s="5"/>
      <c r="OSG204" s="5"/>
      <c r="OSH204" s="5"/>
      <c r="OSI204" s="5"/>
      <c r="OSJ204" s="5"/>
      <c r="OSK204" s="5"/>
      <c r="OSL204" s="5"/>
      <c r="OSM204" s="5"/>
      <c r="OSN204" s="5"/>
      <c r="OSO204" s="5"/>
      <c r="OSP204" s="5"/>
      <c r="OSQ204" s="5"/>
      <c r="OSR204" s="5"/>
      <c r="OSS204" s="5"/>
      <c r="OST204" s="5"/>
      <c r="OSU204" s="5"/>
      <c r="OSV204" s="5"/>
      <c r="OSW204" s="5"/>
      <c r="OSX204" s="5"/>
      <c r="OSY204" s="5"/>
      <c r="OSZ204" s="5"/>
      <c r="OTA204" s="5"/>
      <c r="OTB204" s="5"/>
      <c r="OTC204" s="5"/>
      <c r="OTD204" s="5"/>
      <c r="OTE204" s="5"/>
      <c r="OTF204" s="5"/>
      <c r="OTG204" s="5"/>
      <c r="OTH204" s="5"/>
      <c r="OTI204" s="5"/>
      <c r="OTJ204" s="5"/>
      <c r="OTK204" s="5"/>
      <c r="OTL204" s="5"/>
      <c r="OTM204" s="5"/>
      <c r="OTN204" s="5"/>
      <c r="OTO204" s="5"/>
      <c r="OTP204" s="5"/>
      <c r="OTQ204" s="5"/>
      <c r="OTR204" s="5"/>
      <c r="OTS204" s="5"/>
      <c r="OTT204" s="5"/>
      <c r="OTU204" s="5"/>
      <c r="OTV204" s="5"/>
      <c r="OTW204" s="5"/>
      <c r="OTX204" s="5"/>
      <c r="OTY204" s="5"/>
      <c r="OTZ204" s="5"/>
      <c r="OUA204" s="5"/>
      <c r="OUB204" s="5"/>
      <c r="OUC204" s="5"/>
      <c r="OUD204" s="5"/>
      <c r="OUE204" s="5"/>
      <c r="OUF204" s="5"/>
      <c r="OUG204" s="5"/>
      <c r="OUH204" s="5"/>
      <c r="OUI204" s="5"/>
      <c r="OUJ204" s="5"/>
      <c r="OUK204" s="5"/>
      <c r="OUL204" s="5"/>
      <c r="OUM204" s="5"/>
      <c r="OUN204" s="5"/>
      <c r="OUO204" s="5"/>
      <c r="OUP204" s="5"/>
      <c r="OUQ204" s="5"/>
      <c r="OUR204" s="5"/>
      <c r="OUS204" s="5"/>
      <c r="OUT204" s="5"/>
      <c r="OUU204" s="5"/>
      <c r="OUV204" s="5"/>
      <c r="OUW204" s="5"/>
      <c r="OUX204" s="5"/>
      <c r="OUY204" s="5"/>
      <c r="OUZ204" s="5"/>
      <c r="OVA204" s="5"/>
      <c r="OVB204" s="5"/>
      <c r="OVC204" s="5"/>
      <c r="OVD204" s="5"/>
      <c r="OVE204" s="5"/>
      <c r="OVF204" s="5"/>
      <c r="OVG204" s="5"/>
      <c r="OVH204" s="5"/>
      <c r="OVI204" s="5"/>
      <c r="OVJ204" s="5"/>
      <c r="OVK204" s="5"/>
      <c r="OVL204" s="5"/>
      <c r="OVM204" s="5"/>
      <c r="OVN204" s="5"/>
      <c r="OVO204" s="5"/>
      <c r="OVP204" s="5"/>
      <c r="OVQ204" s="5"/>
      <c r="OVR204" s="5"/>
      <c r="OVS204" s="5"/>
      <c r="OVT204" s="5"/>
      <c r="OVU204" s="5"/>
      <c r="OVV204" s="5"/>
      <c r="OVW204" s="5"/>
      <c r="OVX204" s="5"/>
      <c r="OVY204" s="5"/>
      <c r="OVZ204" s="5"/>
      <c r="OWA204" s="5"/>
      <c r="OWB204" s="5"/>
      <c r="OWC204" s="5"/>
      <c r="OWD204" s="5"/>
      <c r="OWE204" s="5"/>
      <c r="OWF204" s="5"/>
      <c r="OWG204" s="5"/>
      <c r="OWH204" s="5"/>
      <c r="OWI204" s="5"/>
      <c r="OWJ204" s="5"/>
      <c r="OWK204" s="5"/>
      <c r="OWL204" s="5"/>
      <c r="OWM204" s="5"/>
      <c r="OWN204" s="5"/>
      <c r="OWO204" s="5"/>
      <c r="OWP204" s="5"/>
      <c r="OWQ204" s="5"/>
      <c r="OWR204" s="5"/>
      <c r="OWS204" s="5"/>
      <c r="OWT204" s="5"/>
      <c r="OWU204" s="5"/>
      <c r="OWV204" s="5"/>
      <c r="OWW204" s="5"/>
      <c r="OWX204" s="5"/>
      <c r="OWY204" s="5"/>
      <c r="OWZ204" s="5"/>
      <c r="OXA204" s="5"/>
      <c r="OXB204" s="5"/>
      <c r="OXC204" s="5"/>
      <c r="OXD204" s="5"/>
      <c r="OXE204" s="5"/>
      <c r="OXF204" s="5"/>
      <c r="OXG204" s="5"/>
      <c r="OXH204" s="5"/>
      <c r="OXI204" s="5"/>
      <c r="OXJ204" s="5"/>
      <c r="OXK204" s="5"/>
      <c r="OXL204" s="5"/>
      <c r="OXM204" s="5"/>
      <c r="OXN204" s="5"/>
      <c r="OXO204" s="5"/>
      <c r="OXP204" s="5"/>
      <c r="OXQ204" s="5"/>
      <c r="OXR204" s="5"/>
      <c r="OXS204" s="5"/>
      <c r="OXT204" s="5"/>
      <c r="OXU204" s="5"/>
      <c r="OXV204" s="5"/>
      <c r="OXW204" s="5"/>
      <c r="OXX204" s="5"/>
      <c r="OXY204" s="5"/>
      <c r="OXZ204" s="5"/>
      <c r="OYA204" s="5"/>
      <c r="OYB204" s="5"/>
      <c r="OYC204" s="5"/>
      <c r="OYD204" s="5"/>
      <c r="OYE204" s="5"/>
      <c r="OYF204" s="5"/>
      <c r="OYG204" s="5"/>
      <c r="OYH204" s="5"/>
      <c r="OYI204" s="5"/>
      <c r="OYJ204" s="5"/>
      <c r="OYK204" s="5"/>
      <c r="OYL204" s="5"/>
      <c r="OYM204" s="5"/>
      <c r="OYN204" s="5"/>
      <c r="OYO204" s="5"/>
      <c r="OYP204" s="5"/>
      <c r="OYQ204" s="5"/>
      <c r="OYR204" s="5"/>
      <c r="OYS204" s="5"/>
      <c r="OYT204" s="5"/>
      <c r="OYU204" s="5"/>
      <c r="OYV204" s="5"/>
      <c r="OYW204" s="5"/>
      <c r="OYX204" s="5"/>
      <c r="OYY204" s="5"/>
      <c r="OYZ204" s="5"/>
      <c r="OZA204" s="5"/>
      <c r="OZB204" s="5"/>
      <c r="OZC204" s="5"/>
      <c r="OZD204" s="5"/>
      <c r="OZE204" s="5"/>
      <c r="OZF204" s="5"/>
      <c r="OZG204" s="5"/>
      <c r="OZH204" s="5"/>
      <c r="OZI204" s="5"/>
      <c r="OZJ204" s="5"/>
      <c r="OZK204" s="5"/>
      <c r="OZL204" s="5"/>
      <c r="OZM204" s="5"/>
      <c r="OZN204" s="5"/>
      <c r="OZO204" s="5"/>
      <c r="OZP204" s="5"/>
      <c r="OZQ204" s="5"/>
      <c r="OZR204" s="5"/>
      <c r="OZS204" s="5"/>
      <c r="OZT204" s="5"/>
      <c r="OZU204" s="5"/>
      <c r="OZV204" s="5"/>
      <c r="OZW204" s="5"/>
      <c r="OZX204" s="5"/>
      <c r="OZY204" s="5"/>
      <c r="OZZ204" s="5"/>
      <c r="PAA204" s="5"/>
      <c r="PAB204" s="5"/>
      <c r="PAC204" s="5"/>
      <c r="PAD204" s="5"/>
      <c r="PAE204" s="5"/>
      <c r="PAF204" s="5"/>
      <c r="PAG204" s="5"/>
      <c r="PAH204" s="5"/>
      <c r="PAI204" s="5"/>
      <c r="PAJ204" s="5"/>
      <c r="PAK204" s="5"/>
      <c r="PAL204" s="5"/>
      <c r="PAM204" s="5"/>
      <c r="PAN204" s="5"/>
      <c r="PAO204" s="5"/>
      <c r="PAP204" s="5"/>
      <c r="PAQ204" s="5"/>
      <c r="PAR204" s="5"/>
      <c r="PAS204" s="5"/>
      <c r="PAT204" s="5"/>
      <c r="PAU204" s="5"/>
      <c r="PAV204" s="5"/>
      <c r="PAW204" s="5"/>
      <c r="PAX204" s="5"/>
      <c r="PAY204" s="5"/>
      <c r="PAZ204" s="5"/>
      <c r="PBA204" s="5"/>
      <c r="PBB204" s="5"/>
      <c r="PBC204" s="5"/>
      <c r="PBD204" s="5"/>
      <c r="PBE204" s="5"/>
      <c r="PBF204" s="5"/>
      <c r="PBG204" s="5"/>
      <c r="PBH204" s="5"/>
      <c r="PBI204" s="5"/>
      <c r="PBJ204" s="5"/>
      <c r="PBK204" s="5"/>
      <c r="PBL204" s="5"/>
      <c r="PBM204" s="5"/>
      <c r="PBN204" s="5"/>
      <c r="PBO204" s="5"/>
      <c r="PBP204" s="5"/>
      <c r="PBQ204" s="5"/>
      <c r="PBR204" s="5"/>
      <c r="PBS204" s="5"/>
      <c r="PBT204" s="5"/>
      <c r="PBU204" s="5"/>
      <c r="PBV204" s="5"/>
      <c r="PBW204" s="5"/>
      <c r="PBX204" s="5"/>
      <c r="PBY204" s="5"/>
      <c r="PBZ204" s="5"/>
      <c r="PCA204" s="5"/>
      <c r="PCB204" s="5"/>
      <c r="PCC204" s="5"/>
      <c r="PCD204" s="5"/>
      <c r="PCE204" s="5"/>
      <c r="PCF204" s="5"/>
      <c r="PCG204" s="5"/>
      <c r="PCH204" s="5"/>
      <c r="PCI204" s="5"/>
      <c r="PCJ204" s="5"/>
      <c r="PCK204" s="5"/>
      <c r="PCL204" s="5"/>
      <c r="PCM204" s="5"/>
      <c r="PCN204" s="5"/>
      <c r="PCO204" s="5"/>
      <c r="PCP204" s="5"/>
      <c r="PCQ204" s="5"/>
      <c r="PCR204" s="5"/>
      <c r="PCS204" s="5"/>
      <c r="PCT204" s="5"/>
      <c r="PCU204" s="5"/>
      <c r="PCV204" s="5"/>
      <c r="PCW204" s="5"/>
      <c r="PCX204" s="5"/>
      <c r="PCY204" s="5"/>
      <c r="PCZ204" s="5"/>
      <c r="PDA204" s="5"/>
      <c r="PDB204" s="5"/>
      <c r="PDC204" s="5"/>
      <c r="PDD204" s="5"/>
      <c r="PDE204" s="5"/>
      <c r="PDF204" s="5"/>
      <c r="PDG204" s="5"/>
      <c r="PDH204" s="5"/>
      <c r="PDI204" s="5"/>
      <c r="PDJ204" s="5"/>
      <c r="PDK204" s="5"/>
      <c r="PDL204" s="5"/>
      <c r="PDM204" s="5"/>
      <c r="PDN204" s="5"/>
      <c r="PDO204" s="5"/>
      <c r="PDP204" s="5"/>
      <c r="PDQ204" s="5"/>
      <c r="PDR204" s="5"/>
      <c r="PDS204" s="5"/>
      <c r="PDT204" s="5"/>
      <c r="PDU204" s="5"/>
      <c r="PDV204" s="5"/>
      <c r="PDW204" s="5"/>
      <c r="PDX204" s="5"/>
      <c r="PDY204" s="5"/>
      <c r="PDZ204" s="5"/>
      <c r="PEA204" s="5"/>
      <c r="PEB204" s="5"/>
      <c r="PEC204" s="5"/>
      <c r="PED204" s="5"/>
      <c r="PEE204" s="5"/>
      <c r="PEF204" s="5"/>
      <c r="PEG204" s="5"/>
      <c r="PEH204" s="5"/>
      <c r="PEI204" s="5"/>
      <c r="PEJ204" s="5"/>
      <c r="PEK204" s="5"/>
      <c r="PEL204" s="5"/>
      <c r="PEM204" s="5"/>
      <c r="PEN204" s="5"/>
      <c r="PEO204" s="5"/>
      <c r="PEP204" s="5"/>
      <c r="PEQ204" s="5"/>
      <c r="PER204" s="5"/>
      <c r="PES204" s="5"/>
      <c r="PET204" s="5"/>
      <c r="PEU204" s="5"/>
      <c r="PEV204" s="5"/>
      <c r="PEW204" s="5"/>
      <c r="PEX204" s="5"/>
      <c r="PEY204" s="5"/>
      <c r="PEZ204" s="5"/>
      <c r="PFA204" s="5"/>
      <c r="PFB204" s="5"/>
      <c r="PFC204" s="5"/>
      <c r="PFD204" s="5"/>
      <c r="PFE204" s="5"/>
      <c r="PFF204" s="5"/>
      <c r="PFG204" s="5"/>
      <c r="PFH204" s="5"/>
      <c r="PFI204" s="5"/>
      <c r="PFJ204" s="5"/>
      <c r="PFK204" s="5"/>
      <c r="PFL204" s="5"/>
      <c r="PFM204" s="5"/>
      <c r="PFN204" s="5"/>
      <c r="PFO204" s="5"/>
      <c r="PFP204" s="5"/>
      <c r="PFQ204" s="5"/>
      <c r="PFR204" s="5"/>
      <c r="PFS204" s="5"/>
      <c r="PFT204" s="5"/>
      <c r="PFU204" s="5"/>
      <c r="PFV204" s="5"/>
      <c r="PFW204" s="5"/>
      <c r="PFX204" s="5"/>
      <c r="PFY204" s="5"/>
      <c r="PFZ204" s="5"/>
      <c r="PGA204" s="5"/>
      <c r="PGB204" s="5"/>
      <c r="PGC204" s="5"/>
      <c r="PGD204" s="5"/>
      <c r="PGE204" s="5"/>
      <c r="PGF204" s="5"/>
      <c r="PGG204" s="5"/>
      <c r="PGH204" s="5"/>
      <c r="PGI204" s="5"/>
      <c r="PGJ204" s="5"/>
      <c r="PGK204" s="5"/>
      <c r="PGL204" s="5"/>
      <c r="PGM204" s="5"/>
      <c r="PGN204" s="5"/>
      <c r="PGO204" s="5"/>
      <c r="PGP204" s="5"/>
      <c r="PGQ204" s="5"/>
      <c r="PGR204" s="5"/>
      <c r="PGS204" s="5"/>
      <c r="PGT204" s="5"/>
      <c r="PGU204" s="5"/>
      <c r="PGV204" s="5"/>
      <c r="PGW204" s="5"/>
      <c r="PGX204" s="5"/>
      <c r="PGY204" s="5"/>
      <c r="PGZ204" s="5"/>
      <c r="PHA204" s="5"/>
      <c r="PHB204" s="5"/>
      <c r="PHC204" s="5"/>
      <c r="PHD204" s="5"/>
      <c r="PHE204" s="5"/>
      <c r="PHF204" s="5"/>
      <c r="PHG204" s="5"/>
      <c r="PHH204" s="5"/>
      <c r="PHI204" s="5"/>
      <c r="PHJ204" s="5"/>
      <c r="PHK204" s="5"/>
      <c r="PHL204" s="5"/>
      <c r="PHM204" s="5"/>
      <c r="PHN204" s="5"/>
      <c r="PHO204" s="5"/>
      <c r="PHP204" s="5"/>
      <c r="PHQ204" s="5"/>
      <c r="PHR204" s="5"/>
      <c r="PHS204" s="5"/>
      <c r="PHT204" s="5"/>
      <c r="PHU204" s="5"/>
      <c r="PHV204" s="5"/>
      <c r="PHW204" s="5"/>
      <c r="PHX204" s="5"/>
      <c r="PHY204" s="5"/>
      <c r="PHZ204" s="5"/>
      <c r="PIA204" s="5"/>
      <c r="PIB204" s="5"/>
      <c r="PIC204" s="5"/>
      <c r="PID204" s="5"/>
      <c r="PIE204" s="5"/>
      <c r="PIF204" s="5"/>
      <c r="PIG204" s="5"/>
      <c r="PIH204" s="5"/>
      <c r="PII204" s="5"/>
      <c r="PIJ204" s="5"/>
      <c r="PIK204" s="5"/>
      <c r="PIL204" s="5"/>
      <c r="PIM204" s="5"/>
      <c r="PIN204" s="5"/>
      <c r="PIO204" s="5"/>
      <c r="PIP204" s="5"/>
      <c r="PIQ204" s="5"/>
      <c r="PIR204" s="5"/>
      <c r="PIS204" s="5"/>
      <c r="PIT204" s="5"/>
      <c r="PIU204" s="5"/>
      <c r="PIV204" s="5"/>
      <c r="PIW204" s="5"/>
      <c r="PIX204" s="5"/>
      <c r="PIY204" s="5"/>
      <c r="PIZ204" s="5"/>
      <c r="PJA204" s="5"/>
      <c r="PJB204" s="5"/>
      <c r="PJC204" s="5"/>
      <c r="PJD204" s="5"/>
      <c r="PJE204" s="5"/>
      <c r="PJF204" s="5"/>
      <c r="PJG204" s="5"/>
      <c r="PJH204" s="5"/>
      <c r="PJI204" s="5"/>
      <c r="PJJ204" s="5"/>
      <c r="PJK204" s="5"/>
      <c r="PJL204" s="5"/>
      <c r="PJM204" s="5"/>
      <c r="PJN204" s="5"/>
      <c r="PJO204" s="5"/>
      <c r="PJP204" s="5"/>
      <c r="PJQ204" s="5"/>
      <c r="PJR204" s="5"/>
      <c r="PJS204" s="5"/>
      <c r="PJT204" s="5"/>
      <c r="PJU204" s="5"/>
      <c r="PJV204" s="5"/>
      <c r="PJW204" s="5"/>
      <c r="PJX204" s="5"/>
      <c r="PJY204" s="5"/>
      <c r="PJZ204" s="5"/>
      <c r="PKA204" s="5"/>
      <c r="PKB204" s="5"/>
      <c r="PKC204" s="5"/>
      <c r="PKD204" s="5"/>
      <c r="PKE204" s="5"/>
      <c r="PKF204" s="5"/>
      <c r="PKG204" s="5"/>
      <c r="PKH204" s="5"/>
      <c r="PKI204" s="5"/>
      <c r="PKJ204" s="5"/>
      <c r="PKK204" s="5"/>
      <c r="PKL204" s="5"/>
      <c r="PKM204" s="5"/>
      <c r="PKN204" s="5"/>
      <c r="PKO204" s="5"/>
      <c r="PKP204" s="5"/>
      <c r="PKQ204" s="5"/>
      <c r="PKR204" s="5"/>
      <c r="PKS204" s="5"/>
      <c r="PKT204" s="5"/>
      <c r="PKU204" s="5"/>
      <c r="PKV204" s="5"/>
      <c r="PKW204" s="5"/>
      <c r="PKX204" s="5"/>
      <c r="PKY204" s="5"/>
      <c r="PKZ204" s="5"/>
      <c r="PLA204" s="5"/>
      <c r="PLB204" s="5"/>
      <c r="PLC204" s="5"/>
      <c r="PLD204" s="5"/>
      <c r="PLE204" s="5"/>
      <c r="PLF204" s="5"/>
      <c r="PLG204" s="5"/>
      <c r="PLH204" s="5"/>
      <c r="PLI204" s="5"/>
      <c r="PLJ204" s="5"/>
      <c r="PLK204" s="5"/>
      <c r="PLL204" s="5"/>
      <c r="PLM204" s="5"/>
      <c r="PLN204" s="5"/>
      <c r="PLO204" s="5"/>
      <c r="PLP204" s="5"/>
      <c r="PLQ204" s="5"/>
      <c r="PLR204" s="5"/>
      <c r="PLS204" s="5"/>
      <c r="PLT204" s="5"/>
      <c r="PLU204" s="5"/>
      <c r="PLV204" s="5"/>
      <c r="PLW204" s="5"/>
      <c r="PLX204" s="5"/>
      <c r="PLY204" s="5"/>
      <c r="PLZ204" s="5"/>
      <c r="PMA204" s="5"/>
      <c r="PMB204" s="5"/>
      <c r="PMC204" s="5"/>
      <c r="PMD204" s="5"/>
      <c r="PME204" s="5"/>
      <c r="PMF204" s="5"/>
      <c r="PMG204" s="5"/>
      <c r="PMH204" s="5"/>
      <c r="PMI204" s="5"/>
      <c r="PMJ204" s="5"/>
      <c r="PMK204" s="5"/>
      <c r="PML204" s="5"/>
      <c r="PMM204" s="5"/>
      <c r="PMN204" s="5"/>
      <c r="PMO204" s="5"/>
      <c r="PMP204" s="5"/>
      <c r="PMQ204" s="5"/>
      <c r="PMR204" s="5"/>
      <c r="PMS204" s="5"/>
      <c r="PMT204" s="5"/>
      <c r="PMU204" s="5"/>
      <c r="PMV204" s="5"/>
      <c r="PMW204" s="5"/>
      <c r="PMX204" s="5"/>
      <c r="PMY204" s="5"/>
      <c r="PMZ204" s="5"/>
      <c r="PNA204" s="5"/>
      <c r="PNB204" s="5"/>
      <c r="PNC204" s="5"/>
      <c r="PND204" s="5"/>
      <c r="PNE204" s="5"/>
      <c r="PNF204" s="5"/>
      <c r="PNG204" s="5"/>
      <c r="PNH204" s="5"/>
      <c r="PNI204" s="5"/>
      <c r="PNJ204" s="5"/>
      <c r="PNK204" s="5"/>
      <c r="PNL204" s="5"/>
      <c r="PNM204" s="5"/>
      <c r="PNN204" s="5"/>
      <c r="PNO204" s="5"/>
      <c r="PNP204" s="5"/>
      <c r="PNQ204" s="5"/>
      <c r="PNR204" s="5"/>
      <c r="PNS204" s="5"/>
      <c r="PNT204" s="5"/>
      <c r="PNU204" s="5"/>
      <c r="PNV204" s="5"/>
      <c r="PNW204" s="5"/>
      <c r="PNX204" s="5"/>
      <c r="PNY204" s="5"/>
      <c r="PNZ204" s="5"/>
      <c r="POA204" s="5"/>
      <c r="POB204" s="5"/>
      <c r="POC204" s="5"/>
      <c r="POD204" s="5"/>
      <c r="POE204" s="5"/>
      <c r="POF204" s="5"/>
      <c r="POG204" s="5"/>
      <c r="POH204" s="5"/>
      <c r="POI204" s="5"/>
      <c r="POJ204" s="5"/>
      <c r="POK204" s="5"/>
      <c r="POL204" s="5"/>
      <c r="POM204" s="5"/>
      <c r="PON204" s="5"/>
      <c r="POO204" s="5"/>
      <c r="POP204" s="5"/>
      <c r="POQ204" s="5"/>
      <c r="POR204" s="5"/>
      <c r="POS204" s="5"/>
      <c r="POT204" s="5"/>
      <c r="POU204" s="5"/>
      <c r="POV204" s="5"/>
      <c r="POW204" s="5"/>
      <c r="POX204" s="5"/>
      <c r="POY204" s="5"/>
      <c r="POZ204" s="5"/>
      <c r="PPA204" s="5"/>
      <c r="PPB204" s="5"/>
      <c r="PPC204" s="5"/>
      <c r="PPD204" s="5"/>
      <c r="PPE204" s="5"/>
      <c r="PPF204" s="5"/>
      <c r="PPG204" s="5"/>
      <c r="PPH204" s="5"/>
      <c r="PPI204" s="5"/>
      <c r="PPJ204" s="5"/>
      <c r="PPK204" s="5"/>
      <c r="PPL204" s="5"/>
      <c r="PPM204" s="5"/>
      <c r="PPN204" s="5"/>
      <c r="PPO204" s="5"/>
      <c r="PPP204" s="5"/>
      <c r="PPQ204" s="5"/>
      <c r="PPR204" s="5"/>
      <c r="PPS204" s="5"/>
      <c r="PPT204" s="5"/>
      <c r="PPU204" s="5"/>
      <c r="PPV204" s="5"/>
      <c r="PPW204" s="5"/>
      <c r="PPX204" s="5"/>
      <c r="PPY204" s="5"/>
      <c r="PPZ204" s="5"/>
      <c r="PQA204" s="5"/>
      <c r="PQB204" s="5"/>
      <c r="PQC204" s="5"/>
      <c r="PQD204" s="5"/>
      <c r="PQE204" s="5"/>
      <c r="PQF204" s="5"/>
      <c r="PQG204" s="5"/>
      <c r="PQH204" s="5"/>
      <c r="PQI204" s="5"/>
      <c r="PQJ204" s="5"/>
      <c r="PQK204" s="5"/>
      <c r="PQL204" s="5"/>
      <c r="PQM204" s="5"/>
      <c r="PQN204" s="5"/>
      <c r="PQO204" s="5"/>
      <c r="PQP204" s="5"/>
      <c r="PQQ204" s="5"/>
      <c r="PQR204" s="5"/>
      <c r="PQS204" s="5"/>
      <c r="PQT204" s="5"/>
      <c r="PQU204" s="5"/>
      <c r="PQV204" s="5"/>
      <c r="PQW204" s="5"/>
      <c r="PQX204" s="5"/>
      <c r="PQY204" s="5"/>
      <c r="PQZ204" s="5"/>
      <c r="PRA204" s="5"/>
      <c r="PRB204" s="5"/>
      <c r="PRC204" s="5"/>
      <c r="PRD204" s="5"/>
      <c r="PRE204" s="5"/>
      <c r="PRF204" s="5"/>
      <c r="PRG204" s="5"/>
      <c r="PRH204" s="5"/>
      <c r="PRI204" s="5"/>
      <c r="PRJ204" s="5"/>
      <c r="PRK204" s="5"/>
      <c r="PRL204" s="5"/>
      <c r="PRM204" s="5"/>
      <c r="PRN204" s="5"/>
      <c r="PRO204" s="5"/>
      <c r="PRP204" s="5"/>
      <c r="PRQ204" s="5"/>
      <c r="PRR204" s="5"/>
      <c r="PRS204" s="5"/>
      <c r="PRT204" s="5"/>
      <c r="PRU204" s="5"/>
      <c r="PRV204" s="5"/>
      <c r="PRW204" s="5"/>
      <c r="PRX204" s="5"/>
      <c r="PRY204" s="5"/>
      <c r="PRZ204" s="5"/>
      <c r="PSA204" s="5"/>
      <c r="PSB204" s="5"/>
      <c r="PSC204" s="5"/>
      <c r="PSD204" s="5"/>
      <c r="PSE204" s="5"/>
      <c r="PSF204" s="5"/>
      <c r="PSG204" s="5"/>
      <c r="PSH204" s="5"/>
      <c r="PSI204" s="5"/>
      <c r="PSJ204" s="5"/>
      <c r="PSK204" s="5"/>
      <c r="PSL204" s="5"/>
      <c r="PSM204" s="5"/>
      <c r="PSN204" s="5"/>
      <c r="PSO204" s="5"/>
      <c r="PSP204" s="5"/>
      <c r="PSQ204" s="5"/>
      <c r="PSR204" s="5"/>
      <c r="PSS204" s="5"/>
      <c r="PST204" s="5"/>
      <c r="PSU204" s="5"/>
      <c r="PSV204" s="5"/>
      <c r="PSW204" s="5"/>
      <c r="PSX204" s="5"/>
      <c r="PSY204" s="5"/>
      <c r="PSZ204" s="5"/>
      <c r="PTA204" s="5"/>
      <c r="PTB204" s="5"/>
      <c r="PTC204" s="5"/>
      <c r="PTD204" s="5"/>
      <c r="PTE204" s="5"/>
      <c r="PTF204" s="5"/>
      <c r="PTG204" s="5"/>
      <c r="PTH204" s="5"/>
      <c r="PTI204" s="5"/>
      <c r="PTJ204" s="5"/>
      <c r="PTK204" s="5"/>
      <c r="PTL204" s="5"/>
      <c r="PTM204" s="5"/>
      <c r="PTN204" s="5"/>
      <c r="PTO204" s="5"/>
      <c r="PTP204" s="5"/>
      <c r="PTQ204" s="5"/>
      <c r="PTR204" s="5"/>
      <c r="PTS204" s="5"/>
      <c r="PTT204" s="5"/>
      <c r="PTU204" s="5"/>
      <c r="PTV204" s="5"/>
      <c r="PTW204" s="5"/>
      <c r="PTX204" s="5"/>
      <c r="PTY204" s="5"/>
      <c r="PTZ204" s="5"/>
      <c r="PUA204" s="5"/>
      <c r="PUB204" s="5"/>
      <c r="PUC204" s="5"/>
      <c r="PUD204" s="5"/>
      <c r="PUE204" s="5"/>
      <c r="PUF204" s="5"/>
      <c r="PUG204" s="5"/>
      <c r="PUH204" s="5"/>
      <c r="PUI204" s="5"/>
      <c r="PUJ204" s="5"/>
      <c r="PUK204" s="5"/>
      <c r="PUL204" s="5"/>
      <c r="PUM204" s="5"/>
      <c r="PUN204" s="5"/>
      <c r="PUO204" s="5"/>
      <c r="PUP204" s="5"/>
      <c r="PUQ204" s="5"/>
      <c r="PUR204" s="5"/>
      <c r="PUS204" s="5"/>
      <c r="PUT204" s="5"/>
      <c r="PUU204" s="5"/>
      <c r="PUV204" s="5"/>
      <c r="PUW204" s="5"/>
      <c r="PUX204" s="5"/>
      <c r="PUY204" s="5"/>
      <c r="PUZ204" s="5"/>
      <c r="PVA204" s="5"/>
      <c r="PVB204" s="5"/>
      <c r="PVC204" s="5"/>
      <c r="PVD204" s="5"/>
      <c r="PVE204" s="5"/>
      <c r="PVF204" s="5"/>
      <c r="PVG204" s="5"/>
      <c r="PVH204" s="5"/>
      <c r="PVI204" s="5"/>
      <c r="PVJ204" s="5"/>
      <c r="PVK204" s="5"/>
      <c r="PVL204" s="5"/>
      <c r="PVM204" s="5"/>
      <c r="PVN204" s="5"/>
      <c r="PVO204" s="5"/>
      <c r="PVP204" s="5"/>
      <c r="PVQ204" s="5"/>
      <c r="PVR204" s="5"/>
      <c r="PVS204" s="5"/>
      <c r="PVT204" s="5"/>
      <c r="PVU204" s="5"/>
      <c r="PVV204" s="5"/>
      <c r="PVW204" s="5"/>
      <c r="PVX204" s="5"/>
      <c r="PVY204" s="5"/>
      <c r="PVZ204" s="5"/>
      <c r="PWA204" s="5"/>
      <c r="PWB204" s="5"/>
      <c r="PWC204" s="5"/>
      <c r="PWD204" s="5"/>
      <c r="PWE204" s="5"/>
      <c r="PWF204" s="5"/>
      <c r="PWG204" s="5"/>
      <c r="PWH204" s="5"/>
      <c r="PWI204" s="5"/>
      <c r="PWJ204" s="5"/>
      <c r="PWK204" s="5"/>
      <c r="PWL204" s="5"/>
      <c r="PWM204" s="5"/>
      <c r="PWN204" s="5"/>
      <c r="PWO204" s="5"/>
      <c r="PWP204" s="5"/>
      <c r="PWQ204" s="5"/>
      <c r="PWR204" s="5"/>
      <c r="PWS204" s="5"/>
      <c r="PWT204" s="5"/>
      <c r="PWU204" s="5"/>
      <c r="PWV204" s="5"/>
      <c r="PWW204" s="5"/>
      <c r="PWX204" s="5"/>
      <c r="PWY204" s="5"/>
      <c r="PWZ204" s="5"/>
      <c r="PXA204" s="5"/>
      <c r="PXB204" s="5"/>
      <c r="PXC204" s="5"/>
      <c r="PXD204" s="5"/>
      <c r="PXE204" s="5"/>
      <c r="PXF204" s="5"/>
      <c r="PXG204" s="5"/>
      <c r="PXH204" s="5"/>
      <c r="PXI204" s="5"/>
      <c r="PXJ204" s="5"/>
      <c r="PXK204" s="5"/>
      <c r="PXL204" s="5"/>
      <c r="PXM204" s="5"/>
      <c r="PXN204" s="5"/>
      <c r="PXO204" s="5"/>
      <c r="PXP204" s="5"/>
      <c r="PXQ204" s="5"/>
      <c r="PXR204" s="5"/>
      <c r="PXS204" s="5"/>
      <c r="PXT204" s="5"/>
      <c r="PXU204" s="5"/>
      <c r="PXV204" s="5"/>
      <c r="PXW204" s="5"/>
      <c r="PXX204" s="5"/>
      <c r="PXY204" s="5"/>
      <c r="PXZ204" s="5"/>
      <c r="PYA204" s="5"/>
      <c r="PYB204" s="5"/>
      <c r="PYC204" s="5"/>
      <c r="PYD204" s="5"/>
      <c r="PYE204" s="5"/>
      <c r="PYF204" s="5"/>
      <c r="PYG204" s="5"/>
      <c r="PYH204" s="5"/>
      <c r="PYI204" s="5"/>
      <c r="PYJ204" s="5"/>
      <c r="PYK204" s="5"/>
      <c r="PYL204" s="5"/>
      <c r="PYM204" s="5"/>
      <c r="PYN204" s="5"/>
      <c r="PYO204" s="5"/>
      <c r="PYP204" s="5"/>
      <c r="PYQ204" s="5"/>
      <c r="PYR204" s="5"/>
      <c r="PYS204" s="5"/>
      <c r="PYT204" s="5"/>
      <c r="PYU204" s="5"/>
      <c r="PYV204" s="5"/>
      <c r="PYW204" s="5"/>
      <c r="PYX204" s="5"/>
      <c r="PYY204" s="5"/>
      <c r="PYZ204" s="5"/>
      <c r="PZA204" s="5"/>
      <c r="PZB204" s="5"/>
      <c r="PZC204" s="5"/>
      <c r="PZD204" s="5"/>
      <c r="PZE204" s="5"/>
      <c r="PZF204" s="5"/>
      <c r="PZG204" s="5"/>
      <c r="PZH204" s="5"/>
      <c r="PZI204" s="5"/>
      <c r="PZJ204" s="5"/>
      <c r="PZK204" s="5"/>
      <c r="PZL204" s="5"/>
      <c r="PZM204" s="5"/>
      <c r="PZN204" s="5"/>
      <c r="PZO204" s="5"/>
      <c r="PZP204" s="5"/>
      <c r="PZQ204" s="5"/>
      <c r="PZR204" s="5"/>
      <c r="PZS204" s="5"/>
      <c r="PZT204" s="5"/>
      <c r="PZU204" s="5"/>
      <c r="PZV204" s="5"/>
      <c r="PZW204" s="5"/>
      <c r="PZX204" s="5"/>
      <c r="PZY204" s="5"/>
      <c r="PZZ204" s="5"/>
      <c r="QAA204" s="5"/>
      <c r="QAB204" s="5"/>
      <c r="QAC204" s="5"/>
      <c r="QAD204" s="5"/>
      <c r="QAE204" s="5"/>
      <c r="QAF204" s="5"/>
      <c r="QAG204" s="5"/>
      <c r="QAH204" s="5"/>
      <c r="QAI204" s="5"/>
      <c r="QAJ204" s="5"/>
      <c r="QAK204" s="5"/>
      <c r="QAL204" s="5"/>
      <c r="QAM204" s="5"/>
      <c r="QAN204" s="5"/>
      <c r="QAO204" s="5"/>
      <c r="QAP204" s="5"/>
      <c r="QAQ204" s="5"/>
      <c r="QAR204" s="5"/>
      <c r="QAS204" s="5"/>
      <c r="QAT204" s="5"/>
      <c r="QAU204" s="5"/>
      <c r="QAV204" s="5"/>
      <c r="QAW204" s="5"/>
      <c r="QAX204" s="5"/>
      <c r="QAY204" s="5"/>
      <c r="QAZ204" s="5"/>
      <c r="QBA204" s="5"/>
      <c r="QBB204" s="5"/>
      <c r="QBC204" s="5"/>
      <c r="QBD204" s="5"/>
      <c r="QBE204" s="5"/>
      <c r="QBF204" s="5"/>
      <c r="QBG204" s="5"/>
      <c r="QBH204" s="5"/>
      <c r="QBI204" s="5"/>
      <c r="QBJ204" s="5"/>
      <c r="QBK204" s="5"/>
      <c r="QBL204" s="5"/>
      <c r="QBM204" s="5"/>
      <c r="QBN204" s="5"/>
      <c r="QBO204" s="5"/>
      <c r="QBP204" s="5"/>
      <c r="QBQ204" s="5"/>
      <c r="QBR204" s="5"/>
      <c r="QBS204" s="5"/>
      <c r="QBT204" s="5"/>
      <c r="QBU204" s="5"/>
      <c r="QBV204" s="5"/>
      <c r="QBW204" s="5"/>
      <c r="QBX204" s="5"/>
      <c r="QBY204" s="5"/>
      <c r="QBZ204" s="5"/>
      <c r="QCA204" s="5"/>
      <c r="QCB204" s="5"/>
      <c r="QCC204" s="5"/>
      <c r="QCD204" s="5"/>
      <c r="QCE204" s="5"/>
      <c r="QCF204" s="5"/>
      <c r="QCG204" s="5"/>
      <c r="QCH204" s="5"/>
      <c r="QCI204" s="5"/>
      <c r="QCJ204" s="5"/>
      <c r="QCK204" s="5"/>
      <c r="QCL204" s="5"/>
      <c r="QCM204" s="5"/>
      <c r="QCN204" s="5"/>
      <c r="QCO204" s="5"/>
      <c r="QCP204" s="5"/>
      <c r="QCQ204" s="5"/>
      <c r="QCR204" s="5"/>
      <c r="QCS204" s="5"/>
      <c r="QCT204" s="5"/>
      <c r="QCU204" s="5"/>
      <c r="QCV204" s="5"/>
      <c r="QCW204" s="5"/>
      <c r="QCX204" s="5"/>
      <c r="QCY204" s="5"/>
      <c r="QCZ204" s="5"/>
      <c r="QDA204" s="5"/>
      <c r="QDB204" s="5"/>
      <c r="QDC204" s="5"/>
      <c r="QDD204" s="5"/>
      <c r="QDE204" s="5"/>
      <c r="QDF204" s="5"/>
      <c r="QDG204" s="5"/>
      <c r="QDH204" s="5"/>
      <c r="QDI204" s="5"/>
      <c r="QDJ204" s="5"/>
      <c r="QDK204" s="5"/>
      <c r="QDL204" s="5"/>
      <c r="QDM204" s="5"/>
      <c r="QDN204" s="5"/>
      <c r="QDO204" s="5"/>
      <c r="QDP204" s="5"/>
      <c r="QDQ204" s="5"/>
      <c r="QDR204" s="5"/>
      <c r="QDS204" s="5"/>
      <c r="QDT204" s="5"/>
      <c r="QDU204" s="5"/>
      <c r="QDV204" s="5"/>
      <c r="QDW204" s="5"/>
      <c r="QDX204" s="5"/>
      <c r="QDY204" s="5"/>
      <c r="QDZ204" s="5"/>
      <c r="QEA204" s="5"/>
      <c r="QEB204" s="5"/>
      <c r="QEC204" s="5"/>
      <c r="QED204" s="5"/>
      <c r="QEE204" s="5"/>
      <c r="QEF204" s="5"/>
      <c r="QEG204" s="5"/>
      <c r="QEH204" s="5"/>
      <c r="QEI204" s="5"/>
      <c r="QEJ204" s="5"/>
      <c r="QEK204" s="5"/>
      <c r="QEL204" s="5"/>
      <c r="QEM204" s="5"/>
      <c r="QEN204" s="5"/>
      <c r="QEO204" s="5"/>
      <c r="QEP204" s="5"/>
      <c r="QEQ204" s="5"/>
      <c r="QER204" s="5"/>
      <c r="QES204" s="5"/>
      <c r="QET204" s="5"/>
      <c r="QEU204" s="5"/>
      <c r="QEV204" s="5"/>
      <c r="QEW204" s="5"/>
      <c r="QEX204" s="5"/>
      <c r="QEY204" s="5"/>
      <c r="QEZ204" s="5"/>
      <c r="QFA204" s="5"/>
      <c r="QFB204" s="5"/>
      <c r="QFC204" s="5"/>
      <c r="QFD204" s="5"/>
      <c r="QFE204" s="5"/>
      <c r="QFF204" s="5"/>
      <c r="QFG204" s="5"/>
      <c r="QFH204" s="5"/>
      <c r="QFI204" s="5"/>
      <c r="QFJ204" s="5"/>
      <c r="QFK204" s="5"/>
      <c r="QFL204" s="5"/>
      <c r="QFM204" s="5"/>
      <c r="QFN204" s="5"/>
      <c r="QFO204" s="5"/>
      <c r="QFP204" s="5"/>
      <c r="QFQ204" s="5"/>
      <c r="QFR204" s="5"/>
      <c r="QFS204" s="5"/>
      <c r="QFT204" s="5"/>
      <c r="QFU204" s="5"/>
      <c r="QFV204" s="5"/>
      <c r="QFW204" s="5"/>
      <c r="QFX204" s="5"/>
      <c r="QFY204" s="5"/>
      <c r="QFZ204" s="5"/>
      <c r="QGA204" s="5"/>
      <c r="QGB204" s="5"/>
      <c r="QGC204" s="5"/>
      <c r="QGD204" s="5"/>
      <c r="QGE204" s="5"/>
      <c r="QGF204" s="5"/>
      <c r="QGG204" s="5"/>
      <c r="QGH204" s="5"/>
      <c r="QGI204" s="5"/>
      <c r="QGJ204" s="5"/>
      <c r="QGK204" s="5"/>
      <c r="QGL204" s="5"/>
      <c r="QGM204" s="5"/>
      <c r="QGN204" s="5"/>
      <c r="QGO204" s="5"/>
      <c r="QGP204" s="5"/>
      <c r="QGQ204" s="5"/>
      <c r="QGR204" s="5"/>
      <c r="QGS204" s="5"/>
      <c r="QGT204" s="5"/>
      <c r="QGU204" s="5"/>
      <c r="QGV204" s="5"/>
      <c r="QGW204" s="5"/>
      <c r="QGX204" s="5"/>
      <c r="QGY204" s="5"/>
      <c r="QGZ204" s="5"/>
      <c r="QHA204" s="5"/>
      <c r="QHB204" s="5"/>
      <c r="QHC204" s="5"/>
      <c r="QHD204" s="5"/>
      <c r="QHE204" s="5"/>
      <c r="QHF204" s="5"/>
      <c r="QHG204" s="5"/>
      <c r="QHH204" s="5"/>
      <c r="QHI204" s="5"/>
      <c r="QHJ204" s="5"/>
      <c r="QHK204" s="5"/>
      <c r="QHL204" s="5"/>
      <c r="QHM204" s="5"/>
      <c r="QHN204" s="5"/>
      <c r="QHO204" s="5"/>
      <c r="QHP204" s="5"/>
      <c r="QHQ204" s="5"/>
      <c r="QHR204" s="5"/>
      <c r="QHS204" s="5"/>
      <c r="QHT204" s="5"/>
      <c r="QHU204" s="5"/>
      <c r="QHV204" s="5"/>
      <c r="QHW204" s="5"/>
      <c r="QHX204" s="5"/>
      <c r="QHY204" s="5"/>
      <c r="QHZ204" s="5"/>
      <c r="QIA204" s="5"/>
      <c r="QIB204" s="5"/>
      <c r="QIC204" s="5"/>
      <c r="QID204" s="5"/>
      <c r="QIE204" s="5"/>
      <c r="QIF204" s="5"/>
      <c r="QIG204" s="5"/>
      <c r="QIH204" s="5"/>
      <c r="QII204" s="5"/>
      <c r="QIJ204" s="5"/>
      <c r="QIK204" s="5"/>
      <c r="QIL204" s="5"/>
      <c r="QIM204" s="5"/>
      <c r="QIN204" s="5"/>
      <c r="QIO204" s="5"/>
      <c r="QIP204" s="5"/>
      <c r="QIQ204" s="5"/>
      <c r="QIR204" s="5"/>
      <c r="QIS204" s="5"/>
      <c r="QIT204" s="5"/>
      <c r="QIU204" s="5"/>
      <c r="QIV204" s="5"/>
      <c r="QIW204" s="5"/>
      <c r="QIX204" s="5"/>
      <c r="QIY204" s="5"/>
      <c r="QIZ204" s="5"/>
      <c r="QJA204" s="5"/>
      <c r="QJB204" s="5"/>
      <c r="QJC204" s="5"/>
      <c r="QJD204" s="5"/>
      <c r="QJE204" s="5"/>
      <c r="QJF204" s="5"/>
      <c r="QJG204" s="5"/>
      <c r="QJH204" s="5"/>
      <c r="QJI204" s="5"/>
      <c r="QJJ204" s="5"/>
      <c r="QJK204" s="5"/>
      <c r="QJL204" s="5"/>
      <c r="QJM204" s="5"/>
      <c r="QJN204" s="5"/>
      <c r="QJO204" s="5"/>
      <c r="QJP204" s="5"/>
      <c r="QJQ204" s="5"/>
      <c r="QJR204" s="5"/>
      <c r="QJS204" s="5"/>
      <c r="QJT204" s="5"/>
      <c r="QJU204" s="5"/>
      <c r="QJV204" s="5"/>
      <c r="QJW204" s="5"/>
      <c r="QJX204" s="5"/>
      <c r="QJY204" s="5"/>
      <c r="QJZ204" s="5"/>
      <c r="QKA204" s="5"/>
      <c r="QKB204" s="5"/>
      <c r="QKC204" s="5"/>
      <c r="QKD204" s="5"/>
      <c r="QKE204" s="5"/>
      <c r="QKF204" s="5"/>
      <c r="QKG204" s="5"/>
      <c r="QKH204" s="5"/>
      <c r="QKI204" s="5"/>
      <c r="QKJ204" s="5"/>
      <c r="QKK204" s="5"/>
      <c r="QKL204" s="5"/>
      <c r="QKM204" s="5"/>
      <c r="QKN204" s="5"/>
      <c r="QKO204" s="5"/>
      <c r="QKP204" s="5"/>
      <c r="QKQ204" s="5"/>
      <c r="QKR204" s="5"/>
      <c r="QKS204" s="5"/>
      <c r="QKT204" s="5"/>
      <c r="QKU204" s="5"/>
      <c r="QKV204" s="5"/>
      <c r="QKW204" s="5"/>
      <c r="QKX204" s="5"/>
      <c r="QKY204" s="5"/>
      <c r="QKZ204" s="5"/>
      <c r="QLA204" s="5"/>
      <c r="QLB204" s="5"/>
      <c r="QLC204" s="5"/>
      <c r="QLD204" s="5"/>
      <c r="QLE204" s="5"/>
      <c r="QLF204" s="5"/>
      <c r="QLG204" s="5"/>
      <c r="QLH204" s="5"/>
      <c r="QLI204" s="5"/>
      <c r="QLJ204" s="5"/>
      <c r="QLK204" s="5"/>
      <c r="QLL204" s="5"/>
      <c r="QLM204" s="5"/>
      <c r="QLN204" s="5"/>
      <c r="QLO204" s="5"/>
      <c r="QLP204" s="5"/>
      <c r="QLQ204" s="5"/>
      <c r="QLR204" s="5"/>
      <c r="QLS204" s="5"/>
      <c r="QLT204" s="5"/>
      <c r="QLU204" s="5"/>
      <c r="QLV204" s="5"/>
      <c r="QLW204" s="5"/>
      <c r="QLX204" s="5"/>
      <c r="QLY204" s="5"/>
      <c r="QLZ204" s="5"/>
      <c r="QMA204" s="5"/>
      <c r="QMB204" s="5"/>
      <c r="QMC204" s="5"/>
      <c r="QMD204" s="5"/>
      <c r="QME204" s="5"/>
      <c r="QMF204" s="5"/>
      <c r="QMG204" s="5"/>
      <c r="QMH204" s="5"/>
      <c r="QMI204" s="5"/>
      <c r="QMJ204" s="5"/>
      <c r="QMK204" s="5"/>
      <c r="QML204" s="5"/>
      <c r="QMM204" s="5"/>
      <c r="QMN204" s="5"/>
      <c r="QMO204" s="5"/>
      <c r="QMP204" s="5"/>
      <c r="QMQ204" s="5"/>
      <c r="QMR204" s="5"/>
      <c r="QMS204" s="5"/>
      <c r="QMT204" s="5"/>
      <c r="QMU204" s="5"/>
      <c r="QMV204" s="5"/>
      <c r="QMW204" s="5"/>
      <c r="QMX204" s="5"/>
      <c r="QMY204" s="5"/>
      <c r="QMZ204" s="5"/>
      <c r="QNA204" s="5"/>
      <c r="QNB204" s="5"/>
      <c r="QNC204" s="5"/>
      <c r="QND204" s="5"/>
      <c r="QNE204" s="5"/>
      <c r="QNF204" s="5"/>
      <c r="QNG204" s="5"/>
      <c r="QNH204" s="5"/>
      <c r="QNI204" s="5"/>
      <c r="QNJ204" s="5"/>
      <c r="QNK204" s="5"/>
      <c r="QNL204" s="5"/>
      <c r="QNM204" s="5"/>
      <c r="QNN204" s="5"/>
      <c r="QNO204" s="5"/>
      <c r="QNP204" s="5"/>
      <c r="QNQ204" s="5"/>
      <c r="QNR204" s="5"/>
      <c r="QNS204" s="5"/>
      <c r="QNT204" s="5"/>
      <c r="QNU204" s="5"/>
      <c r="QNV204" s="5"/>
      <c r="QNW204" s="5"/>
      <c r="QNX204" s="5"/>
      <c r="QNY204" s="5"/>
      <c r="QNZ204" s="5"/>
      <c r="QOA204" s="5"/>
      <c r="QOB204" s="5"/>
      <c r="QOC204" s="5"/>
      <c r="QOD204" s="5"/>
      <c r="QOE204" s="5"/>
      <c r="QOF204" s="5"/>
      <c r="QOG204" s="5"/>
      <c r="QOH204" s="5"/>
      <c r="QOI204" s="5"/>
      <c r="QOJ204" s="5"/>
      <c r="QOK204" s="5"/>
      <c r="QOL204" s="5"/>
      <c r="QOM204" s="5"/>
      <c r="QON204" s="5"/>
      <c r="QOO204" s="5"/>
      <c r="QOP204" s="5"/>
      <c r="QOQ204" s="5"/>
      <c r="QOR204" s="5"/>
      <c r="QOS204" s="5"/>
      <c r="QOT204" s="5"/>
      <c r="QOU204" s="5"/>
      <c r="QOV204" s="5"/>
      <c r="QOW204" s="5"/>
      <c r="QOX204" s="5"/>
      <c r="QOY204" s="5"/>
      <c r="QOZ204" s="5"/>
      <c r="QPA204" s="5"/>
      <c r="QPB204" s="5"/>
      <c r="QPC204" s="5"/>
      <c r="QPD204" s="5"/>
      <c r="QPE204" s="5"/>
      <c r="QPF204" s="5"/>
      <c r="QPG204" s="5"/>
      <c r="QPH204" s="5"/>
      <c r="QPI204" s="5"/>
      <c r="QPJ204" s="5"/>
      <c r="QPK204" s="5"/>
      <c r="QPL204" s="5"/>
      <c r="QPM204" s="5"/>
      <c r="QPN204" s="5"/>
      <c r="QPO204" s="5"/>
      <c r="QPP204" s="5"/>
      <c r="QPQ204" s="5"/>
      <c r="QPR204" s="5"/>
      <c r="QPS204" s="5"/>
      <c r="QPT204" s="5"/>
      <c r="QPU204" s="5"/>
      <c r="QPV204" s="5"/>
      <c r="QPW204" s="5"/>
      <c r="QPX204" s="5"/>
      <c r="QPY204" s="5"/>
      <c r="QPZ204" s="5"/>
      <c r="QQA204" s="5"/>
      <c r="QQB204" s="5"/>
      <c r="QQC204" s="5"/>
      <c r="QQD204" s="5"/>
      <c r="QQE204" s="5"/>
      <c r="QQF204" s="5"/>
      <c r="QQG204" s="5"/>
      <c r="QQH204" s="5"/>
      <c r="QQI204" s="5"/>
      <c r="QQJ204" s="5"/>
      <c r="QQK204" s="5"/>
      <c r="QQL204" s="5"/>
      <c r="QQM204" s="5"/>
      <c r="QQN204" s="5"/>
      <c r="QQO204" s="5"/>
      <c r="QQP204" s="5"/>
      <c r="QQQ204" s="5"/>
      <c r="QQR204" s="5"/>
      <c r="QQS204" s="5"/>
      <c r="QQT204" s="5"/>
      <c r="QQU204" s="5"/>
      <c r="QQV204" s="5"/>
      <c r="QQW204" s="5"/>
      <c r="QQX204" s="5"/>
      <c r="QQY204" s="5"/>
      <c r="QQZ204" s="5"/>
      <c r="QRA204" s="5"/>
      <c r="QRB204" s="5"/>
      <c r="QRC204" s="5"/>
      <c r="QRD204" s="5"/>
      <c r="QRE204" s="5"/>
      <c r="QRF204" s="5"/>
      <c r="QRG204" s="5"/>
      <c r="QRH204" s="5"/>
      <c r="QRI204" s="5"/>
      <c r="QRJ204" s="5"/>
      <c r="QRK204" s="5"/>
      <c r="QRL204" s="5"/>
      <c r="QRM204" s="5"/>
      <c r="QRN204" s="5"/>
      <c r="QRO204" s="5"/>
      <c r="QRP204" s="5"/>
      <c r="QRQ204" s="5"/>
      <c r="QRR204" s="5"/>
      <c r="QRS204" s="5"/>
      <c r="QRT204" s="5"/>
      <c r="QRU204" s="5"/>
      <c r="QRV204" s="5"/>
      <c r="QRW204" s="5"/>
      <c r="QRX204" s="5"/>
      <c r="QRY204" s="5"/>
      <c r="QRZ204" s="5"/>
      <c r="QSA204" s="5"/>
      <c r="QSB204" s="5"/>
      <c r="QSC204" s="5"/>
      <c r="QSD204" s="5"/>
      <c r="QSE204" s="5"/>
      <c r="QSF204" s="5"/>
      <c r="QSG204" s="5"/>
      <c r="QSH204" s="5"/>
      <c r="QSI204" s="5"/>
      <c r="QSJ204" s="5"/>
      <c r="QSK204" s="5"/>
      <c r="QSL204" s="5"/>
      <c r="QSM204" s="5"/>
      <c r="QSN204" s="5"/>
      <c r="QSO204" s="5"/>
      <c r="QSP204" s="5"/>
      <c r="QSQ204" s="5"/>
      <c r="QSR204" s="5"/>
      <c r="QSS204" s="5"/>
      <c r="QST204" s="5"/>
      <c r="QSU204" s="5"/>
      <c r="QSV204" s="5"/>
      <c r="QSW204" s="5"/>
      <c r="QSX204" s="5"/>
      <c r="QSY204" s="5"/>
      <c r="QSZ204" s="5"/>
      <c r="QTA204" s="5"/>
      <c r="QTB204" s="5"/>
      <c r="QTC204" s="5"/>
      <c r="QTD204" s="5"/>
      <c r="QTE204" s="5"/>
      <c r="QTF204" s="5"/>
      <c r="QTG204" s="5"/>
      <c r="QTH204" s="5"/>
      <c r="QTI204" s="5"/>
      <c r="QTJ204" s="5"/>
      <c r="QTK204" s="5"/>
      <c r="QTL204" s="5"/>
      <c r="QTM204" s="5"/>
      <c r="QTN204" s="5"/>
      <c r="QTO204" s="5"/>
      <c r="QTP204" s="5"/>
      <c r="QTQ204" s="5"/>
      <c r="QTR204" s="5"/>
      <c r="QTS204" s="5"/>
      <c r="QTT204" s="5"/>
      <c r="QTU204" s="5"/>
      <c r="QTV204" s="5"/>
      <c r="QTW204" s="5"/>
      <c r="QTX204" s="5"/>
      <c r="QTY204" s="5"/>
      <c r="QTZ204" s="5"/>
      <c r="QUA204" s="5"/>
      <c r="QUB204" s="5"/>
      <c r="QUC204" s="5"/>
      <c r="QUD204" s="5"/>
      <c r="QUE204" s="5"/>
      <c r="QUF204" s="5"/>
      <c r="QUG204" s="5"/>
      <c r="QUH204" s="5"/>
      <c r="QUI204" s="5"/>
      <c r="QUJ204" s="5"/>
      <c r="QUK204" s="5"/>
      <c r="QUL204" s="5"/>
      <c r="QUM204" s="5"/>
      <c r="QUN204" s="5"/>
      <c r="QUO204" s="5"/>
      <c r="QUP204" s="5"/>
      <c r="QUQ204" s="5"/>
      <c r="QUR204" s="5"/>
      <c r="QUS204" s="5"/>
      <c r="QUT204" s="5"/>
      <c r="QUU204" s="5"/>
      <c r="QUV204" s="5"/>
      <c r="QUW204" s="5"/>
      <c r="QUX204" s="5"/>
      <c r="QUY204" s="5"/>
      <c r="QUZ204" s="5"/>
      <c r="QVA204" s="5"/>
      <c r="QVB204" s="5"/>
      <c r="QVC204" s="5"/>
      <c r="QVD204" s="5"/>
      <c r="QVE204" s="5"/>
      <c r="QVF204" s="5"/>
      <c r="QVG204" s="5"/>
      <c r="QVH204" s="5"/>
      <c r="QVI204" s="5"/>
      <c r="QVJ204" s="5"/>
      <c r="QVK204" s="5"/>
      <c r="QVL204" s="5"/>
      <c r="QVM204" s="5"/>
      <c r="QVN204" s="5"/>
      <c r="QVO204" s="5"/>
      <c r="QVP204" s="5"/>
      <c r="QVQ204" s="5"/>
      <c r="QVR204" s="5"/>
      <c r="QVS204" s="5"/>
      <c r="QVT204" s="5"/>
      <c r="QVU204" s="5"/>
      <c r="QVV204" s="5"/>
      <c r="QVW204" s="5"/>
      <c r="QVX204" s="5"/>
      <c r="QVY204" s="5"/>
      <c r="QVZ204" s="5"/>
      <c r="QWA204" s="5"/>
      <c r="QWB204" s="5"/>
      <c r="QWC204" s="5"/>
      <c r="QWD204" s="5"/>
      <c r="QWE204" s="5"/>
      <c r="QWF204" s="5"/>
      <c r="QWG204" s="5"/>
      <c r="QWH204" s="5"/>
      <c r="QWI204" s="5"/>
      <c r="QWJ204" s="5"/>
      <c r="QWK204" s="5"/>
      <c r="QWL204" s="5"/>
      <c r="QWM204" s="5"/>
      <c r="QWN204" s="5"/>
      <c r="QWO204" s="5"/>
      <c r="QWP204" s="5"/>
      <c r="QWQ204" s="5"/>
      <c r="QWR204" s="5"/>
      <c r="QWS204" s="5"/>
      <c r="QWT204" s="5"/>
      <c r="QWU204" s="5"/>
      <c r="QWV204" s="5"/>
      <c r="QWW204" s="5"/>
      <c r="QWX204" s="5"/>
      <c r="QWY204" s="5"/>
      <c r="QWZ204" s="5"/>
      <c r="QXA204" s="5"/>
      <c r="QXB204" s="5"/>
      <c r="QXC204" s="5"/>
      <c r="QXD204" s="5"/>
      <c r="QXE204" s="5"/>
      <c r="QXF204" s="5"/>
      <c r="QXG204" s="5"/>
      <c r="QXH204" s="5"/>
      <c r="QXI204" s="5"/>
      <c r="QXJ204" s="5"/>
      <c r="QXK204" s="5"/>
      <c r="QXL204" s="5"/>
      <c r="QXM204" s="5"/>
      <c r="QXN204" s="5"/>
      <c r="QXO204" s="5"/>
      <c r="QXP204" s="5"/>
      <c r="QXQ204" s="5"/>
      <c r="QXR204" s="5"/>
      <c r="QXS204" s="5"/>
      <c r="QXT204" s="5"/>
      <c r="QXU204" s="5"/>
      <c r="QXV204" s="5"/>
      <c r="QXW204" s="5"/>
      <c r="QXX204" s="5"/>
      <c r="QXY204" s="5"/>
      <c r="QXZ204" s="5"/>
      <c r="QYA204" s="5"/>
      <c r="QYB204" s="5"/>
      <c r="QYC204" s="5"/>
      <c r="QYD204" s="5"/>
      <c r="QYE204" s="5"/>
      <c r="QYF204" s="5"/>
      <c r="QYG204" s="5"/>
      <c r="QYH204" s="5"/>
      <c r="QYI204" s="5"/>
      <c r="QYJ204" s="5"/>
      <c r="QYK204" s="5"/>
      <c r="QYL204" s="5"/>
      <c r="QYM204" s="5"/>
      <c r="QYN204" s="5"/>
      <c r="QYO204" s="5"/>
      <c r="QYP204" s="5"/>
      <c r="QYQ204" s="5"/>
      <c r="QYR204" s="5"/>
      <c r="QYS204" s="5"/>
      <c r="QYT204" s="5"/>
      <c r="QYU204" s="5"/>
      <c r="QYV204" s="5"/>
      <c r="QYW204" s="5"/>
      <c r="QYX204" s="5"/>
      <c r="QYY204" s="5"/>
      <c r="QYZ204" s="5"/>
      <c r="QZA204" s="5"/>
      <c r="QZB204" s="5"/>
      <c r="QZC204" s="5"/>
      <c r="QZD204" s="5"/>
      <c r="QZE204" s="5"/>
      <c r="QZF204" s="5"/>
      <c r="QZG204" s="5"/>
      <c r="QZH204" s="5"/>
      <c r="QZI204" s="5"/>
      <c r="QZJ204" s="5"/>
      <c r="QZK204" s="5"/>
      <c r="QZL204" s="5"/>
      <c r="QZM204" s="5"/>
      <c r="QZN204" s="5"/>
      <c r="QZO204" s="5"/>
      <c r="QZP204" s="5"/>
      <c r="QZQ204" s="5"/>
      <c r="QZR204" s="5"/>
      <c r="QZS204" s="5"/>
      <c r="QZT204" s="5"/>
      <c r="QZU204" s="5"/>
      <c r="QZV204" s="5"/>
      <c r="QZW204" s="5"/>
      <c r="QZX204" s="5"/>
      <c r="QZY204" s="5"/>
      <c r="QZZ204" s="5"/>
      <c r="RAA204" s="5"/>
      <c r="RAB204" s="5"/>
      <c r="RAC204" s="5"/>
      <c r="RAD204" s="5"/>
      <c r="RAE204" s="5"/>
      <c r="RAF204" s="5"/>
      <c r="RAG204" s="5"/>
      <c r="RAH204" s="5"/>
      <c r="RAI204" s="5"/>
      <c r="RAJ204" s="5"/>
      <c r="RAK204" s="5"/>
      <c r="RAL204" s="5"/>
      <c r="RAM204" s="5"/>
      <c r="RAN204" s="5"/>
      <c r="RAO204" s="5"/>
      <c r="RAP204" s="5"/>
      <c r="RAQ204" s="5"/>
      <c r="RAR204" s="5"/>
      <c r="RAS204" s="5"/>
      <c r="RAT204" s="5"/>
      <c r="RAU204" s="5"/>
      <c r="RAV204" s="5"/>
      <c r="RAW204" s="5"/>
      <c r="RAX204" s="5"/>
      <c r="RAY204" s="5"/>
      <c r="RAZ204" s="5"/>
      <c r="RBA204" s="5"/>
      <c r="RBB204" s="5"/>
      <c r="RBC204" s="5"/>
      <c r="RBD204" s="5"/>
      <c r="RBE204" s="5"/>
      <c r="RBF204" s="5"/>
      <c r="RBG204" s="5"/>
      <c r="RBH204" s="5"/>
      <c r="RBI204" s="5"/>
      <c r="RBJ204" s="5"/>
      <c r="RBK204" s="5"/>
      <c r="RBL204" s="5"/>
      <c r="RBM204" s="5"/>
      <c r="RBN204" s="5"/>
      <c r="RBO204" s="5"/>
      <c r="RBP204" s="5"/>
      <c r="RBQ204" s="5"/>
      <c r="RBR204" s="5"/>
      <c r="RBS204" s="5"/>
      <c r="RBT204" s="5"/>
      <c r="RBU204" s="5"/>
      <c r="RBV204" s="5"/>
      <c r="RBW204" s="5"/>
      <c r="RBX204" s="5"/>
      <c r="RBY204" s="5"/>
      <c r="RBZ204" s="5"/>
      <c r="RCA204" s="5"/>
      <c r="RCB204" s="5"/>
      <c r="RCC204" s="5"/>
      <c r="RCD204" s="5"/>
      <c r="RCE204" s="5"/>
      <c r="RCF204" s="5"/>
      <c r="RCG204" s="5"/>
      <c r="RCH204" s="5"/>
      <c r="RCI204" s="5"/>
      <c r="RCJ204" s="5"/>
      <c r="RCK204" s="5"/>
      <c r="RCL204" s="5"/>
      <c r="RCM204" s="5"/>
      <c r="RCN204" s="5"/>
      <c r="RCO204" s="5"/>
      <c r="RCP204" s="5"/>
      <c r="RCQ204" s="5"/>
      <c r="RCR204" s="5"/>
      <c r="RCS204" s="5"/>
      <c r="RCT204" s="5"/>
      <c r="RCU204" s="5"/>
      <c r="RCV204" s="5"/>
      <c r="RCW204" s="5"/>
      <c r="RCX204" s="5"/>
      <c r="RCY204" s="5"/>
      <c r="RCZ204" s="5"/>
      <c r="RDA204" s="5"/>
      <c r="RDB204" s="5"/>
      <c r="RDC204" s="5"/>
      <c r="RDD204" s="5"/>
      <c r="RDE204" s="5"/>
      <c r="RDF204" s="5"/>
      <c r="RDG204" s="5"/>
      <c r="RDH204" s="5"/>
      <c r="RDI204" s="5"/>
      <c r="RDJ204" s="5"/>
      <c r="RDK204" s="5"/>
      <c r="RDL204" s="5"/>
      <c r="RDM204" s="5"/>
      <c r="RDN204" s="5"/>
      <c r="RDO204" s="5"/>
      <c r="RDP204" s="5"/>
      <c r="RDQ204" s="5"/>
      <c r="RDR204" s="5"/>
      <c r="RDS204" s="5"/>
      <c r="RDT204" s="5"/>
      <c r="RDU204" s="5"/>
      <c r="RDV204" s="5"/>
      <c r="RDW204" s="5"/>
      <c r="RDX204" s="5"/>
      <c r="RDY204" s="5"/>
      <c r="RDZ204" s="5"/>
      <c r="REA204" s="5"/>
      <c r="REB204" s="5"/>
      <c r="REC204" s="5"/>
      <c r="RED204" s="5"/>
      <c r="REE204" s="5"/>
      <c r="REF204" s="5"/>
      <c r="REG204" s="5"/>
      <c r="REH204" s="5"/>
      <c r="REI204" s="5"/>
      <c r="REJ204" s="5"/>
      <c r="REK204" s="5"/>
      <c r="REL204" s="5"/>
      <c r="REM204" s="5"/>
      <c r="REN204" s="5"/>
      <c r="REO204" s="5"/>
      <c r="REP204" s="5"/>
      <c r="REQ204" s="5"/>
      <c r="RER204" s="5"/>
      <c r="RES204" s="5"/>
      <c r="RET204" s="5"/>
      <c r="REU204" s="5"/>
      <c r="REV204" s="5"/>
      <c r="REW204" s="5"/>
      <c r="REX204" s="5"/>
      <c r="REY204" s="5"/>
      <c r="REZ204" s="5"/>
      <c r="RFA204" s="5"/>
      <c r="RFB204" s="5"/>
      <c r="RFC204" s="5"/>
      <c r="RFD204" s="5"/>
      <c r="RFE204" s="5"/>
      <c r="RFF204" s="5"/>
      <c r="RFG204" s="5"/>
      <c r="RFH204" s="5"/>
      <c r="RFI204" s="5"/>
      <c r="RFJ204" s="5"/>
      <c r="RFK204" s="5"/>
      <c r="RFL204" s="5"/>
      <c r="RFM204" s="5"/>
      <c r="RFN204" s="5"/>
      <c r="RFO204" s="5"/>
      <c r="RFP204" s="5"/>
      <c r="RFQ204" s="5"/>
      <c r="RFR204" s="5"/>
      <c r="RFS204" s="5"/>
      <c r="RFT204" s="5"/>
      <c r="RFU204" s="5"/>
      <c r="RFV204" s="5"/>
      <c r="RFW204" s="5"/>
      <c r="RFX204" s="5"/>
      <c r="RFY204" s="5"/>
      <c r="RFZ204" s="5"/>
      <c r="RGA204" s="5"/>
      <c r="RGB204" s="5"/>
      <c r="RGC204" s="5"/>
      <c r="RGD204" s="5"/>
      <c r="RGE204" s="5"/>
      <c r="RGF204" s="5"/>
      <c r="RGG204" s="5"/>
      <c r="RGH204" s="5"/>
      <c r="RGI204" s="5"/>
      <c r="RGJ204" s="5"/>
      <c r="RGK204" s="5"/>
      <c r="RGL204" s="5"/>
      <c r="RGM204" s="5"/>
      <c r="RGN204" s="5"/>
      <c r="RGO204" s="5"/>
      <c r="RGP204" s="5"/>
      <c r="RGQ204" s="5"/>
      <c r="RGR204" s="5"/>
      <c r="RGS204" s="5"/>
      <c r="RGT204" s="5"/>
      <c r="RGU204" s="5"/>
      <c r="RGV204" s="5"/>
      <c r="RGW204" s="5"/>
      <c r="RGX204" s="5"/>
      <c r="RGY204" s="5"/>
      <c r="RGZ204" s="5"/>
      <c r="RHA204" s="5"/>
      <c r="RHB204" s="5"/>
      <c r="RHC204" s="5"/>
      <c r="RHD204" s="5"/>
      <c r="RHE204" s="5"/>
      <c r="RHF204" s="5"/>
      <c r="RHG204" s="5"/>
      <c r="RHH204" s="5"/>
      <c r="RHI204" s="5"/>
      <c r="RHJ204" s="5"/>
      <c r="RHK204" s="5"/>
      <c r="RHL204" s="5"/>
      <c r="RHM204" s="5"/>
      <c r="RHN204" s="5"/>
      <c r="RHO204" s="5"/>
      <c r="RHP204" s="5"/>
      <c r="RHQ204" s="5"/>
      <c r="RHR204" s="5"/>
      <c r="RHS204" s="5"/>
      <c r="RHT204" s="5"/>
      <c r="RHU204" s="5"/>
      <c r="RHV204" s="5"/>
      <c r="RHW204" s="5"/>
      <c r="RHX204" s="5"/>
      <c r="RHY204" s="5"/>
      <c r="RHZ204" s="5"/>
      <c r="RIA204" s="5"/>
      <c r="RIB204" s="5"/>
      <c r="RIC204" s="5"/>
      <c r="RID204" s="5"/>
      <c r="RIE204" s="5"/>
      <c r="RIF204" s="5"/>
      <c r="RIG204" s="5"/>
      <c r="RIH204" s="5"/>
      <c r="RII204" s="5"/>
      <c r="RIJ204" s="5"/>
      <c r="RIK204" s="5"/>
      <c r="RIL204" s="5"/>
      <c r="RIM204" s="5"/>
      <c r="RIN204" s="5"/>
      <c r="RIO204" s="5"/>
      <c r="RIP204" s="5"/>
      <c r="RIQ204" s="5"/>
      <c r="RIR204" s="5"/>
      <c r="RIS204" s="5"/>
      <c r="RIT204" s="5"/>
      <c r="RIU204" s="5"/>
      <c r="RIV204" s="5"/>
      <c r="RIW204" s="5"/>
      <c r="RIX204" s="5"/>
      <c r="RIY204" s="5"/>
      <c r="RIZ204" s="5"/>
      <c r="RJA204" s="5"/>
      <c r="RJB204" s="5"/>
      <c r="RJC204" s="5"/>
      <c r="RJD204" s="5"/>
      <c r="RJE204" s="5"/>
      <c r="RJF204" s="5"/>
      <c r="RJG204" s="5"/>
      <c r="RJH204" s="5"/>
      <c r="RJI204" s="5"/>
      <c r="RJJ204" s="5"/>
      <c r="RJK204" s="5"/>
      <c r="RJL204" s="5"/>
      <c r="RJM204" s="5"/>
      <c r="RJN204" s="5"/>
      <c r="RJO204" s="5"/>
      <c r="RJP204" s="5"/>
      <c r="RJQ204" s="5"/>
      <c r="RJR204" s="5"/>
      <c r="RJS204" s="5"/>
      <c r="RJT204" s="5"/>
      <c r="RJU204" s="5"/>
      <c r="RJV204" s="5"/>
      <c r="RJW204" s="5"/>
      <c r="RJX204" s="5"/>
      <c r="RJY204" s="5"/>
      <c r="RJZ204" s="5"/>
      <c r="RKA204" s="5"/>
      <c r="RKB204" s="5"/>
      <c r="RKC204" s="5"/>
      <c r="RKD204" s="5"/>
      <c r="RKE204" s="5"/>
      <c r="RKF204" s="5"/>
      <c r="RKG204" s="5"/>
      <c r="RKH204" s="5"/>
      <c r="RKI204" s="5"/>
      <c r="RKJ204" s="5"/>
      <c r="RKK204" s="5"/>
      <c r="RKL204" s="5"/>
      <c r="RKM204" s="5"/>
      <c r="RKN204" s="5"/>
      <c r="RKO204" s="5"/>
      <c r="RKP204" s="5"/>
      <c r="RKQ204" s="5"/>
      <c r="RKR204" s="5"/>
      <c r="RKS204" s="5"/>
      <c r="RKT204" s="5"/>
      <c r="RKU204" s="5"/>
      <c r="RKV204" s="5"/>
      <c r="RKW204" s="5"/>
      <c r="RKX204" s="5"/>
      <c r="RKY204" s="5"/>
      <c r="RKZ204" s="5"/>
      <c r="RLA204" s="5"/>
      <c r="RLB204" s="5"/>
      <c r="RLC204" s="5"/>
      <c r="RLD204" s="5"/>
      <c r="RLE204" s="5"/>
      <c r="RLF204" s="5"/>
      <c r="RLG204" s="5"/>
      <c r="RLH204" s="5"/>
      <c r="RLI204" s="5"/>
      <c r="RLJ204" s="5"/>
      <c r="RLK204" s="5"/>
      <c r="RLL204" s="5"/>
      <c r="RLM204" s="5"/>
      <c r="RLN204" s="5"/>
      <c r="RLO204" s="5"/>
      <c r="RLP204" s="5"/>
      <c r="RLQ204" s="5"/>
      <c r="RLR204" s="5"/>
      <c r="RLS204" s="5"/>
      <c r="RLT204" s="5"/>
      <c r="RLU204" s="5"/>
      <c r="RLV204" s="5"/>
      <c r="RLW204" s="5"/>
      <c r="RLX204" s="5"/>
      <c r="RLY204" s="5"/>
      <c r="RLZ204" s="5"/>
      <c r="RMA204" s="5"/>
      <c r="RMB204" s="5"/>
      <c r="RMC204" s="5"/>
      <c r="RMD204" s="5"/>
      <c r="RME204" s="5"/>
      <c r="RMF204" s="5"/>
      <c r="RMG204" s="5"/>
      <c r="RMH204" s="5"/>
      <c r="RMI204" s="5"/>
      <c r="RMJ204" s="5"/>
      <c r="RMK204" s="5"/>
      <c r="RML204" s="5"/>
      <c r="RMM204" s="5"/>
      <c r="RMN204" s="5"/>
      <c r="RMO204" s="5"/>
      <c r="RMP204" s="5"/>
      <c r="RMQ204" s="5"/>
      <c r="RMR204" s="5"/>
      <c r="RMS204" s="5"/>
      <c r="RMT204" s="5"/>
      <c r="RMU204" s="5"/>
      <c r="RMV204" s="5"/>
      <c r="RMW204" s="5"/>
      <c r="RMX204" s="5"/>
      <c r="RMY204" s="5"/>
      <c r="RMZ204" s="5"/>
      <c r="RNA204" s="5"/>
      <c r="RNB204" s="5"/>
      <c r="RNC204" s="5"/>
      <c r="RND204" s="5"/>
      <c r="RNE204" s="5"/>
      <c r="RNF204" s="5"/>
      <c r="RNG204" s="5"/>
      <c r="RNH204" s="5"/>
      <c r="RNI204" s="5"/>
      <c r="RNJ204" s="5"/>
      <c r="RNK204" s="5"/>
      <c r="RNL204" s="5"/>
      <c r="RNM204" s="5"/>
      <c r="RNN204" s="5"/>
      <c r="RNO204" s="5"/>
      <c r="RNP204" s="5"/>
      <c r="RNQ204" s="5"/>
      <c r="RNR204" s="5"/>
      <c r="RNS204" s="5"/>
      <c r="RNT204" s="5"/>
      <c r="RNU204" s="5"/>
      <c r="RNV204" s="5"/>
      <c r="RNW204" s="5"/>
      <c r="RNX204" s="5"/>
      <c r="RNY204" s="5"/>
      <c r="RNZ204" s="5"/>
      <c r="ROA204" s="5"/>
      <c r="ROB204" s="5"/>
      <c r="ROC204" s="5"/>
      <c r="ROD204" s="5"/>
      <c r="ROE204" s="5"/>
      <c r="ROF204" s="5"/>
      <c r="ROG204" s="5"/>
      <c r="ROH204" s="5"/>
      <c r="ROI204" s="5"/>
      <c r="ROJ204" s="5"/>
      <c r="ROK204" s="5"/>
      <c r="ROL204" s="5"/>
      <c r="ROM204" s="5"/>
      <c r="RON204" s="5"/>
      <c r="ROO204" s="5"/>
      <c r="ROP204" s="5"/>
      <c r="ROQ204" s="5"/>
      <c r="ROR204" s="5"/>
      <c r="ROS204" s="5"/>
      <c r="ROT204" s="5"/>
      <c r="ROU204" s="5"/>
      <c r="ROV204" s="5"/>
      <c r="ROW204" s="5"/>
      <c r="ROX204" s="5"/>
      <c r="ROY204" s="5"/>
      <c r="ROZ204" s="5"/>
      <c r="RPA204" s="5"/>
      <c r="RPB204" s="5"/>
      <c r="RPC204" s="5"/>
      <c r="RPD204" s="5"/>
      <c r="RPE204" s="5"/>
      <c r="RPF204" s="5"/>
      <c r="RPG204" s="5"/>
      <c r="RPH204" s="5"/>
      <c r="RPI204" s="5"/>
      <c r="RPJ204" s="5"/>
      <c r="RPK204" s="5"/>
      <c r="RPL204" s="5"/>
      <c r="RPM204" s="5"/>
      <c r="RPN204" s="5"/>
      <c r="RPO204" s="5"/>
      <c r="RPP204" s="5"/>
      <c r="RPQ204" s="5"/>
      <c r="RPR204" s="5"/>
      <c r="RPS204" s="5"/>
      <c r="RPT204" s="5"/>
      <c r="RPU204" s="5"/>
      <c r="RPV204" s="5"/>
      <c r="RPW204" s="5"/>
      <c r="RPX204" s="5"/>
      <c r="RPY204" s="5"/>
      <c r="RPZ204" s="5"/>
      <c r="RQA204" s="5"/>
      <c r="RQB204" s="5"/>
      <c r="RQC204" s="5"/>
      <c r="RQD204" s="5"/>
      <c r="RQE204" s="5"/>
      <c r="RQF204" s="5"/>
      <c r="RQG204" s="5"/>
      <c r="RQH204" s="5"/>
      <c r="RQI204" s="5"/>
      <c r="RQJ204" s="5"/>
      <c r="RQK204" s="5"/>
      <c r="RQL204" s="5"/>
      <c r="RQM204" s="5"/>
      <c r="RQN204" s="5"/>
      <c r="RQO204" s="5"/>
      <c r="RQP204" s="5"/>
      <c r="RQQ204" s="5"/>
      <c r="RQR204" s="5"/>
      <c r="RQS204" s="5"/>
      <c r="RQT204" s="5"/>
      <c r="RQU204" s="5"/>
      <c r="RQV204" s="5"/>
      <c r="RQW204" s="5"/>
      <c r="RQX204" s="5"/>
      <c r="RQY204" s="5"/>
      <c r="RQZ204" s="5"/>
      <c r="RRA204" s="5"/>
      <c r="RRB204" s="5"/>
      <c r="RRC204" s="5"/>
      <c r="RRD204" s="5"/>
      <c r="RRE204" s="5"/>
      <c r="RRF204" s="5"/>
      <c r="RRG204" s="5"/>
      <c r="RRH204" s="5"/>
      <c r="RRI204" s="5"/>
      <c r="RRJ204" s="5"/>
      <c r="RRK204" s="5"/>
      <c r="RRL204" s="5"/>
      <c r="RRM204" s="5"/>
      <c r="RRN204" s="5"/>
      <c r="RRO204" s="5"/>
      <c r="RRP204" s="5"/>
      <c r="RRQ204" s="5"/>
      <c r="RRR204" s="5"/>
      <c r="RRS204" s="5"/>
      <c r="RRT204" s="5"/>
      <c r="RRU204" s="5"/>
      <c r="RRV204" s="5"/>
      <c r="RRW204" s="5"/>
      <c r="RRX204" s="5"/>
      <c r="RRY204" s="5"/>
      <c r="RRZ204" s="5"/>
      <c r="RSA204" s="5"/>
      <c r="RSB204" s="5"/>
      <c r="RSC204" s="5"/>
      <c r="RSD204" s="5"/>
      <c r="RSE204" s="5"/>
      <c r="RSF204" s="5"/>
      <c r="RSG204" s="5"/>
      <c r="RSH204" s="5"/>
      <c r="RSI204" s="5"/>
      <c r="RSJ204" s="5"/>
      <c r="RSK204" s="5"/>
      <c r="RSL204" s="5"/>
      <c r="RSM204" s="5"/>
      <c r="RSN204" s="5"/>
      <c r="RSO204" s="5"/>
      <c r="RSP204" s="5"/>
      <c r="RSQ204" s="5"/>
      <c r="RSR204" s="5"/>
      <c r="RSS204" s="5"/>
      <c r="RST204" s="5"/>
      <c r="RSU204" s="5"/>
      <c r="RSV204" s="5"/>
      <c r="RSW204" s="5"/>
      <c r="RSX204" s="5"/>
      <c r="RSY204" s="5"/>
      <c r="RSZ204" s="5"/>
      <c r="RTA204" s="5"/>
      <c r="RTB204" s="5"/>
      <c r="RTC204" s="5"/>
      <c r="RTD204" s="5"/>
      <c r="RTE204" s="5"/>
      <c r="RTF204" s="5"/>
      <c r="RTG204" s="5"/>
      <c r="RTH204" s="5"/>
      <c r="RTI204" s="5"/>
      <c r="RTJ204" s="5"/>
      <c r="RTK204" s="5"/>
      <c r="RTL204" s="5"/>
      <c r="RTM204" s="5"/>
      <c r="RTN204" s="5"/>
      <c r="RTO204" s="5"/>
      <c r="RTP204" s="5"/>
      <c r="RTQ204" s="5"/>
      <c r="RTR204" s="5"/>
      <c r="RTS204" s="5"/>
      <c r="RTT204" s="5"/>
      <c r="RTU204" s="5"/>
      <c r="RTV204" s="5"/>
      <c r="RTW204" s="5"/>
      <c r="RTX204" s="5"/>
      <c r="RTY204" s="5"/>
      <c r="RTZ204" s="5"/>
      <c r="RUA204" s="5"/>
      <c r="RUB204" s="5"/>
      <c r="RUC204" s="5"/>
      <c r="RUD204" s="5"/>
      <c r="RUE204" s="5"/>
      <c r="RUF204" s="5"/>
      <c r="RUG204" s="5"/>
      <c r="RUH204" s="5"/>
      <c r="RUI204" s="5"/>
      <c r="RUJ204" s="5"/>
      <c r="RUK204" s="5"/>
      <c r="RUL204" s="5"/>
      <c r="RUM204" s="5"/>
      <c r="RUN204" s="5"/>
      <c r="RUO204" s="5"/>
      <c r="RUP204" s="5"/>
      <c r="RUQ204" s="5"/>
      <c r="RUR204" s="5"/>
      <c r="RUS204" s="5"/>
      <c r="RUT204" s="5"/>
      <c r="RUU204" s="5"/>
      <c r="RUV204" s="5"/>
      <c r="RUW204" s="5"/>
      <c r="RUX204" s="5"/>
      <c r="RUY204" s="5"/>
      <c r="RUZ204" s="5"/>
      <c r="RVA204" s="5"/>
      <c r="RVB204" s="5"/>
      <c r="RVC204" s="5"/>
      <c r="RVD204" s="5"/>
      <c r="RVE204" s="5"/>
      <c r="RVF204" s="5"/>
      <c r="RVG204" s="5"/>
      <c r="RVH204" s="5"/>
      <c r="RVI204" s="5"/>
      <c r="RVJ204" s="5"/>
      <c r="RVK204" s="5"/>
      <c r="RVL204" s="5"/>
      <c r="RVM204" s="5"/>
      <c r="RVN204" s="5"/>
      <c r="RVO204" s="5"/>
      <c r="RVP204" s="5"/>
      <c r="RVQ204" s="5"/>
      <c r="RVR204" s="5"/>
      <c r="RVS204" s="5"/>
      <c r="RVT204" s="5"/>
      <c r="RVU204" s="5"/>
      <c r="RVV204" s="5"/>
      <c r="RVW204" s="5"/>
      <c r="RVX204" s="5"/>
      <c r="RVY204" s="5"/>
      <c r="RVZ204" s="5"/>
      <c r="RWA204" s="5"/>
      <c r="RWB204" s="5"/>
      <c r="RWC204" s="5"/>
      <c r="RWD204" s="5"/>
      <c r="RWE204" s="5"/>
      <c r="RWF204" s="5"/>
      <c r="RWG204" s="5"/>
      <c r="RWH204" s="5"/>
      <c r="RWI204" s="5"/>
      <c r="RWJ204" s="5"/>
      <c r="RWK204" s="5"/>
      <c r="RWL204" s="5"/>
      <c r="RWM204" s="5"/>
      <c r="RWN204" s="5"/>
      <c r="RWO204" s="5"/>
      <c r="RWP204" s="5"/>
      <c r="RWQ204" s="5"/>
      <c r="RWR204" s="5"/>
      <c r="RWS204" s="5"/>
      <c r="RWT204" s="5"/>
      <c r="RWU204" s="5"/>
      <c r="RWV204" s="5"/>
      <c r="RWW204" s="5"/>
      <c r="RWX204" s="5"/>
      <c r="RWY204" s="5"/>
      <c r="RWZ204" s="5"/>
      <c r="RXA204" s="5"/>
      <c r="RXB204" s="5"/>
      <c r="RXC204" s="5"/>
      <c r="RXD204" s="5"/>
      <c r="RXE204" s="5"/>
      <c r="RXF204" s="5"/>
      <c r="RXG204" s="5"/>
      <c r="RXH204" s="5"/>
      <c r="RXI204" s="5"/>
      <c r="RXJ204" s="5"/>
      <c r="RXK204" s="5"/>
      <c r="RXL204" s="5"/>
      <c r="RXM204" s="5"/>
      <c r="RXN204" s="5"/>
      <c r="RXO204" s="5"/>
      <c r="RXP204" s="5"/>
      <c r="RXQ204" s="5"/>
      <c r="RXR204" s="5"/>
      <c r="RXS204" s="5"/>
      <c r="RXT204" s="5"/>
      <c r="RXU204" s="5"/>
      <c r="RXV204" s="5"/>
      <c r="RXW204" s="5"/>
      <c r="RXX204" s="5"/>
      <c r="RXY204" s="5"/>
      <c r="RXZ204" s="5"/>
      <c r="RYA204" s="5"/>
      <c r="RYB204" s="5"/>
      <c r="RYC204" s="5"/>
      <c r="RYD204" s="5"/>
      <c r="RYE204" s="5"/>
      <c r="RYF204" s="5"/>
      <c r="RYG204" s="5"/>
      <c r="RYH204" s="5"/>
      <c r="RYI204" s="5"/>
      <c r="RYJ204" s="5"/>
      <c r="RYK204" s="5"/>
      <c r="RYL204" s="5"/>
      <c r="RYM204" s="5"/>
      <c r="RYN204" s="5"/>
      <c r="RYO204" s="5"/>
      <c r="RYP204" s="5"/>
      <c r="RYQ204" s="5"/>
      <c r="RYR204" s="5"/>
      <c r="RYS204" s="5"/>
      <c r="RYT204" s="5"/>
      <c r="RYU204" s="5"/>
      <c r="RYV204" s="5"/>
      <c r="RYW204" s="5"/>
      <c r="RYX204" s="5"/>
      <c r="RYY204" s="5"/>
      <c r="RYZ204" s="5"/>
      <c r="RZA204" s="5"/>
      <c r="RZB204" s="5"/>
      <c r="RZC204" s="5"/>
      <c r="RZD204" s="5"/>
      <c r="RZE204" s="5"/>
      <c r="RZF204" s="5"/>
      <c r="RZG204" s="5"/>
      <c r="RZH204" s="5"/>
      <c r="RZI204" s="5"/>
      <c r="RZJ204" s="5"/>
      <c r="RZK204" s="5"/>
      <c r="RZL204" s="5"/>
      <c r="RZM204" s="5"/>
      <c r="RZN204" s="5"/>
      <c r="RZO204" s="5"/>
      <c r="RZP204" s="5"/>
      <c r="RZQ204" s="5"/>
      <c r="RZR204" s="5"/>
      <c r="RZS204" s="5"/>
      <c r="RZT204" s="5"/>
      <c r="RZU204" s="5"/>
      <c r="RZV204" s="5"/>
      <c r="RZW204" s="5"/>
      <c r="RZX204" s="5"/>
      <c r="RZY204" s="5"/>
      <c r="RZZ204" s="5"/>
      <c r="SAA204" s="5"/>
      <c r="SAB204" s="5"/>
      <c r="SAC204" s="5"/>
      <c r="SAD204" s="5"/>
      <c r="SAE204" s="5"/>
      <c r="SAF204" s="5"/>
      <c r="SAG204" s="5"/>
      <c r="SAH204" s="5"/>
      <c r="SAI204" s="5"/>
      <c r="SAJ204" s="5"/>
      <c r="SAK204" s="5"/>
      <c r="SAL204" s="5"/>
      <c r="SAM204" s="5"/>
      <c r="SAN204" s="5"/>
      <c r="SAO204" s="5"/>
      <c r="SAP204" s="5"/>
      <c r="SAQ204" s="5"/>
      <c r="SAR204" s="5"/>
      <c r="SAS204" s="5"/>
      <c r="SAT204" s="5"/>
      <c r="SAU204" s="5"/>
      <c r="SAV204" s="5"/>
      <c r="SAW204" s="5"/>
      <c r="SAX204" s="5"/>
      <c r="SAY204" s="5"/>
      <c r="SAZ204" s="5"/>
      <c r="SBA204" s="5"/>
      <c r="SBB204" s="5"/>
      <c r="SBC204" s="5"/>
      <c r="SBD204" s="5"/>
      <c r="SBE204" s="5"/>
      <c r="SBF204" s="5"/>
      <c r="SBG204" s="5"/>
      <c r="SBH204" s="5"/>
      <c r="SBI204" s="5"/>
      <c r="SBJ204" s="5"/>
      <c r="SBK204" s="5"/>
      <c r="SBL204" s="5"/>
      <c r="SBM204" s="5"/>
      <c r="SBN204" s="5"/>
      <c r="SBO204" s="5"/>
      <c r="SBP204" s="5"/>
      <c r="SBQ204" s="5"/>
      <c r="SBR204" s="5"/>
      <c r="SBS204" s="5"/>
      <c r="SBT204" s="5"/>
      <c r="SBU204" s="5"/>
      <c r="SBV204" s="5"/>
      <c r="SBW204" s="5"/>
      <c r="SBX204" s="5"/>
      <c r="SBY204" s="5"/>
      <c r="SBZ204" s="5"/>
      <c r="SCA204" s="5"/>
      <c r="SCB204" s="5"/>
      <c r="SCC204" s="5"/>
      <c r="SCD204" s="5"/>
      <c r="SCE204" s="5"/>
      <c r="SCF204" s="5"/>
      <c r="SCG204" s="5"/>
      <c r="SCH204" s="5"/>
      <c r="SCI204" s="5"/>
      <c r="SCJ204" s="5"/>
      <c r="SCK204" s="5"/>
      <c r="SCL204" s="5"/>
      <c r="SCM204" s="5"/>
      <c r="SCN204" s="5"/>
      <c r="SCO204" s="5"/>
      <c r="SCP204" s="5"/>
      <c r="SCQ204" s="5"/>
      <c r="SCR204" s="5"/>
      <c r="SCS204" s="5"/>
      <c r="SCT204" s="5"/>
      <c r="SCU204" s="5"/>
      <c r="SCV204" s="5"/>
      <c r="SCW204" s="5"/>
      <c r="SCX204" s="5"/>
      <c r="SCY204" s="5"/>
      <c r="SCZ204" s="5"/>
      <c r="SDA204" s="5"/>
      <c r="SDB204" s="5"/>
      <c r="SDC204" s="5"/>
      <c r="SDD204" s="5"/>
      <c r="SDE204" s="5"/>
      <c r="SDF204" s="5"/>
      <c r="SDG204" s="5"/>
      <c r="SDH204" s="5"/>
      <c r="SDI204" s="5"/>
      <c r="SDJ204" s="5"/>
      <c r="SDK204" s="5"/>
      <c r="SDL204" s="5"/>
      <c r="SDM204" s="5"/>
      <c r="SDN204" s="5"/>
      <c r="SDO204" s="5"/>
      <c r="SDP204" s="5"/>
      <c r="SDQ204" s="5"/>
      <c r="SDR204" s="5"/>
      <c r="SDS204" s="5"/>
      <c r="SDT204" s="5"/>
      <c r="SDU204" s="5"/>
      <c r="SDV204" s="5"/>
      <c r="SDW204" s="5"/>
      <c r="SDX204" s="5"/>
      <c r="SDY204" s="5"/>
      <c r="SDZ204" s="5"/>
      <c r="SEA204" s="5"/>
      <c r="SEB204" s="5"/>
      <c r="SEC204" s="5"/>
      <c r="SED204" s="5"/>
      <c r="SEE204" s="5"/>
      <c r="SEF204" s="5"/>
      <c r="SEG204" s="5"/>
      <c r="SEH204" s="5"/>
      <c r="SEI204" s="5"/>
      <c r="SEJ204" s="5"/>
      <c r="SEK204" s="5"/>
      <c r="SEL204" s="5"/>
      <c r="SEM204" s="5"/>
      <c r="SEN204" s="5"/>
      <c r="SEO204" s="5"/>
      <c r="SEP204" s="5"/>
      <c r="SEQ204" s="5"/>
      <c r="SER204" s="5"/>
      <c r="SES204" s="5"/>
      <c r="SET204" s="5"/>
      <c r="SEU204" s="5"/>
      <c r="SEV204" s="5"/>
      <c r="SEW204" s="5"/>
      <c r="SEX204" s="5"/>
      <c r="SEY204" s="5"/>
      <c r="SEZ204" s="5"/>
      <c r="SFA204" s="5"/>
      <c r="SFB204" s="5"/>
      <c r="SFC204" s="5"/>
      <c r="SFD204" s="5"/>
      <c r="SFE204" s="5"/>
      <c r="SFF204" s="5"/>
      <c r="SFG204" s="5"/>
      <c r="SFH204" s="5"/>
      <c r="SFI204" s="5"/>
      <c r="SFJ204" s="5"/>
      <c r="SFK204" s="5"/>
      <c r="SFL204" s="5"/>
      <c r="SFM204" s="5"/>
      <c r="SFN204" s="5"/>
      <c r="SFO204" s="5"/>
      <c r="SFP204" s="5"/>
      <c r="SFQ204" s="5"/>
      <c r="SFR204" s="5"/>
      <c r="SFS204" s="5"/>
      <c r="SFT204" s="5"/>
      <c r="SFU204" s="5"/>
      <c r="SFV204" s="5"/>
      <c r="SFW204" s="5"/>
      <c r="SFX204" s="5"/>
      <c r="SFY204" s="5"/>
      <c r="SFZ204" s="5"/>
      <c r="SGA204" s="5"/>
      <c r="SGB204" s="5"/>
      <c r="SGC204" s="5"/>
      <c r="SGD204" s="5"/>
      <c r="SGE204" s="5"/>
      <c r="SGF204" s="5"/>
      <c r="SGG204" s="5"/>
      <c r="SGH204" s="5"/>
      <c r="SGI204" s="5"/>
      <c r="SGJ204" s="5"/>
      <c r="SGK204" s="5"/>
      <c r="SGL204" s="5"/>
      <c r="SGM204" s="5"/>
      <c r="SGN204" s="5"/>
      <c r="SGO204" s="5"/>
      <c r="SGP204" s="5"/>
      <c r="SGQ204" s="5"/>
      <c r="SGR204" s="5"/>
      <c r="SGS204" s="5"/>
      <c r="SGT204" s="5"/>
      <c r="SGU204" s="5"/>
      <c r="SGV204" s="5"/>
      <c r="SGW204" s="5"/>
      <c r="SGX204" s="5"/>
      <c r="SGY204" s="5"/>
      <c r="SGZ204" s="5"/>
      <c r="SHA204" s="5"/>
      <c r="SHB204" s="5"/>
      <c r="SHC204" s="5"/>
      <c r="SHD204" s="5"/>
      <c r="SHE204" s="5"/>
      <c r="SHF204" s="5"/>
      <c r="SHG204" s="5"/>
      <c r="SHH204" s="5"/>
      <c r="SHI204" s="5"/>
      <c r="SHJ204" s="5"/>
      <c r="SHK204" s="5"/>
      <c r="SHL204" s="5"/>
      <c r="SHM204" s="5"/>
      <c r="SHN204" s="5"/>
      <c r="SHO204" s="5"/>
      <c r="SHP204" s="5"/>
      <c r="SHQ204" s="5"/>
      <c r="SHR204" s="5"/>
      <c r="SHS204" s="5"/>
      <c r="SHT204" s="5"/>
      <c r="SHU204" s="5"/>
      <c r="SHV204" s="5"/>
      <c r="SHW204" s="5"/>
      <c r="SHX204" s="5"/>
      <c r="SHY204" s="5"/>
      <c r="SHZ204" s="5"/>
      <c r="SIA204" s="5"/>
      <c r="SIB204" s="5"/>
      <c r="SIC204" s="5"/>
      <c r="SID204" s="5"/>
      <c r="SIE204" s="5"/>
      <c r="SIF204" s="5"/>
      <c r="SIG204" s="5"/>
      <c r="SIH204" s="5"/>
      <c r="SII204" s="5"/>
      <c r="SIJ204" s="5"/>
      <c r="SIK204" s="5"/>
      <c r="SIL204" s="5"/>
      <c r="SIM204" s="5"/>
      <c r="SIN204" s="5"/>
      <c r="SIO204" s="5"/>
      <c r="SIP204" s="5"/>
      <c r="SIQ204" s="5"/>
      <c r="SIR204" s="5"/>
      <c r="SIS204" s="5"/>
      <c r="SIT204" s="5"/>
      <c r="SIU204" s="5"/>
      <c r="SIV204" s="5"/>
      <c r="SIW204" s="5"/>
      <c r="SIX204" s="5"/>
      <c r="SIY204" s="5"/>
      <c r="SIZ204" s="5"/>
      <c r="SJA204" s="5"/>
      <c r="SJB204" s="5"/>
      <c r="SJC204" s="5"/>
      <c r="SJD204" s="5"/>
      <c r="SJE204" s="5"/>
      <c r="SJF204" s="5"/>
      <c r="SJG204" s="5"/>
      <c r="SJH204" s="5"/>
      <c r="SJI204" s="5"/>
      <c r="SJJ204" s="5"/>
      <c r="SJK204" s="5"/>
      <c r="SJL204" s="5"/>
      <c r="SJM204" s="5"/>
      <c r="SJN204" s="5"/>
      <c r="SJO204" s="5"/>
      <c r="SJP204" s="5"/>
      <c r="SJQ204" s="5"/>
      <c r="SJR204" s="5"/>
      <c r="SJS204" s="5"/>
      <c r="SJT204" s="5"/>
      <c r="SJU204" s="5"/>
      <c r="SJV204" s="5"/>
      <c r="SJW204" s="5"/>
      <c r="SJX204" s="5"/>
      <c r="SJY204" s="5"/>
      <c r="SJZ204" s="5"/>
      <c r="SKA204" s="5"/>
      <c r="SKB204" s="5"/>
      <c r="SKC204" s="5"/>
      <c r="SKD204" s="5"/>
      <c r="SKE204" s="5"/>
      <c r="SKF204" s="5"/>
      <c r="SKG204" s="5"/>
      <c r="SKH204" s="5"/>
      <c r="SKI204" s="5"/>
      <c r="SKJ204" s="5"/>
      <c r="SKK204" s="5"/>
      <c r="SKL204" s="5"/>
      <c r="SKM204" s="5"/>
      <c r="SKN204" s="5"/>
      <c r="SKO204" s="5"/>
      <c r="SKP204" s="5"/>
      <c r="SKQ204" s="5"/>
      <c r="SKR204" s="5"/>
      <c r="SKS204" s="5"/>
      <c r="SKT204" s="5"/>
      <c r="SKU204" s="5"/>
      <c r="SKV204" s="5"/>
      <c r="SKW204" s="5"/>
      <c r="SKX204" s="5"/>
      <c r="SKY204" s="5"/>
      <c r="SKZ204" s="5"/>
      <c r="SLA204" s="5"/>
      <c r="SLB204" s="5"/>
      <c r="SLC204" s="5"/>
      <c r="SLD204" s="5"/>
      <c r="SLE204" s="5"/>
      <c r="SLF204" s="5"/>
      <c r="SLG204" s="5"/>
      <c r="SLH204" s="5"/>
      <c r="SLI204" s="5"/>
      <c r="SLJ204" s="5"/>
      <c r="SLK204" s="5"/>
      <c r="SLL204" s="5"/>
      <c r="SLM204" s="5"/>
      <c r="SLN204" s="5"/>
      <c r="SLO204" s="5"/>
      <c r="SLP204" s="5"/>
      <c r="SLQ204" s="5"/>
      <c r="SLR204" s="5"/>
      <c r="SLS204" s="5"/>
      <c r="SLT204" s="5"/>
      <c r="SLU204" s="5"/>
      <c r="SLV204" s="5"/>
      <c r="SLW204" s="5"/>
      <c r="SLX204" s="5"/>
      <c r="SLY204" s="5"/>
      <c r="SLZ204" s="5"/>
      <c r="SMA204" s="5"/>
      <c r="SMB204" s="5"/>
      <c r="SMC204" s="5"/>
      <c r="SMD204" s="5"/>
      <c r="SME204" s="5"/>
      <c r="SMF204" s="5"/>
      <c r="SMG204" s="5"/>
      <c r="SMH204" s="5"/>
      <c r="SMI204" s="5"/>
      <c r="SMJ204" s="5"/>
      <c r="SMK204" s="5"/>
      <c r="SML204" s="5"/>
      <c r="SMM204" s="5"/>
      <c r="SMN204" s="5"/>
      <c r="SMO204" s="5"/>
      <c r="SMP204" s="5"/>
      <c r="SMQ204" s="5"/>
      <c r="SMR204" s="5"/>
      <c r="SMS204" s="5"/>
      <c r="SMT204" s="5"/>
      <c r="SMU204" s="5"/>
      <c r="SMV204" s="5"/>
      <c r="SMW204" s="5"/>
      <c r="SMX204" s="5"/>
      <c r="SMY204" s="5"/>
      <c r="SMZ204" s="5"/>
      <c r="SNA204" s="5"/>
      <c r="SNB204" s="5"/>
      <c r="SNC204" s="5"/>
      <c r="SND204" s="5"/>
      <c r="SNE204" s="5"/>
      <c r="SNF204" s="5"/>
      <c r="SNG204" s="5"/>
      <c r="SNH204" s="5"/>
      <c r="SNI204" s="5"/>
      <c r="SNJ204" s="5"/>
      <c r="SNK204" s="5"/>
      <c r="SNL204" s="5"/>
      <c r="SNM204" s="5"/>
      <c r="SNN204" s="5"/>
      <c r="SNO204" s="5"/>
      <c r="SNP204" s="5"/>
      <c r="SNQ204" s="5"/>
      <c r="SNR204" s="5"/>
      <c r="SNS204" s="5"/>
      <c r="SNT204" s="5"/>
      <c r="SNU204" s="5"/>
      <c r="SNV204" s="5"/>
      <c r="SNW204" s="5"/>
      <c r="SNX204" s="5"/>
      <c r="SNY204" s="5"/>
      <c r="SNZ204" s="5"/>
      <c r="SOA204" s="5"/>
      <c r="SOB204" s="5"/>
      <c r="SOC204" s="5"/>
      <c r="SOD204" s="5"/>
      <c r="SOE204" s="5"/>
      <c r="SOF204" s="5"/>
      <c r="SOG204" s="5"/>
      <c r="SOH204" s="5"/>
      <c r="SOI204" s="5"/>
      <c r="SOJ204" s="5"/>
      <c r="SOK204" s="5"/>
      <c r="SOL204" s="5"/>
      <c r="SOM204" s="5"/>
      <c r="SON204" s="5"/>
      <c r="SOO204" s="5"/>
      <c r="SOP204" s="5"/>
      <c r="SOQ204" s="5"/>
      <c r="SOR204" s="5"/>
      <c r="SOS204" s="5"/>
      <c r="SOT204" s="5"/>
      <c r="SOU204" s="5"/>
      <c r="SOV204" s="5"/>
      <c r="SOW204" s="5"/>
      <c r="SOX204" s="5"/>
      <c r="SOY204" s="5"/>
      <c r="SOZ204" s="5"/>
      <c r="SPA204" s="5"/>
      <c r="SPB204" s="5"/>
      <c r="SPC204" s="5"/>
      <c r="SPD204" s="5"/>
      <c r="SPE204" s="5"/>
      <c r="SPF204" s="5"/>
      <c r="SPG204" s="5"/>
      <c r="SPH204" s="5"/>
      <c r="SPI204" s="5"/>
      <c r="SPJ204" s="5"/>
      <c r="SPK204" s="5"/>
      <c r="SPL204" s="5"/>
      <c r="SPM204" s="5"/>
      <c r="SPN204" s="5"/>
      <c r="SPO204" s="5"/>
      <c r="SPP204" s="5"/>
      <c r="SPQ204" s="5"/>
      <c r="SPR204" s="5"/>
      <c r="SPS204" s="5"/>
      <c r="SPT204" s="5"/>
      <c r="SPU204" s="5"/>
      <c r="SPV204" s="5"/>
      <c r="SPW204" s="5"/>
      <c r="SPX204" s="5"/>
      <c r="SPY204" s="5"/>
      <c r="SPZ204" s="5"/>
      <c r="SQA204" s="5"/>
      <c r="SQB204" s="5"/>
      <c r="SQC204" s="5"/>
      <c r="SQD204" s="5"/>
      <c r="SQE204" s="5"/>
      <c r="SQF204" s="5"/>
      <c r="SQG204" s="5"/>
      <c r="SQH204" s="5"/>
      <c r="SQI204" s="5"/>
      <c r="SQJ204" s="5"/>
      <c r="SQK204" s="5"/>
      <c r="SQL204" s="5"/>
      <c r="SQM204" s="5"/>
      <c r="SQN204" s="5"/>
      <c r="SQO204" s="5"/>
      <c r="SQP204" s="5"/>
      <c r="SQQ204" s="5"/>
      <c r="SQR204" s="5"/>
      <c r="SQS204" s="5"/>
      <c r="SQT204" s="5"/>
      <c r="SQU204" s="5"/>
      <c r="SQV204" s="5"/>
      <c r="SQW204" s="5"/>
      <c r="SQX204" s="5"/>
      <c r="SQY204" s="5"/>
      <c r="SQZ204" s="5"/>
      <c r="SRA204" s="5"/>
      <c r="SRB204" s="5"/>
      <c r="SRC204" s="5"/>
      <c r="SRD204" s="5"/>
      <c r="SRE204" s="5"/>
      <c r="SRF204" s="5"/>
      <c r="SRG204" s="5"/>
      <c r="SRH204" s="5"/>
      <c r="SRI204" s="5"/>
      <c r="SRJ204" s="5"/>
      <c r="SRK204" s="5"/>
      <c r="SRL204" s="5"/>
      <c r="SRM204" s="5"/>
      <c r="SRN204" s="5"/>
      <c r="SRO204" s="5"/>
      <c r="SRP204" s="5"/>
      <c r="SRQ204" s="5"/>
      <c r="SRR204" s="5"/>
      <c r="SRS204" s="5"/>
      <c r="SRT204" s="5"/>
      <c r="SRU204" s="5"/>
      <c r="SRV204" s="5"/>
      <c r="SRW204" s="5"/>
      <c r="SRX204" s="5"/>
      <c r="SRY204" s="5"/>
      <c r="SRZ204" s="5"/>
      <c r="SSA204" s="5"/>
      <c r="SSB204" s="5"/>
      <c r="SSC204" s="5"/>
      <c r="SSD204" s="5"/>
      <c r="SSE204" s="5"/>
      <c r="SSF204" s="5"/>
      <c r="SSG204" s="5"/>
      <c r="SSH204" s="5"/>
      <c r="SSI204" s="5"/>
      <c r="SSJ204" s="5"/>
      <c r="SSK204" s="5"/>
      <c r="SSL204" s="5"/>
      <c r="SSM204" s="5"/>
      <c r="SSN204" s="5"/>
      <c r="SSO204" s="5"/>
      <c r="SSP204" s="5"/>
      <c r="SSQ204" s="5"/>
      <c r="SSR204" s="5"/>
      <c r="SSS204" s="5"/>
      <c r="SST204" s="5"/>
      <c r="SSU204" s="5"/>
      <c r="SSV204" s="5"/>
      <c r="SSW204" s="5"/>
      <c r="SSX204" s="5"/>
      <c r="SSY204" s="5"/>
      <c r="SSZ204" s="5"/>
      <c r="STA204" s="5"/>
      <c r="STB204" s="5"/>
      <c r="STC204" s="5"/>
      <c r="STD204" s="5"/>
      <c r="STE204" s="5"/>
      <c r="STF204" s="5"/>
      <c r="STG204" s="5"/>
      <c r="STH204" s="5"/>
      <c r="STI204" s="5"/>
      <c r="STJ204" s="5"/>
      <c r="STK204" s="5"/>
      <c r="STL204" s="5"/>
      <c r="STM204" s="5"/>
      <c r="STN204" s="5"/>
      <c r="STO204" s="5"/>
      <c r="STP204" s="5"/>
      <c r="STQ204" s="5"/>
      <c r="STR204" s="5"/>
      <c r="STS204" s="5"/>
      <c r="STT204" s="5"/>
      <c r="STU204" s="5"/>
      <c r="STV204" s="5"/>
      <c r="STW204" s="5"/>
      <c r="STX204" s="5"/>
      <c r="STY204" s="5"/>
      <c r="STZ204" s="5"/>
      <c r="SUA204" s="5"/>
      <c r="SUB204" s="5"/>
      <c r="SUC204" s="5"/>
      <c r="SUD204" s="5"/>
      <c r="SUE204" s="5"/>
      <c r="SUF204" s="5"/>
      <c r="SUG204" s="5"/>
      <c r="SUH204" s="5"/>
      <c r="SUI204" s="5"/>
      <c r="SUJ204" s="5"/>
      <c r="SUK204" s="5"/>
      <c r="SUL204" s="5"/>
      <c r="SUM204" s="5"/>
      <c r="SUN204" s="5"/>
      <c r="SUO204" s="5"/>
      <c r="SUP204" s="5"/>
      <c r="SUQ204" s="5"/>
      <c r="SUR204" s="5"/>
      <c r="SUS204" s="5"/>
      <c r="SUT204" s="5"/>
      <c r="SUU204" s="5"/>
      <c r="SUV204" s="5"/>
      <c r="SUW204" s="5"/>
      <c r="SUX204" s="5"/>
      <c r="SUY204" s="5"/>
      <c r="SUZ204" s="5"/>
      <c r="SVA204" s="5"/>
      <c r="SVB204" s="5"/>
      <c r="SVC204" s="5"/>
      <c r="SVD204" s="5"/>
      <c r="SVE204" s="5"/>
      <c r="SVF204" s="5"/>
      <c r="SVG204" s="5"/>
      <c r="SVH204" s="5"/>
      <c r="SVI204" s="5"/>
      <c r="SVJ204" s="5"/>
      <c r="SVK204" s="5"/>
      <c r="SVL204" s="5"/>
      <c r="SVM204" s="5"/>
      <c r="SVN204" s="5"/>
      <c r="SVO204" s="5"/>
      <c r="SVP204" s="5"/>
      <c r="SVQ204" s="5"/>
      <c r="SVR204" s="5"/>
      <c r="SVS204" s="5"/>
      <c r="SVT204" s="5"/>
      <c r="SVU204" s="5"/>
      <c r="SVV204" s="5"/>
      <c r="SVW204" s="5"/>
      <c r="SVX204" s="5"/>
      <c r="SVY204" s="5"/>
      <c r="SVZ204" s="5"/>
      <c r="SWA204" s="5"/>
      <c r="SWB204" s="5"/>
      <c r="SWC204" s="5"/>
      <c r="SWD204" s="5"/>
      <c r="SWE204" s="5"/>
      <c r="SWF204" s="5"/>
      <c r="SWG204" s="5"/>
      <c r="SWH204" s="5"/>
      <c r="SWI204" s="5"/>
      <c r="SWJ204" s="5"/>
      <c r="SWK204" s="5"/>
      <c r="SWL204" s="5"/>
      <c r="SWM204" s="5"/>
      <c r="SWN204" s="5"/>
      <c r="SWO204" s="5"/>
      <c r="SWP204" s="5"/>
      <c r="SWQ204" s="5"/>
      <c r="SWR204" s="5"/>
      <c r="SWS204" s="5"/>
      <c r="SWT204" s="5"/>
      <c r="SWU204" s="5"/>
      <c r="SWV204" s="5"/>
      <c r="SWW204" s="5"/>
      <c r="SWX204" s="5"/>
      <c r="SWY204" s="5"/>
      <c r="SWZ204" s="5"/>
      <c r="SXA204" s="5"/>
      <c r="SXB204" s="5"/>
      <c r="SXC204" s="5"/>
      <c r="SXD204" s="5"/>
      <c r="SXE204" s="5"/>
      <c r="SXF204" s="5"/>
      <c r="SXG204" s="5"/>
      <c r="SXH204" s="5"/>
      <c r="SXI204" s="5"/>
      <c r="SXJ204" s="5"/>
      <c r="SXK204" s="5"/>
      <c r="SXL204" s="5"/>
      <c r="SXM204" s="5"/>
      <c r="SXN204" s="5"/>
      <c r="SXO204" s="5"/>
      <c r="SXP204" s="5"/>
      <c r="SXQ204" s="5"/>
      <c r="SXR204" s="5"/>
      <c r="SXS204" s="5"/>
      <c r="SXT204" s="5"/>
      <c r="SXU204" s="5"/>
      <c r="SXV204" s="5"/>
      <c r="SXW204" s="5"/>
      <c r="SXX204" s="5"/>
      <c r="SXY204" s="5"/>
      <c r="SXZ204" s="5"/>
      <c r="SYA204" s="5"/>
      <c r="SYB204" s="5"/>
      <c r="SYC204" s="5"/>
      <c r="SYD204" s="5"/>
      <c r="SYE204" s="5"/>
      <c r="SYF204" s="5"/>
      <c r="SYG204" s="5"/>
      <c r="SYH204" s="5"/>
      <c r="SYI204" s="5"/>
      <c r="SYJ204" s="5"/>
      <c r="SYK204" s="5"/>
      <c r="SYL204" s="5"/>
      <c r="SYM204" s="5"/>
      <c r="SYN204" s="5"/>
      <c r="SYO204" s="5"/>
      <c r="SYP204" s="5"/>
      <c r="SYQ204" s="5"/>
      <c r="SYR204" s="5"/>
      <c r="SYS204" s="5"/>
      <c r="SYT204" s="5"/>
      <c r="SYU204" s="5"/>
      <c r="SYV204" s="5"/>
      <c r="SYW204" s="5"/>
      <c r="SYX204" s="5"/>
      <c r="SYY204" s="5"/>
      <c r="SYZ204" s="5"/>
      <c r="SZA204" s="5"/>
      <c r="SZB204" s="5"/>
      <c r="SZC204" s="5"/>
      <c r="SZD204" s="5"/>
      <c r="SZE204" s="5"/>
      <c r="SZF204" s="5"/>
      <c r="SZG204" s="5"/>
      <c r="SZH204" s="5"/>
      <c r="SZI204" s="5"/>
      <c r="SZJ204" s="5"/>
      <c r="SZK204" s="5"/>
      <c r="SZL204" s="5"/>
      <c r="SZM204" s="5"/>
      <c r="SZN204" s="5"/>
      <c r="SZO204" s="5"/>
      <c r="SZP204" s="5"/>
      <c r="SZQ204" s="5"/>
      <c r="SZR204" s="5"/>
      <c r="SZS204" s="5"/>
      <c r="SZT204" s="5"/>
      <c r="SZU204" s="5"/>
      <c r="SZV204" s="5"/>
      <c r="SZW204" s="5"/>
      <c r="SZX204" s="5"/>
      <c r="SZY204" s="5"/>
      <c r="SZZ204" s="5"/>
      <c r="TAA204" s="5"/>
      <c r="TAB204" s="5"/>
      <c r="TAC204" s="5"/>
      <c r="TAD204" s="5"/>
      <c r="TAE204" s="5"/>
      <c r="TAF204" s="5"/>
      <c r="TAG204" s="5"/>
      <c r="TAH204" s="5"/>
      <c r="TAI204" s="5"/>
      <c r="TAJ204" s="5"/>
      <c r="TAK204" s="5"/>
      <c r="TAL204" s="5"/>
      <c r="TAM204" s="5"/>
      <c r="TAN204" s="5"/>
      <c r="TAO204" s="5"/>
      <c r="TAP204" s="5"/>
      <c r="TAQ204" s="5"/>
      <c r="TAR204" s="5"/>
      <c r="TAS204" s="5"/>
      <c r="TAT204" s="5"/>
      <c r="TAU204" s="5"/>
      <c r="TAV204" s="5"/>
      <c r="TAW204" s="5"/>
      <c r="TAX204" s="5"/>
      <c r="TAY204" s="5"/>
      <c r="TAZ204" s="5"/>
      <c r="TBA204" s="5"/>
      <c r="TBB204" s="5"/>
      <c r="TBC204" s="5"/>
      <c r="TBD204" s="5"/>
      <c r="TBE204" s="5"/>
      <c r="TBF204" s="5"/>
      <c r="TBG204" s="5"/>
      <c r="TBH204" s="5"/>
      <c r="TBI204" s="5"/>
      <c r="TBJ204" s="5"/>
      <c r="TBK204" s="5"/>
      <c r="TBL204" s="5"/>
      <c r="TBM204" s="5"/>
      <c r="TBN204" s="5"/>
      <c r="TBO204" s="5"/>
      <c r="TBP204" s="5"/>
      <c r="TBQ204" s="5"/>
      <c r="TBR204" s="5"/>
      <c r="TBS204" s="5"/>
      <c r="TBT204" s="5"/>
      <c r="TBU204" s="5"/>
      <c r="TBV204" s="5"/>
      <c r="TBW204" s="5"/>
      <c r="TBX204" s="5"/>
      <c r="TBY204" s="5"/>
      <c r="TBZ204" s="5"/>
      <c r="TCA204" s="5"/>
      <c r="TCB204" s="5"/>
      <c r="TCC204" s="5"/>
      <c r="TCD204" s="5"/>
      <c r="TCE204" s="5"/>
      <c r="TCF204" s="5"/>
      <c r="TCG204" s="5"/>
      <c r="TCH204" s="5"/>
      <c r="TCI204" s="5"/>
      <c r="TCJ204" s="5"/>
      <c r="TCK204" s="5"/>
      <c r="TCL204" s="5"/>
      <c r="TCM204" s="5"/>
      <c r="TCN204" s="5"/>
      <c r="TCO204" s="5"/>
      <c r="TCP204" s="5"/>
      <c r="TCQ204" s="5"/>
      <c r="TCR204" s="5"/>
      <c r="TCS204" s="5"/>
      <c r="TCT204" s="5"/>
      <c r="TCU204" s="5"/>
      <c r="TCV204" s="5"/>
      <c r="TCW204" s="5"/>
      <c r="TCX204" s="5"/>
      <c r="TCY204" s="5"/>
      <c r="TCZ204" s="5"/>
      <c r="TDA204" s="5"/>
      <c r="TDB204" s="5"/>
      <c r="TDC204" s="5"/>
      <c r="TDD204" s="5"/>
      <c r="TDE204" s="5"/>
      <c r="TDF204" s="5"/>
      <c r="TDG204" s="5"/>
      <c r="TDH204" s="5"/>
      <c r="TDI204" s="5"/>
      <c r="TDJ204" s="5"/>
      <c r="TDK204" s="5"/>
      <c r="TDL204" s="5"/>
      <c r="TDM204" s="5"/>
      <c r="TDN204" s="5"/>
      <c r="TDO204" s="5"/>
      <c r="TDP204" s="5"/>
      <c r="TDQ204" s="5"/>
      <c r="TDR204" s="5"/>
      <c r="TDS204" s="5"/>
      <c r="TDT204" s="5"/>
      <c r="TDU204" s="5"/>
      <c r="TDV204" s="5"/>
      <c r="TDW204" s="5"/>
      <c r="TDX204" s="5"/>
      <c r="TDY204" s="5"/>
      <c r="TDZ204" s="5"/>
      <c r="TEA204" s="5"/>
      <c r="TEB204" s="5"/>
      <c r="TEC204" s="5"/>
      <c r="TED204" s="5"/>
      <c r="TEE204" s="5"/>
      <c r="TEF204" s="5"/>
      <c r="TEG204" s="5"/>
      <c r="TEH204" s="5"/>
      <c r="TEI204" s="5"/>
      <c r="TEJ204" s="5"/>
      <c r="TEK204" s="5"/>
      <c r="TEL204" s="5"/>
      <c r="TEM204" s="5"/>
      <c r="TEN204" s="5"/>
      <c r="TEO204" s="5"/>
      <c r="TEP204" s="5"/>
      <c r="TEQ204" s="5"/>
      <c r="TER204" s="5"/>
      <c r="TES204" s="5"/>
      <c r="TET204" s="5"/>
      <c r="TEU204" s="5"/>
      <c r="TEV204" s="5"/>
      <c r="TEW204" s="5"/>
      <c r="TEX204" s="5"/>
      <c r="TEY204" s="5"/>
      <c r="TEZ204" s="5"/>
      <c r="TFA204" s="5"/>
      <c r="TFB204" s="5"/>
      <c r="TFC204" s="5"/>
      <c r="TFD204" s="5"/>
      <c r="TFE204" s="5"/>
      <c r="TFF204" s="5"/>
      <c r="TFG204" s="5"/>
      <c r="TFH204" s="5"/>
      <c r="TFI204" s="5"/>
      <c r="TFJ204" s="5"/>
      <c r="TFK204" s="5"/>
      <c r="TFL204" s="5"/>
      <c r="TFM204" s="5"/>
      <c r="TFN204" s="5"/>
      <c r="TFO204" s="5"/>
      <c r="TFP204" s="5"/>
      <c r="TFQ204" s="5"/>
      <c r="TFR204" s="5"/>
      <c r="TFS204" s="5"/>
      <c r="TFT204" s="5"/>
      <c r="TFU204" s="5"/>
      <c r="TFV204" s="5"/>
      <c r="TFW204" s="5"/>
      <c r="TFX204" s="5"/>
      <c r="TFY204" s="5"/>
      <c r="TFZ204" s="5"/>
      <c r="TGA204" s="5"/>
      <c r="TGB204" s="5"/>
      <c r="TGC204" s="5"/>
      <c r="TGD204" s="5"/>
      <c r="TGE204" s="5"/>
      <c r="TGF204" s="5"/>
      <c r="TGG204" s="5"/>
      <c r="TGH204" s="5"/>
      <c r="TGI204" s="5"/>
      <c r="TGJ204" s="5"/>
      <c r="TGK204" s="5"/>
      <c r="TGL204" s="5"/>
      <c r="TGM204" s="5"/>
      <c r="TGN204" s="5"/>
      <c r="TGO204" s="5"/>
      <c r="TGP204" s="5"/>
      <c r="TGQ204" s="5"/>
      <c r="TGR204" s="5"/>
      <c r="TGS204" s="5"/>
      <c r="TGT204" s="5"/>
      <c r="TGU204" s="5"/>
      <c r="TGV204" s="5"/>
      <c r="TGW204" s="5"/>
      <c r="TGX204" s="5"/>
      <c r="TGY204" s="5"/>
      <c r="TGZ204" s="5"/>
      <c r="THA204" s="5"/>
      <c r="THB204" s="5"/>
      <c r="THC204" s="5"/>
      <c r="THD204" s="5"/>
      <c r="THE204" s="5"/>
      <c r="THF204" s="5"/>
      <c r="THG204" s="5"/>
      <c r="THH204" s="5"/>
      <c r="THI204" s="5"/>
      <c r="THJ204" s="5"/>
      <c r="THK204" s="5"/>
      <c r="THL204" s="5"/>
      <c r="THM204" s="5"/>
      <c r="THN204" s="5"/>
      <c r="THO204" s="5"/>
      <c r="THP204" s="5"/>
      <c r="THQ204" s="5"/>
      <c r="THR204" s="5"/>
      <c r="THS204" s="5"/>
      <c r="THT204" s="5"/>
      <c r="THU204" s="5"/>
      <c r="THV204" s="5"/>
      <c r="THW204" s="5"/>
      <c r="THX204" s="5"/>
      <c r="THY204" s="5"/>
      <c r="THZ204" s="5"/>
      <c r="TIA204" s="5"/>
      <c r="TIB204" s="5"/>
      <c r="TIC204" s="5"/>
      <c r="TID204" s="5"/>
      <c r="TIE204" s="5"/>
      <c r="TIF204" s="5"/>
      <c r="TIG204" s="5"/>
      <c r="TIH204" s="5"/>
      <c r="TII204" s="5"/>
      <c r="TIJ204" s="5"/>
      <c r="TIK204" s="5"/>
      <c r="TIL204" s="5"/>
      <c r="TIM204" s="5"/>
      <c r="TIN204" s="5"/>
      <c r="TIO204" s="5"/>
      <c r="TIP204" s="5"/>
      <c r="TIQ204" s="5"/>
      <c r="TIR204" s="5"/>
      <c r="TIS204" s="5"/>
      <c r="TIT204" s="5"/>
      <c r="TIU204" s="5"/>
      <c r="TIV204" s="5"/>
      <c r="TIW204" s="5"/>
      <c r="TIX204" s="5"/>
      <c r="TIY204" s="5"/>
      <c r="TIZ204" s="5"/>
      <c r="TJA204" s="5"/>
      <c r="TJB204" s="5"/>
      <c r="TJC204" s="5"/>
      <c r="TJD204" s="5"/>
      <c r="TJE204" s="5"/>
      <c r="TJF204" s="5"/>
      <c r="TJG204" s="5"/>
      <c r="TJH204" s="5"/>
      <c r="TJI204" s="5"/>
      <c r="TJJ204" s="5"/>
      <c r="TJK204" s="5"/>
      <c r="TJL204" s="5"/>
      <c r="TJM204" s="5"/>
      <c r="TJN204" s="5"/>
      <c r="TJO204" s="5"/>
      <c r="TJP204" s="5"/>
      <c r="TJQ204" s="5"/>
      <c r="TJR204" s="5"/>
      <c r="TJS204" s="5"/>
      <c r="TJT204" s="5"/>
      <c r="TJU204" s="5"/>
      <c r="TJV204" s="5"/>
      <c r="TJW204" s="5"/>
      <c r="TJX204" s="5"/>
      <c r="TJY204" s="5"/>
      <c r="TJZ204" s="5"/>
      <c r="TKA204" s="5"/>
      <c r="TKB204" s="5"/>
      <c r="TKC204" s="5"/>
      <c r="TKD204" s="5"/>
      <c r="TKE204" s="5"/>
      <c r="TKF204" s="5"/>
      <c r="TKG204" s="5"/>
      <c r="TKH204" s="5"/>
      <c r="TKI204" s="5"/>
      <c r="TKJ204" s="5"/>
      <c r="TKK204" s="5"/>
      <c r="TKL204" s="5"/>
      <c r="TKM204" s="5"/>
      <c r="TKN204" s="5"/>
      <c r="TKO204" s="5"/>
      <c r="TKP204" s="5"/>
      <c r="TKQ204" s="5"/>
      <c r="TKR204" s="5"/>
      <c r="TKS204" s="5"/>
      <c r="TKT204" s="5"/>
      <c r="TKU204" s="5"/>
      <c r="TKV204" s="5"/>
      <c r="TKW204" s="5"/>
      <c r="TKX204" s="5"/>
      <c r="TKY204" s="5"/>
      <c r="TKZ204" s="5"/>
      <c r="TLA204" s="5"/>
      <c r="TLB204" s="5"/>
      <c r="TLC204" s="5"/>
      <c r="TLD204" s="5"/>
      <c r="TLE204" s="5"/>
      <c r="TLF204" s="5"/>
      <c r="TLG204" s="5"/>
      <c r="TLH204" s="5"/>
      <c r="TLI204" s="5"/>
      <c r="TLJ204" s="5"/>
      <c r="TLK204" s="5"/>
      <c r="TLL204" s="5"/>
      <c r="TLM204" s="5"/>
      <c r="TLN204" s="5"/>
      <c r="TLO204" s="5"/>
      <c r="TLP204" s="5"/>
      <c r="TLQ204" s="5"/>
      <c r="TLR204" s="5"/>
      <c r="TLS204" s="5"/>
      <c r="TLT204" s="5"/>
      <c r="TLU204" s="5"/>
      <c r="TLV204" s="5"/>
      <c r="TLW204" s="5"/>
      <c r="TLX204" s="5"/>
      <c r="TLY204" s="5"/>
      <c r="TLZ204" s="5"/>
      <c r="TMA204" s="5"/>
      <c r="TMB204" s="5"/>
      <c r="TMC204" s="5"/>
      <c r="TMD204" s="5"/>
      <c r="TME204" s="5"/>
      <c r="TMF204" s="5"/>
      <c r="TMG204" s="5"/>
      <c r="TMH204" s="5"/>
      <c r="TMI204" s="5"/>
      <c r="TMJ204" s="5"/>
      <c r="TMK204" s="5"/>
      <c r="TML204" s="5"/>
      <c r="TMM204" s="5"/>
      <c r="TMN204" s="5"/>
      <c r="TMO204" s="5"/>
      <c r="TMP204" s="5"/>
      <c r="TMQ204" s="5"/>
      <c r="TMR204" s="5"/>
      <c r="TMS204" s="5"/>
      <c r="TMT204" s="5"/>
      <c r="TMU204" s="5"/>
      <c r="TMV204" s="5"/>
      <c r="TMW204" s="5"/>
      <c r="TMX204" s="5"/>
      <c r="TMY204" s="5"/>
      <c r="TMZ204" s="5"/>
      <c r="TNA204" s="5"/>
      <c r="TNB204" s="5"/>
      <c r="TNC204" s="5"/>
      <c r="TND204" s="5"/>
      <c r="TNE204" s="5"/>
      <c r="TNF204" s="5"/>
      <c r="TNG204" s="5"/>
      <c r="TNH204" s="5"/>
      <c r="TNI204" s="5"/>
      <c r="TNJ204" s="5"/>
      <c r="TNK204" s="5"/>
      <c r="TNL204" s="5"/>
      <c r="TNM204" s="5"/>
      <c r="TNN204" s="5"/>
      <c r="TNO204" s="5"/>
      <c r="TNP204" s="5"/>
      <c r="TNQ204" s="5"/>
      <c r="TNR204" s="5"/>
      <c r="TNS204" s="5"/>
      <c r="TNT204" s="5"/>
      <c r="TNU204" s="5"/>
      <c r="TNV204" s="5"/>
      <c r="TNW204" s="5"/>
      <c r="TNX204" s="5"/>
      <c r="TNY204" s="5"/>
      <c r="TNZ204" s="5"/>
      <c r="TOA204" s="5"/>
      <c r="TOB204" s="5"/>
      <c r="TOC204" s="5"/>
      <c r="TOD204" s="5"/>
      <c r="TOE204" s="5"/>
      <c r="TOF204" s="5"/>
      <c r="TOG204" s="5"/>
      <c r="TOH204" s="5"/>
      <c r="TOI204" s="5"/>
      <c r="TOJ204" s="5"/>
      <c r="TOK204" s="5"/>
      <c r="TOL204" s="5"/>
      <c r="TOM204" s="5"/>
      <c r="TON204" s="5"/>
      <c r="TOO204" s="5"/>
      <c r="TOP204" s="5"/>
      <c r="TOQ204" s="5"/>
      <c r="TOR204" s="5"/>
      <c r="TOS204" s="5"/>
      <c r="TOT204" s="5"/>
      <c r="TOU204" s="5"/>
      <c r="TOV204" s="5"/>
      <c r="TOW204" s="5"/>
      <c r="TOX204" s="5"/>
      <c r="TOY204" s="5"/>
      <c r="TOZ204" s="5"/>
      <c r="TPA204" s="5"/>
      <c r="TPB204" s="5"/>
      <c r="TPC204" s="5"/>
      <c r="TPD204" s="5"/>
      <c r="TPE204" s="5"/>
      <c r="TPF204" s="5"/>
      <c r="TPG204" s="5"/>
      <c r="TPH204" s="5"/>
      <c r="TPI204" s="5"/>
      <c r="TPJ204" s="5"/>
      <c r="TPK204" s="5"/>
      <c r="TPL204" s="5"/>
      <c r="TPM204" s="5"/>
      <c r="TPN204" s="5"/>
      <c r="TPO204" s="5"/>
      <c r="TPP204" s="5"/>
      <c r="TPQ204" s="5"/>
      <c r="TPR204" s="5"/>
      <c r="TPS204" s="5"/>
      <c r="TPT204" s="5"/>
      <c r="TPU204" s="5"/>
      <c r="TPV204" s="5"/>
      <c r="TPW204" s="5"/>
      <c r="TPX204" s="5"/>
      <c r="TPY204" s="5"/>
      <c r="TPZ204" s="5"/>
      <c r="TQA204" s="5"/>
      <c r="TQB204" s="5"/>
      <c r="TQC204" s="5"/>
      <c r="TQD204" s="5"/>
      <c r="TQE204" s="5"/>
      <c r="TQF204" s="5"/>
      <c r="TQG204" s="5"/>
      <c r="TQH204" s="5"/>
      <c r="TQI204" s="5"/>
      <c r="TQJ204" s="5"/>
      <c r="TQK204" s="5"/>
      <c r="TQL204" s="5"/>
      <c r="TQM204" s="5"/>
      <c r="TQN204" s="5"/>
      <c r="TQO204" s="5"/>
      <c r="TQP204" s="5"/>
      <c r="TQQ204" s="5"/>
      <c r="TQR204" s="5"/>
      <c r="TQS204" s="5"/>
      <c r="TQT204" s="5"/>
      <c r="TQU204" s="5"/>
      <c r="TQV204" s="5"/>
      <c r="TQW204" s="5"/>
      <c r="TQX204" s="5"/>
      <c r="TQY204" s="5"/>
      <c r="TQZ204" s="5"/>
      <c r="TRA204" s="5"/>
      <c r="TRB204" s="5"/>
      <c r="TRC204" s="5"/>
      <c r="TRD204" s="5"/>
      <c r="TRE204" s="5"/>
      <c r="TRF204" s="5"/>
      <c r="TRG204" s="5"/>
      <c r="TRH204" s="5"/>
      <c r="TRI204" s="5"/>
      <c r="TRJ204" s="5"/>
      <c r="TRK204" s="5"/>
      <c r="TRL204" s="5"/>
      <c r="TRM204" s="5"/>
      <c r="TRN204" s="5"/>
      <c r="TRO204" s="5"/>
      <c r="TRP204" s="5"/>
      <c r="TRQ204" s="5"/>
      <c r="TRR204" s="5"/>
      <c r="TRS204" s="5"/>
      <c r="TRT204" s="5"/>
      <c r="TRU204" s="5"/>
      <c r="TRV204" s="5"/>
      <c r="TRW204" s="5"/>
      <c r="TRX204" s="5"/>
      <c r="TRY204" s="5"/>
      <c r="TRZ204" s="5"/>
      <c r="TSA204" s="5"/>
      <c r="TSB204" s="5"/>
      <c r="TSC204" s="5"/>
      <c r="TSD204" s="5"/>
      <c r="TSE204" s="5"/>
      <c r="TSF204" s="5"/>
      <c r="TSG204" s="5"/>
      <c r="TSH204" s="5"/>
      <c r="TSI204" s="5"/>
      <c r="TSJ204" s="5"/>
      <c r="TSK204" s="5"/>
      <c r="TSL204" s="5"/>
      <c r="TSM204" s="5"/>
      <c r="TSN204" s="5"/>
      <c r="TSO204" s="5"/>
      <c r="TSP204" s="5"/>
      <c r="TSQ204" s="5"/>
      <c r="TSR204" s="5"/>
      <c r="TSS204" s="5"/>
      <c r="TST204" s="5"/>
      <c r="TSU204" s="5"/>
      <c r="TSV204" s="5"/>
      <c r="TSW204" s="5"/>
      <c r="TSX204" s="5"/>
      <c r="TSY204" s="5"/>
      <c r="TSZ204" s="5"/>
      <c r="TTA204" s="5"/>
      <c r="TTB204" s="5"/>
      <c r="TTC204" s="5"/>
      <c r="TTD204" s="5"/>
      <c r="TTE204" s="5"/>
      <c r="TTF204" s="5"/>
      <c r="TTG204" s="5"/>
      <c r="TTH204" s="5"/>
      <c r="TTI204" s="5"/>
      <c r="TTJ204" s="5"/>
      <c r="TTK204" s="5"/>
      <c r="TTL204" s="5"/>
      <c r="TTM204" s="5"/>
      <c r="TTN204" s="5"/>
      <c r="TTO204" s="5"/>
      <c r="TTP204" s="5"/>
      <c r="TTQ204" s="5"/>
      <c r="TTR204" s="5"/>
      <c r="TTS204" s="5"/>
      <c r="TTT204" s="5"/>
      <c r="TTU204" s="5"/>
      <c r="TTV204" s="5"/>
      <c r="TTW204" s="5"/>
      <c r="TTX204" s="5"/>
      <c r="TTY204" s="5"/>
      <c r="TTZ204" s="5"/>
      <c r="TUA204" s="5"/>
      <c r="TUB204" s="5"/>
      <c r="TUC204" s="5"/>
      <c r="TUD204" s="5"/>
      <c r="TUE204" s="5"/>
      <c r="TUF204" s="5"/>
      <c r="TUG204" s="5"/>
      <c r="TUH204" s="5"/>
      <c r="TUI204" s="5"/>
      <c r="TUJ204" s="5"/>
      <c r="TUK204" s="5"/>
      <c r="TUL204" s="5"/>
      <c r="TUM204" s="5"/>
      <c r="TUN204" s="5"/>
      <c r="TUO204" s="5"/>
      <c r="TUP204" s="5"/>
      <c r="TUQ204" s="5"/>
      <c r="TUR204" s="5"/>
      <c r="TUS204" s="5"/>
      <c r="TUT204" s="5"/>
      <c r="TUU204" s="5"/>
      <c r="TUV204" s="5"/>
      <c r="TUW204" s="5"/>
      <c r="TUX204" s="5"/>
      <c r="TUY204" s="5"/>
      <c r="TUZ204" s="5"/>
      <c r="TVA204" s="5"/>
      <c r="TVB204" s="5"/>
      <c r="TVC204" s="5"/>
      <c r="TVD204" s="5"/>
      <c r="TVE204" s="5"/>
      <c r="TVF204" s="5"/>
      <c r="TVG204" s="5"/>
      <c r="TVH204" s="5"/>
      <c r="TVI204" s="5"/>
      <c r="TVJ204" s="5"/>
      <c r="TVK204" s="5"/>
      <c r="TVL204" s="5"/>
      <c r="TVM204" s="5"/>
      <c r="TVN204" s="5"/>
      <c r="TVO204" s="5"/>
      <c r="TVP204" s="5"/>
      <c r="TVQ204" s="5"/>
      <c r="TVR204" s="5"/>
      <c r="TVS204" s="5"/>
      <c r="TVT204" s="5"/>
      <c r="TVU204" s="5"/>
      <c r="TVV204" s="5"/>
      <c r="TVW204" s="5"/>
      <c r="TVX204" s="5"/>
      <c r="TVY204" s="5"/>
      <c r="TVZ204" s="5"/>
      <c r="TWA204" s="5"/>
      <c r="TWB204" s="5"/>
      <c r="TWC204" s="5"/>
      <c r="TWD204" s="5"/>
      <c r="TWE204" s="5"/>
      <c r="TWF204" s="5"/>
      <c r="TWG204" s="5"/>
      <c r="TWH204" s="5"/>
      <c r="TWI204" s="5"/>
      <c r="TWJ204" s="5"/>
      <c r="TWK204" s="5"/>
      <c r="TWL204" s="5"/>
      <c r="TWM204" s="5"/>
      <c r="TWN204" s="5"/>
      <c r="TWO204" s="5"/>
      <c r="TWP204" s="5"/>
      <c r="TWQ204" s="5"/>
      <c r="TWR204" s="5"/>
      <c r="TWS204" s="5"/>
      <c r="TWT204" s="5"/>
      <c r="TWU204" s="5"/>
      <c r="TWV204" s="5"/>
      <c r="TWW204" s="5"/>
      <c r="TWX204" s="5"/>
      <c r="TWY204" s="5"/>
      <c r="TWZ204" s="5"/>
      <c r="TXA204" s="5"/>
      <c r="TXB204" s="5"/>
      <c r="TXC204" s="5"/>
      <c r="TXD204" s="5"/>
      <c r="TXE204" s="5"/>
      <c r="TXF204" s="5"/>
      <c r="TXG204" s="5"/>
      <c r="TXH204" s="5"/>
      <c r="TXI204" s="5"/>
      <c r="TXJ204" s="5"/>
      <c r="TXK204" s="5"/>
      <c r="TXL204" s="5"/>
      <c r="TXM204" s="5"/>
      <c r="TXN204" s="5"/>
      <c r="TXO204" s="5"/>
      <c r="TXP204" s="5"/>
      <c r="TXQ204" s="5"/>
      <c r="TXR204" s="5"/>
      <c r="TXS204" s="5"/>
      <c r="TXT204" s="5"/>
      <c r="TXU204" s="5"/>
      <c r="TXV204" s="5"/>
      <c r="TXW204" s="5"/>
      <c r="TXX204" s="5"/>
      <c r="TXY204" s="5"/>
      <c r="TXZ204" s="5"/>
      <c r="TYA204" s="5"/>
      <c r="TYB204" s="5"/>
      <c r="TYC204" s="5"/>
      <c r="TYD204" s="5"/>
      <c r="TYE204" s="5"/>
      <c r="TYF204" s="5"/>
      <c r="TYG204" s="5"/>
      <c r="TYH204" s="5"/>
      <c r="TYI204" s="5"/>
      <c r="TYJ204" s="5"/>
      <c r="TYK204" s="5"/>
      <c r="TYL204" s="5"/>
      <c r="TYM204" s="5"/>
      <c r="TYN204" s="5"/>
      <c r="TYO204" s="5"/>
      <c r="TYP204" s="5"/>
      <c r="TYQ204" s="5"/>
      <c r="TYR204" s="5"/>
      <c r="TYS204" s="5"/>
      <c r="TYT204" s="5"/>
      <c r="TYU204" s="5"/>
      <c r="TYV204" s="5"/>
      <c r="TYW204" s="5"/>
      <c r="TYX204" s="5"/>
      <c r="TYY204" s="5"/>
      <c r="TYZ204" s="5"/>
      <c r="TZA204" s="5"/>
      <c r="TZB204" s="5"/>
      <c r="TZC204" s="5"/>
      <c r="TZD204" s="5"/>
      <c r="TZE204" s="5"/>
      <c r="TZF204" s="5"/>
      <c r="TZG204" s="5"/>
      <c r="TZH204" s="5"/>
      <c r="TZI204" s="5"/>
      <c r="TZJ204" s="5"/>
      <c r="TZK204" s="5"/>
      <c r="TZL204" s="5"/>
      <c r="TZM204" s="5"/>
      <c r="TZN204" s="5"/>
      <c r="TZO204" s="5"/>
      <c r="TZP204" s="5"/>
      <c r="TZQ204" s="5"/>
      <c r="TZR204" s="5"/>
      <c r="TZS204" s="5"/>
      <c r="TZT204" s="5"/>
      <c r="TZU204" s="5"/>
      <c r="TZV204" s="5"/>
      <c r="TZW204" s="5"/>
      <c r="TZX204" s="5"/>
      <c r="TZY204" s="5"/>
      <c r="TZZ204" s="5"/>
      <c r="UAA204" s="5"/>
      <c r="UAB204" s="5"/>
      <c r="UAC204" s="5"/>
      <c r="UAD204" s="5"/>
      <c r="UAE204" s="5"/>
      <c r="UAF204" s="5"/>
      <c r="UAG204" s="5"/>
      <c r="UAH204" s="5"/>
      <c r="UAI204" s="5"/>
      <c r="UAJ204" s="5"/>
      <c r="UAK204" s="5"/>
      <c r="UAL204" s="5"/>
      <c r="UAM204" s="5"/>
      <c r="UAN204" s="5"/>
      <c r="UAO204" s="5"/>
      <c r="UAP204" s="5"/>
      <c r="UAQ204" s="5"/>
      <c r="UAR204" s="5"/>
      <c r="UAS204" s="5"/>
      <c r="UAT204" s="5"/>
      <c r="UAU204" s="5"/>
      <c r="UAV204" s="5"/>
      <c r="UAW204" s="5"/>
      <c r="UAX204" s="5"/>
      <c r="UAY204" s="5"/>
      <c r="UAZ204" s="5"/>
      <c r="UBA204" s="5"/>
      <c r="UBB204" s="5"/>
      <c r="UBC204" s="5"/>
      <c r="UBD204" s="5"/>
      <c r="UBE204" s="5"/>
      <c r="UBF204" s="5"/>
      <c r="UBG204" s="5"/>
      <c r="UBH204" s="5"/>
      <c r="UBI204" s="5"/>
      <c r="UBJ204" s="5"/>
      <c r="UBK204" s="5"/>
      <c r="UBL204" s="5"/>
      <c r="UBM204" s="5"/>
      <c r="UBN204" s="5"/>
      <c r="UBO204" s="5"/>
      <c r="UBP204" s="5"/>
      <c r="UBQ204" s="5"/>
      <c r="UBR204" s="5"/>
      <c r="UBS204" s="5"/>
      <c r="UBT204" s="5"/>
      <c r="UBU204" s="5"/>
      <c r="UBV204" s="5"/>
      <c r="UBW204" s="5"/>
      <c r="UBX204" s="5"/>
      <c r="UBY204" s="5"/>
      <c r="UBZ204" s="5"/>
      <c r="UCA204" s="5"/>
      <c r="UCB204" s="5"/>
      <c r="UCC204" s="5"/>
      <c r="UCD204" s="5"/>
      <c r="UCE204" s="5"/>
      <c r="UCF204" s="5"/>
      <c r="UCG204" s="5"/>
      <c r="UCH204" s="5"/>
      <c r="UCI204" s="5"/>
      <c r="UCJ204" s="5"/>
      <c r="UCK204" s="5"/>
      <c r="UCL204" s="5"/>
      <c r="UCM204" s="5"/>
      <c r="UCN204" s="5"/>
      <c r="UCO204" s="5"/>
      <c r="UCP204" s="5"/>
      <c r="UCQ204" s="5"/>
      <c r="UCR204" s="5"/>
      <c r="UCS204" s="5"/>
      <c r="UCT204" s="5"/>
      <c r="UCU204" s="5"/>
      <c r="UCV204" s="5"/>
      <c r="UCW204" s="5"/>
      <c r="UCX204" s="5"/>
      <c r="UCY204" s="5"/>
      <c r="UCZ204" s="5"/>
      <c r="UDA204" s="5"/>
      <c r="UDB204" s="5"/>
      <c r="UDC204" s="5"/>
      <c r="UDD204" s="5"/>
      <c r="UDE204" s="5"/>
      <c r="UDF204" s="5"/>
      <c r="UDG204" s="5"/>
      <c r="UDH204" s="5"/>
      <c r="UDI204" s="5"/>
      <c r="UDJ204" s="5"/>
      <c r="UDK204" s="5"/>
      <c r="UDL204" s="5"/>
      <c r="UDM204" s="5"/>
      <c r="UDN204" s="5"/>
      <c r="UDO204" s="5"/>
      <c r="UDP204" s="5"/>
      <c r="UDQ204" s="5"/>
      <c r="UDR204" s="5"/>
      <c r="UDS204" s="5"/>
      <c r="UDT204" s="5"/>
      <c r="UDU204" s="5"/>
      <c r="UDV204" s="5"/>
      <c r="UDW204" s="5"/>
      <c r="UDX204" s="5"/>
      <c r="UDY204" s="5"/>
      <c r="UDZ204" s="5"/>
      <c r="UEA204" s="5"/>
      <c r="UEB204" s="5"/>
      <c r="UEC204" s="5"/>
      <c r="UED204" s="5"/>
      <c r="UEE204" s="5"/>
      <c r="UEF204" s="5"/>
      <c r="UEG204" s="5"/>
      <c r="UEH204" s="5"/>
      <c r="UEI204" s="5"/>
      <c r="UEJ204" s="5"/>
      <c r="UEK204" s="5"/>
      <c r="UEL204" s="5"/>
      <c r="UEM204" s="5"/>
      <c r="UEN204" s="5"/>
      <c r="UEO204" s="5"/>
      <c r="UEP204" s="5"/>
      <c r="UEQ204" s="5"/>
      <c r="UER204" s="5"/>
      <c r="UES204" s="5"/>
      <c r="UET204" s="5"/>
      <c r="UEU204" s="5"/>
      <c r="UEV204" s="5"/>
      <c r="UEW204" s="5"/>
      <c r="UEX204" s="5"/>
      <c r="UEY204" s="5"/>
      <c r="UEZ204" s="5"/>
      <c r="UFA204" s="5"/>
      <c r="UFB204" s="5"/>
      <c r="UFC204" s="5"/>
      <c r="UFD204" s="5"/>
      <c r="UFE204" s="5"/>
      <c r="UFF204" s="5"/>
      <c r="UFG204" s="5"/>
      <c r="UFH204" s="5"/>
      <c r="UFI204" s="5"/>
      <c r="UFJ204" s="5"/>
      <c r="UFK204" s="5"/>
      <c r="UFL204" s="5"/>
      <c r="UFM204" s="5"/>
      <c r="UFN204" s="5"/>
      <c r="UFO204" s="5"/>
      <c r="UFP204" s="5"/>
      <c r="UFQ204" s="5"/>
      <c r="UFR204" s="5"/>
      <c r="UFS204" s="5"/>
      <c r="UFT204" s="5"/>
      <c r="UFU204" s="5"/>
      <c r="UFV204" s="5"/>
      <c r="UFW204" s="5"/>
      <c r="UFX204" s="5"/>
      <c r="UFY204" s="5"/>
      <c r="UFZ204" s="5"/>
      <c r="UGA204" s="5"/>
      <c r="UGB204" s="5"/>
      <c r="UGC204" s="5"/>
      <c r="UGD204" s="5"/>
      <c r="UGE204" s="5"/>
      <c r="UGF204" s="5"/>
      <c r="UGG204" s="5"/>
      <c r="UGH204" s="5"/>
      <c r="UGI204" s="5"/>
      <c r="UGJ204" s="5"/>
      <c r="UGK204" s="5"/>
      <c r="UGL204" s="5"/>
      <c r="UGM204" s="5"/>
      <c r="UGN204" s="5"/>
      <c r="UGO204" s="5"/>
      <c r="UGP204" s="5"/>
      <c r="UGQ204" s="5"/>
      <c r="UGR204" s="5"/>
      <c r="UGS204" s="5"/>
      <c r="UGT204" s="5"/>
      <c r="UGU204" s="5"/>
      <c r="UGV204" s="5"/>
      <c r="UGW204" s="5"/>
      <c r="UGX204" s="5"/>
      <c r="UGY204" s="5"/>
      <c r="UGZ204" s="5"/>
      <c r="UHA204" s="5"/>
      <c r="UHB204" s="5"/>
      <c r="UHC204" s="5"/>
      <c r="UHD204" s="5"/>
      <c r="UHE204" s="5"/>
      <c r="UHF204" s="5"/>
      <c r="UHG204" s="5"/>
      <c r="UHH204" s="5"/>
      <c r="UHI204" s="5"/>
      <c r="UHJ204" s="5"/>
      <c r="UHK204" s="5"/>
      <c r="UHL204" s="5"/>
      <c r="UHM204" s="5"/>
      <c r="UHN204" s="5"/>
      <c r="UHO204" s="5"/>
      <c r="UHP204" s="5"/>
      <c r="UHQ204" s="5"/>
      <c r="UHR204" s="5"/>
      <c r="UHS204" s="5"/>
      <c r="UHT204" s="5"/>
      <c r="UHU204" s="5"/>
      <c r="UHV204" s="5"/>
      <c r="UHW204" s="5"/>
      <c r="UHX204" s="5"/>
      <c r="UHY204" s="5"/>
      <c r="UHZ204" s="5"/>
      <c r="UIA204" s="5"/>
      <c r="UIB204" s="5"/>
      <c r="UIC204" s="5"/>
      <c r="UID204" s="5"/>
      <c r="UIE204" s="5"/>
      <c r="UIF204" s="5"/>
      <c r="UIG204" s="5"/>
      <c r="UIH204" s="5"/>
      <c r="UII204" s="5"/>
      <c r="UIJ204" s="5"/>
      <c r="UIK204" s="5"/>
      <c r="UIL204" s="5"/>
      <c r="UIM204" s="5"/>
      <c r="UIN204" s="5"/>
      <c r="UIO204" s="5"/>
      <c r="UIP204" s="5"/>
      <c r="UIQ204" s="5"/>
      <c r="UIR204" s="5"/>
      <c r="UIS204" s="5"/>
      <c r="UIT204" s="5"/>
      <c r="UIU204" s="5"/>
      <c r="UIV204" s="5"/>
      <c r="UIW204" s="5"/>
      <c r="UIX204" s="5"/>
      <c r="UIY204" s="5"/>
      <c r="UIZ204" s="5"/>
      <c r="UJA204" s="5"/>
      <c r="UJB204" s="5"/>
      <c r="UJC204" s="5"/>
      <c r="UJD204" s="5"/>
      <c r="UJE204" s="5"/>
      <c r="UJF204" s="5"/>
      <c r="UJG204" s="5"/>
      <c r="UJH204" s="5"/>
      <c r="UJI204" s="5"/>
      <c r="UJJ204" s="5"/>
      <c r="UJK204" s="5"/>
      <c r="UJL204" s="5"/>
      <c r="UJM204" s="5"/>
      <c r="UJN204" s="5"/>
      <c r="UJO204" s="5"/>
      <c r="UJP204" s="5"/>
      <c r="UJQ204" s="5"/>
      <c r="UJR204" s="5"/>
      <c r="UJS204" s="5"/>
      <c r="UJT204" s="5"/>
      <c r="UJU204" s="5"/>
      <c r="UJV204" s="5"/>
      <c r="UJW204" s="5"/>
      <c r="UJX204" s="5"/>
      <c r="UJY204" s="5"/>
      <c r="UJZ204" s="5"/>
      <c r="UKA204" s="5"/>
      <c r="UKB204" s="5"/>
      <c r="UKC204" s="5"/>
      <c r="UKD204" s="5"/>
      <c r="UKE204" s="5"/>
      <c r="UKF204" s="5"/>
      <c r="UKG204" s="5"/>
      <c r="UKH204" s="5"/>
      <c r="UKI204" s="5"/>
      <c r="UKJ204" s="5"/>
      <c r="UKK204" s="5"/>
      <c r="UKL204" s="5"/>
      <c r="UKM204" s="5"/>
      <c r="UKN204" s="5"/>
      <c r="UKO204" s="5"/>
      <c r="UKP204" s="5"/>
      <c r="UKQ204" s="5"/>
      <c r="UKR204" s="5"/>
      <c r="UKS204" s="5"/>
      <c r="UKT204" s="5"/>
      <c r="UKU204" s="5"/>
      <c r="UKV204" s="5"/>
      <c r="UKW204" s="5"/>
      <c r="UKX204" s="5"/>
      <c r="UKY204" s="5"/>
      <c r="UKZ204" s="5"/>
      <c r="ULA204" s="5"/>
      <c r="ULB204" s="5"/>
      <c r="ULC204" s="5"/>
      <c r="ULD204" s="5"/>
      <c r="ULE204" s="5"/>
      <c r="ULF204" s="5"/>
      <c r="ULG204" s="5"/>
      <c r="ULH204" s="5"/>
      <c r="ULI204" s="5"/>
      <c r="ULJ204" s="5"/>
      <c r="ULK204" s="5"/>
      <c r="ULL204" s="5"/>
      <c r="ULM204" s="5"/>
      <c r="ULN204" s="5"/>
      <c r="ULO204" s="5"/>
      <c r="ULP204" s="5"/>
      <c r="ULQ204" s="5"/>
      <c r="ULR204" s="5"/>
      <c r="ULS204" s="5"/>
      <c r="ULT204" s="5"/>
      <c r="ULU204" s="5"/>
      <c r="ULV204" s="5"/>
      <c r="ULW204" s="5"/>
      <c r="ULX204" s="5"/>
      <c r="ULY204" s="5"/>
      <c r="ULZ204" s="5"/>
      <c r="UMA204" s="5"/>
      <c r="UMB204" s="5"/>
      <c r="UMC204" s="5"/>
      <c r="UMD204" s="5"/>
      <c r="UME204" s="5"/>
      <c r="UMF204" s="5"/>
      <c r="UMG204" s="5"/>
      <c r="UMH204" s="5"/>
      <c r="UMI204" s="5"/>
      <c r="UMJ204" s="5"/>
      <c r="UMK204" s="5"/>
      <c r="UML204" s="5"/>
      <c r="UMM204" s="5"/>
      <c r="UMN204" s="5"/>
      <c r="UMO204" s="5"/>
      <c r="UMP204" s="5"/>
      <c r="UMQ204" s="5"/>
      <c r="UMR204" s="5"/>
      <c r="UMS204" s="5"/>
      <c r="UMT204" s="5"/>
      <c r="UMU204" s="5"/>
      <c r="UMV204" s="5"/>
      <c r="UMW204" s="5"/>
      <c r="UMX204" s="5"/>
      <c r="UMY204" s="5"/>
      <c r="UMZ204" s="5"/>
      <c r="UNA204" s="5"/>
      <c r="UNB204" s="5"/>
      <c r="UNC204" s="5"/>
      <c r="UND204" s="5"/>
      <c r="UNE204" s="5"/>
      <c r="UNF204" s="5"/>
      <c r="UNG204" s="5"/>
      <c r="UNH204" s="5"/>
      <c r="UNI204" s="5"/>
      <c r="UNJ204" s="5"/>
      <c r="UNK204" s="5"/>
      <c r="UNL204" s="5"/>
      <c r="UNM204" s="5"/>
      <c r="UNN204" s="5"/>
      <c r="UNO204" s="5"/>
      <c r="UNP204" s="5"/>
      <c r="UNQ204" s="5"/>
      <c r="UNR204" s="5"/>
      <c r="UNS204" s="5"/>
      <c r="UNT204" s="5"/>
      <c r="UNU204" s="5"/>
      <c r="UNV204" s="5"/>
      <c r="UNW204" s="5"/>
      <c r="UNX204" s="5"/>
      <c r="UNY204" s="5"/>
      <c r="UNZ204" s="5"/>
      <c r="UOA204" s="5"/>
      <c r="UOB204" s="5"/>
      <c r="UOC204" s="5"/>
      <c r="UOD204" s="5"/>
      <c r="UOE204" s="5"/>
      <c r="UOF204" s="5"/>
      <c r="UOG204" s="5"/>
      <c r="UOH204" s="5"/>
      <c r="UOI204" s="5"/>
      <c r="UOJ204" s="5"/>
      <c r="UOK204" s="5"/>
      <c r="UOL204" s="5"/>
      <c r="UOM204" s="5"/>
      <c r="UON204" s="5"/>
      <c r="UOO204" s="5"/>
      <c r="UOP204" s="5"/>
      <c r="UOQ204" s="5"/>
      <c r="UOR204" s="5"/>
      <c r="UOS204" s="5"/>
      <c r="UOT204" s="5"/>
      <c r="UOU204" s="5"/>
      <c r="UOV204" s="5"/>
      <c r="UOW204" s="5"/>
      <c r="UOX204" s="5"/>
      <c r="UOY204" s="5"/>
      <c r="UOZ204" s="5"/>
      <c r="UPA204" s="5"/>
      <c r="UPB204" s="5"/>
      <c r="UPC204" s="5"/>
      <c r="UPD204" s="5"/>
      <c r="UPE204" s="5"/>
      <c r="UPF204" s="5"/>
      <c r="UPG204" s="5"/>
      <c r="UPH204" s="5"/>
      <c r="UPI204" s="5"/>
      <c r="UPJ204" s="5"/>
      <c r="UPK204" s="5"/>
      <c r="UPL204" s="5"/>
      <c r="UPM204" s="5"/>
      <c r="UPN204" s="5"/>
      <c r="UPO204" s="5"/>
      <c r="UPP204" s="5"/>
      <c r="UPQ204" s="5"/>
      <c r="UPR204" s="5"/>
      <c r="UPS204" s="5"/>
      <c r="UPT204" s="5"/>
      <c r="UPU204" s="5"/>
      <c r="UPV204" s="5"/>
      <c r="UPW204" s="5"/>
      <c r="UPX204" s="5"/>
      <c r="UPY204" s="5"/>
      <c r="UPZ204" s="5"/>
      <c r="UQA204" s="5"/>
      <c r="UQB204" s="5"/>
      <c r="UQC204" s="5"/>
      <c r="UQD204" s="5"/>
      <c r="UQE204" s="5"/>
      <c r="UQF204" s="5"/>
      <c r="UQG204" s="5"/>
      <c r="UQH204" s="5"/>
      <c r="UQI204" s="5"/>
      <c r="UQJ204" s="5"/>
      <c r="UQK204" s="5"/>
      <c r="UQL204" s="5"/>
      <c r="UQM204" s="5"/>
      <c r="UQN204" s="5"/>
      <c r="UQO204" s="5"/>
      <c r="UQP204" s="5"/>
      <c r="UQQ204" s="5"/>
      <c r="UQR204" s="5"/>
      <c r="UQS204" s="5"/>
      <c r="UQT204" s="5"/>
      <c r="UQU204" s="5"/>
      <c r="UQV204" s="5"/>
      <c r="UQW204" s="5"/>
      <c r="UQX204" s="5"/>
      <c r="UQY204" s="5"/>
      <c r="UQZ204" s="5"/>
      <c r="URA204" s="5"/>
      <c r="URB204" s="5"/>
      <c r="URC204" s="5"/>
      <c r="URD204" s="5"/>
      <c r="URE204" s="5"/>
      <c r="URF204" s="5"/>
      <c r="URG204" s="5"/>
      <c r="URH204" s="5"/>
      <c r="URI204" s="5"/>
      <c r="URJ204" s="5"/>
      <c r="URK204" s="5"/>
      <c r="URL204" s="5"/>
      <c r="URM204" s="5"/>
      <c r="URN204" s="5"/>
      <c r="URO204" s="5"/>
      <c r="URP204" s="5"/>
      <c r="URQ204" s="5"/>
      <c r="URR204" s="5"/>
      <c r="URS204" s="5"/>
      <c r="URT204" s="5"/>
      <c r="URU204" s="5"/>
      <c r="URV204" s="5"/>
      <c r="URW204" s="5"/>
      <c r="URX204" s="5"/>
      <c r="URY204" s="5"/>
      <c r="URZ204" s="5"/>
      <c r="USA204" s="5"/>
      <c r="USB204" s="5"/>
      <c r="USC204" s="5"/>
      <c r="USD204" s="5"/>
      <c r="USE204" s="5"/>
      <c r="USF204" s="5"/>
      <c r="USG204" s="5"/>
      <c r="USH204" s="5"/>
      <c r="USI204" s="5"/>
      <c r="USJ204" s="5"/>
      <c r="USK204" s="5"/>
      <c r="USL204" s="5"/>
      <c r="USM204" s="5"/>
      <c r="USN204" s="5"/>
      <c r="USO204" s="5"/>
      <c r="USP204" s="5"/>
      <c r="USQ204" s="5"/>
      <c r="USR204" s="5"/>
      <c r="USS204" s="5"/>
      <c r="UST204" s="5"/>
      <c r="USU204" s="5"/>
      <c r="USV204" s="5"/>
      <c r="USW204" s="5"/>
      <c r="USX204" s="5"/>
      <c r="USY204" s="5"/>
      <c r="USZ204" s="5"/>
      <c r="UTA204" s="5"/>
      <c r="UTB204" s="5"/>
      <c r="UTC204" s="5"/>
      <c r="UTD204" s="5"/>
      <c r="UTE204" s="5"/>
      <c r="UTF204" s="5"/>
      <c r="UTG204" s="5"/>
      <c r="UTH204" s="5"/>
      <c r="UTI204" s="5"/>
      <c r="UTJ204" s="5"/>
      <c r="UTK204" s="5"/>
      <c r="UTL204" s="5"/>
      <c r="UTM204" s="5"/>
      <c r="UTN204" s="5"/>
      <c r="UTO204" s="5"/>
      <c r="UTP204" s="5"/>
      <c r="UTQ204" s="5"/>
      <c r="UTR204" s="5"/>
      <c r="UTS204" s="5"/>
      <c r="UTT204" s="5"/>
      <c r="UTU204" s="5"/>
      <c r="UTV204" s="5"/>
      <c r="UTW204" s="5"/>
      <c r="UTX204" s="5"/>
      <c r="UTY204" s="5"/>
      <c r="UTZ204" s="5"/>
      <c r="UUA204" s="5"/>
      <c r="UUB204" s="5"/>
      <c r="UUC204" s="5"/>
      <c r="UUD204" s="5"/>
      <c r="UUE204" s="5"/>
      <c r="UUF204" s="5"/>
      <c r="UUG204" s="5"/>
      <c r="UUH204" s="5"/>
      <c r="UUI204" s="5"/>
      <c r="UUJ204" s="5"/>
      <c r="UUK204" s="5"/>
      <c r="UUL204" s="5"/>
      <c r="UUM204" s="5"/>
      <c r="UUN204" s="5"/>
      <c r="UUO204" s="5"/>
      <c r="UUP204" s="5"/>
      <c r="UUQ204" s="5"/>
      <c r="UUR204" s="5"/>
      <c r="UUS204" s="5"/>
      <c r="UUT204" s="5"/>
      <c r="UUU204" s="5"/>
      <c r="UUV204" s="5"/>
      <c r="UUW204" s="5"/>
      <c r="UUX204" s="5"/>
      <c r="UUY204" s="5"/>
      <c r="UUZ204" s="5"/>
      <c r="UVA204" s="5"/>
      <c r="UVB204" s="5"/>
      <c r="UVC204" s="5"/>
      <c r="UVD204" s="5"/>
      <c r="UVE204" s="5"/>
      <c r="UVF204" s="5"/>
      <c r="UVG204" s="5"/>
      <c r="UVH204" s="5"/>
      <c r="UVI204" s="5"/>
      <c r="UVJ204" s="5"/>
      <c r="UVK204" s="5"/>
      <c r="UVL204" s="5"/>
      <c r="UVM204" s="5"/>
      <c r="UVN204" s="5"/>
      <c r="UVO204" s="5"/>
      <c r="UVP204" s="5"/>
      <c r="UVQ204" s="5"/>
      <c r="UVR204" s="5"/>
      <c r="UVS204" s="5"/>
      <c r="UVT204" s="5"/>
      <c r="UVU204" s="5"/>
      <c r="UVV204" s="5"/>
      <c r="UVW204" s="5"/>
      <c r="UVX204" s="5"/>
      <c r="UVY204" s="5"/>
      <c r="UVZ204" s="5"/>
      <c r="UWA204" s="5"/>
      <c r="UWB204" s="5"/>
      <c r="UWC204" s="5"/>
      <c r="UWD204" s="5"/>
      <c r="UWE204" s="5"/>
      <c r="UWF204" s="5"/>
      <c r="UWG204" s="5"/>
      <c r="UWH204" s="5"/>
      <c r="UWI204" s="5"/>
      <c r="UWJ204" s="5"/>
      <c r="UWK204" s="5"/>
      <c r="UWL204" s="5"/>
      <c r="UWM204" s="5"/>
      <c r="UWN204" s="5"/>
      <c r="UWO204" s="5"/>
      <c r="UWP204" s="5"/>
      <c r="UWQ204" s="5"/>
      <c r="UWR204" s="5"/>
      <c r="UWS204" s="5"/>
      <c r="UWT204" s="5"/>
      <c r="UWU204" s="5"/>
      <c r="UWV204" s="5"/>
      <c r="UWW204" s="5"/>
      <c r="UWX204" s="5"/>
      <c r="UWY204" s="5"/>
      <c r="UWZ204" s="5"/>
      <c r="UXA204" s="5"/>
      <c r="UXB204" s="5"/>
      <c r="UXC204" s="5"/>
      <c r="UXD204" s="5"/>
      <c r="UXE204" s="5"/>
      <c r="UXF204" s="5"/>
      <c r="UXG204" s="5"/>
      <c r="UXH204" s="5"/>
      <c r="UXI204" s="5"/>
      <c r="UXJ204" s="5"/>
      <c r="UXK204" s="5"/>
      <c r="UXL204" s="5"/>
      <c r="UXM204" s="5"/>
      <c r="UXN204" s="5"/>
      <c r="UXO204" s="5"/>
      <c r="UXP204" s="5"/>
      <c r="UXQ204" s="5"/>
      <c r="UXR204" s="5"/>
      <c r="UXS204" s="5"/>
      <c r="UXT204" s="5"/>
      <c r="UXU204" s="5"/>
      <c r="UXV204" s="5"/>
      <c r="UXW204" s="5"/>
      <c r="UXX204" s="5"/>
      <c r="UXY204" s="5"/>
      <c r="UXZ204" s="5"/>
      <c r="UYA204" s="5"/>
      <c r="UYB204" s="5"/>
      <c r="UYC204" s="5"/>
      <c r="UYD204" s="5"/>
      <c r="UYE204" s="5"/>
      <c r="UYF204" s="5"/>
      <c r="UYG204" s="5"/>
      <c r="UYH204" s="5"/>
      <c r="UYI204" s="5"/>
      <c r="UYJ204" s="5"/>
      <c r="UYK204" s="5"/>
      <c r="UYL204" s="5"/>
      <c r="UYM204" s="5"/>
      <c r="UYN204" s="5"/>
      <c r="UYO204" s="5"/>
      <c r="UYP204" s="5"/>
      <c r="UYQ204" s="5"/>
      <c r="UYR204" s="5"/>
      <c r="UYS204" s="5"/>
      <c r="UYT204" s="5"/>
      <c r="UYU204" s="5"/>
      <c r="UYV204" s="5"/>
      <c r="UYW204" s="5"/>
      <c r="UYX204" s="5"/>
      <c r="UYY204" s="5"/>
      <c r="UYZ204" s="5"/>
      <c r="UZA204" s="5"/>
      <c r="UZB204" s="5"/>
      <c r="UZC204" s="5"/>
      <c r="UZD204" s="5"/>
      <c r="UZE204" s="5"/>
      <c r="UZF204" s="5"/>
      <c r="UZG204" s="5"/>
      <c r="UZH204" s="5"/>
      <c r="UZI204" s="5"/>
      <c r="UZJ204" s="5"/>
      <c r="UZK204" s="5"/>
      <c r="UZL204" s="5"/>
      <c r="UZM204" s="5"/>
      <c r="UZN204" s="5"/>
      <c r="UZO204" s="5"/>
      <c r="UZP204" s="5"/>
      <c r="UZQ204" s="5"/>
      <c r="UZR204" s="5"/>
      <c r="UZS204" s="5"/>
      <c r="UZT204" s="5"/>
      <c r="UZU204" s="5"/>
      <c r="UZV204" s="5"/>
      <c r="UZW204" s="5"/>
      <c r="UZX204" s="5"/>
      <c r="UZY204" s="5"/>
      <c r="UZZ204" s="5"/>
      <c r="VAA204" s="5"/>
      <c r="VAB204" s="5"/>
      <c r="VAC204" s="5"/>
      <c r="VAD204" s="5"/>
      <c r="VAE204" s="5"/>
      <c r="VAF204" s="5"/>
      <c r="VAG204" s="5"/>
      <c r="VAH204" s="5"/>
      <c r="VAI204" s="5"/>
      <c r="VAJ204" s="5"/>
      <c r="VAK204" s="5"/>
      <c r="VAL204" s="5"/>
      <c r="VAM204" s="5"/>
      <c r="VAN204" s="5"/>
      <c r="VAO204" s="5"/>
      <c r="VAP204" s="5"/>
      <c r="VAQ204" s="5"/>
      <c r="VAR204" s="5"/>
      <c r="VAS204" s="5"/>
      <c r="VAT204" s="5"/>
      <c r="VAU204" s="5"/>
      <c r="VAV204" s="5"/>
      <c r="VAW204" s="5"/>
      <c r="VAX204" s="5"/>
      <c r="VAY204" s="5"/>
      <c r="VAZ204" s="5"/>
      <c r="VBA204" s="5"/>
      <c r="VBB204" s="5"/>
      <c r="VBC204" s="5"/>
      <c r="VBD204" s="5"/>
      <c r="VBE204" s="5"/>
      <c r="VBF204" s="5"/>
      <c r="VBG204" s="5"/>
      <c r="VBH204" s="5"/>
      <c r="VBI204" s="5"/>
      <c r="VBJ204" s="5"/>
      <c r="VBK204" s="5"/>
      <c r="VBL204" s="5"/>
      <c r="VBM204" s="5"/>
      <c r="VBN204" s="5"/>
      <c r="VBO204" s="5"/>
      <c r="VBP204" s="5"/>
      <c r="VBQ204" s="5"/>
      <c r="VBR204" s="5"/>
      <c r="VBS204" s="5"/>
      <c r="VBT204" s="5"/>
      <c r="VBU204" s="5"/>
      <c r="VBV204" s="5"/>
      <c r="VBW204" s="5"/>
      <c r="VBX204" s="5"/>
      <c r="VBY204" s="5"/>
      <c r="VBZ204" s="5"/>
      <c r="VCA204" s="5"/>
      <c r="VCB204" s="5"/>
      <c r="VCC204" s="5"/>
      <c r="VCD204" s="5"/>
      <c r="VCE204" s="5"/>
      <c r="VCF204" s="5"/>
      <c r="VCG204" s="5"/>
      <c r="VCH204" s="5"/>
      <c r="VCI204" s="5"/>
      <c r="VCJ204" s="5"/>
      <c r="VCK204" s="5"/>
      <c r="VCL204" s="5"/>
      <c r="VCM204" s="5"/>
      <c r="VCN204" s="5"/>
      <c r="VCO204" s="5"/>
      <c r="VCP204" s="5"/>
      <c r="VCQ204" s="5"/>
      <c r="VCR204" s="5"/>
      <c r="VCS204" s="5"/>
      <c r="VCT204" s="5"/>
      <c r="VCU204" s="5"/>
      <c r="VCV204" s="5"/>
      <c r="VCW204" s="5"/>
      <c r="VCX204" s="5"/>
      <c r="VCY204" s="5"/>
      <c r="VCZ204" s="5"/>
      <c r="VDA204" s="5"/>
      <c r="VDB204" s="5"/>
      <c r="VDC204" s="5"/>
      <c r="VDD204" s="5"/>
      <c r="VDE204" s="5"/>
      <c r="VDF204" s="5"/>
      <c r="VDG204" s="5"/>
      <c r="VDH204" s="5"/>
      <c r="VDI204" s="5"/>
      <c r="VDJ204" s="5"/>
      <c r="VDK204" s="5"/>
      <c r="VDL204" s="5"/>
      <c r="VDM204" s="5"/>
      <c r="VDN204" s="5"/>
      <c r="VDO204" s="5"/>
      <c r="VDP204" s="5"/>
      <c r="VDQ204" s="5"/>
      <c r="VDR204" s="5"/>
      <c r="VDS204" s="5"/>
      <c r="VDT204" s="5"/>
      <c r="VDU204" s="5"/>
      <c r="VDV204" s="5"/>
      <c r="VDW204" s="5"/>
      <c r="VDX204" s="5"/>
      <c r="VDY204" s="5"/>
      <c r="VDZ204" s="5"/>
      <c r="VEA204" s="5"/>
      <c r="VEB204" s="5"/>
      <c r="VEC204" s="5"/>
      <c r="VED204" s="5"/>
      <c r="VEE204" s="5"/>
      <c r="VEF204" s="5"/>
      <c r="VEG204" s="5"/>
      <c r="VEH204" s="5"/>
      <c r="VEI204" s="5"/>
      <c r="VEJ204" s="5"/>
      <c r="VEK204" s="5"/>
      <c r="VEL204" s="5"/>
      <c r="VEM204" s="5"/>
      <c r="VEN204" s="5"/>
      <c r="VEO204" s="5"/>
      <c r="VEP204" s="5"/>
      <c r="VEQ204" s="5"/>
      <c r="VER204" s="5"/>
      <c r="VES204" s="5"/>
      <c r="VET204" s="5"/>
      <c r="VEU204" s="5"/>
      <c r="VEV204" s="5"/>
      <c r="VEW204" s="5"/>
      <c r="VEX204" s="5"/>
      <c r="VEY204" s="5"/>
      <c r="VEZ204" s="5"/>
      <c r="VFA204" s="5"/>
      <c r="VFB204" s="5"/>
      <c r="VFC204" s="5"/>
      <c r="VFD204" s="5"/>
      <c r="VFE204" s="5"/>
      <c r="VFF204" s="5"/>
      <c r="VFG204" s="5"/>
      <c r="VFH204" s="5"/>
      <c r="VFI204" s="5"/>
      <c r="VFJ204" s="5"/>
      <c r="VFK204" s="5"/>
      <c r="VFL204" s="5"/>
      <c r="VFM204" s="5"/>
      <c r="VFN204" s="5"/>
      <c r="VFO204" s="5"/>
      <c r="VFP204" s="5"/>
      <c r="VFQ204" s="5"/>
      <c r="VFR204" s="5"/>
      <c r="VFS204" s="5"/>
      <c r="VFT204" s="5"/>
      <c r="VFU204" s="5"/>
      <c r="VFV204" s="5"/>
      <c r="VFW204" s="5"/>
      <c r="VFX204" s="5"/>
      <c r="VFY204" s="5"/>
      <c r="VFZ204" s="5"/>
      <c r="VGA204" s="5"/>
      <c r="VGB204" s="5"/>
      <c r="VGC204" s="5"/>
      <c r="VGD204" s="5"/>
      <c r="VGE204" s="5"/>
      <c r="VGF204" s="5"/>
      <c r="VGG204" s="5"/>
      <c r="VGH204" s="5"/>
      <c r="VGI204" s="5"/>
      <c r="VGJ204" s="5"/>
      <c r="VGK204" s="5"/>
      <c r="VGL204" s="5"/>
      <c r="VGM204" s="5"/>
      <c r="VGN204" s="5"/>
      <c r="VGO204" s="5"/>
      <c r="VGP204" s="5"/>
      <c r="VGQ204" s="5"/>
      <c r="VGR204" s="5"/>
      <c r="VGS204" s="5"/>
      <c r="VGT204" s="5"/>
      <c r="VGU204" s="5"/>
      <c r="VGV204" s="5"/>
      <c r="VGW204" s="5"/>
      <c r="VGX204" s="5"/>
      <c r="VGY204" s="5"/>
      <c r="VGZ204" s="5"/>
      <c r="VHA204" s="5"/>
      <c r="VHB204" s="5"/>
      <c r="VHC204" s="5"/>
      <c r="VHD204" s="5"/>
      <c r="VHE204" s="5"/>
      <c r="VHF204" s="5"/>
      <c r="VHG204" s="5"/>
      <c r="VHH204" s="5"/>
      <c r="VHI204" s="5"/>
      <c r="VHJ204" s="5"/>
      <c r="VHK204" s="5"/>
      <c r="VHL204" s="5"/>
      <c r="VHM204" s="5"/>
      <c r="VHN204" s="5"/>
      <c r="VHO204" s="5"/>
      <c r="VHP204" s="5"/>
      <c r="VHQ204" s="5"/>
      <c r="VHR204" s="5"/>
      <c r="VHS204" s="5"/>
      <c r="VHT204" s="5"/>
      <c r="VHU204" s="5"/>
      <c r="VHV204" s="5"/>
      <c r="VHW204" s="5"/>
      <c r="VHX204" s="5"/>
      <c r="VHY204" s="5"/>
      <c r="VHZ204" s="5"/>
      <c r="VIA204" s="5"/>
      <c r="VIB204" s="5"/>
      <c r="VIC204" s="5"/>
      <c r="VID204" s="5"/>
      <c r="VIE204" s="5"/>
      <c r="VIF204" s="5"/>
      <c r="VIG204" s="5"/>
      <c r="VIH204" s="5"/>
      <c r="VII204" s="5"/>
      <c r="VIJ204" s="5"/>
      <c r="VIK204" s="5"/>
      <c r="VIL204" s="5"/>
      <c r="VIM204" s="5"/>
      <c r="VIN204" s="5"/>
      <c r="VIO204" s="5"/>
      <c r="VIP204" s="5"/>
      <c r="VIQ204" s="5"/>
      <c r="VIR204" s="5"/>
      <c r="VIS204" s="5"/>
      <c r="VIT204" s="5"/>
      <c r="VIU204" s="5"/>
      <c r="VIV204" s="5"/>
      <c r="VIW204" s="5"/>
      <c r="VIX204" s="5"/>
      <c r="VIY204" s="5"/>
      <c r="VIZ204" s="5"/>
      <c r="VJA204" s="5"/>
      <c r="VJB204" s="5"/>
      <c r="VJC204" s="5"/>
      <c r="VJD204" s="5"/>
      <c r="VJE204" s="5"/>
      <c r="VJF204" s="5"/>
      <c r="VJG204" s="5"/>
      <c r="VJH204" s="5"/>
      <c r="VJI204" s="5"/>
      <c r="VJJ204" s="5"/>
      <c r="VJK204" s="5"/>
      <c r="VJL204" s="5"/>
      <c r="VJM204" s="5"/>
      <c r="VJN204" s="5"/>
      <c r="VJO204" s="5"/>
      <c r="VJP204" s="5"/>
      <c r="VJQ204" s="5"/>
      <c r="VJR204" s="5"/>
      <c r="VJS204" s="5"/>
      <c r="VJT204" s="5"/>
      <c r="VJU204" s="5"/>
      <c r="VJV204" s="5"/>
      <c r="VJW204" s="5"/>
      <c r="VJX204" s="5"/>
      <c r="VJY204" s="5"/>
      <c r="VJZ204" s="5"/>
      <c r="VKA204" s="5"/>
      <c r="VKB204" s="5"/>
      <c r="VKC204" s="5"/>
      <c r="VKD204" s="5"/>
      <c r="VKE204" s="5"/>
      <c r="VKF204" s="5"/>
      <c r="VKG204" s="5"/>
      <c r="VKH204" s="5"/>
      <c r="VKI204" s="5"/>
      <c r="VKJ204" s="5"/>
      <c r="VKK204" s="5"/>
      <c r="VKL204" s="5"/>
      <c r="VKM204" s="5"/>
      <c r="VKN204" s="5"/>
      <c r="VKO204" s="5"/>
      <c r="VKP204" s="5"/>
      <c r="VKQ204" s="5"/>
      <c r="VKR204" s="5"/>
      <c r="VKS204" s="5"/>
      <c r="VKT204" s="5"/>
      <c r="VKU204" s="5"/>
      <c r="VKV204" s="5"/>
      <c r="VKW204" s="5"/>
      <c r="VKX204" s="5"/>
      <c r="VKY204" s="5"/>
      <c r="VKZ204" s="5"/>
      <c r="VLA204" s="5"/>
      <c r="VLB204" s="5"/>
      <c r="VLC204" s="5"/>
      <c r="VLD204" s="5"/>
      <c r="VLE204" s="5"/>
      <c r="VLF204" s="5"/>
      <c r="VLG204" s="5"/>
      <c r="VLH204" s="5"/>
      <c r="VLI204" s="5"/>
      <c r="VLJ204" s="5"/>
      <c r="VLK204" s="5"/>
      <c r="VLL204" s="5"/>
      <c r="VLM204" s="5"/>
      <c r="VLN204" s="5"/>
      <c r="VLO204" s="5"/>
      <c r="VLP204" s="5"/>
      <c r="VLQ204" s="5"/>
      <c r="VLR204" s="5"/>
      <c r="VLS204" s="5"/>
      <c r="VLT204" s="5"/>
      <c r="VLU204" s="5"/>
      <c r="VLV204" s="5"/>
      <c r="VLW204" s="5"/>
      <c r="VLX204" s="5"/>
      <c r="VLY204" s="5"/>
      <c r="VLZ204" s="5"/>
      <c r="VMA204" s="5"/>
      <c r="VMB204" s="5"/>
      <c r="VMC204" s="5"/>
      <c r="VMD204" s="5"/>
      <c r="VME204" s="5"/>
      <c r="VMF204" s="5"/>
      <c r="VMG204" s="5"/>
      <c r="VMH204" s="5"/>
      <c r="VMI204" s="5"/>
      <c r="VMJ204" s="5"/>
      <c r="VMK204" s="5"/>
      <c r="VML204" s="5"/>
      <c r="VMM204" s="5"/>
      <c r="VMN204" s="5"/>
      <c r="VMO204" s="5"/>
      <c r="VMP204" s="5"/>
      <c r="VMQ204" s="5"/>
      <c r="VMR204" s="5"/>
      <c r="VMS204" s="5"/>
      <c r="VMT204" s="5"/>
      <c r="VMU204" s="5"/>
      <c r="VMV204" s="5"/>
      <c r="VMW204" s="5"/>
      <c r="VMX204" s="5"/>
      <c r="VMY204" s="5"/>
      <c r="VMZ204" s="5"/>
      <c r="VNA204" s="5"/>
      <c r="VNB204" s="5"/>
      <c r="VNC204" s="5"/>
      <c r="VND204" s="5"/>
      <c r="VNE204" s="5"/>
      <c r="VNF204" s="5"/>
      <c r="VNG204" s="5"/>
      <c r="VNH204" s="5"/>
      <c r="VNI204" s="5"/>
      <c r="VNJ204" s="5"/>
      <c r="VNK204" s="5"/>
      <c r="VNL204" s="5"/>
      <c r="VNM204" s="5"/>
      <c r="VNN204" s="5"/>
      <c r="VNO204" s="5"/>
      <c r="VNP204" s="5"/>
      <c r="VNQ204" s="5"/>
      <c r="VNR204" s="5"/>
      <c r="VNS204" s="5"/>
      <c r="VNT204" s="5"/>
      <c r="VNU204" s="5"/>
      <c r="VNV204" s="5"/>
      <c r="VNW204" s="5"/>
      <c r="VNX204" s="5"/>
      <c r="VNY204" s="5"/>
      <c r="VNZ204" s="5"/>
      <c r="VOA204" s="5"/>
      <c r="VOB204" s="5"/>
      <c r="VOC204" s="5"/>
      <c r="VOD204" s="5"/>
      <c r="VOE204" s="5"/>
      <c r="VOF204" s="5"/>
      <c r="VOG204" s="5"/>
      <c r="VOH204" s="5"/>
      <c r="VOI204" s="5"/>
      <c r="VOJ204" s="5"/>
      <c r="VOK204" s="5"/>
      <c r="VOL204" s="5"/>
      <c r="VOM204" s="5"/>
      <c r="VON204" s="5"/>
      <c r="VOO204" s="5"/>
      <c r="VOP204" s="5"/>
      <c r="VOQ204" s="5"/>
      <c r="VOR204" s="5"/>
      <c r="VOS204" s="5"/>
      <c r="VOT204" s="5"/>
      <c r="VOU204" s="5"/>
      <c r="VOV204" s="5"/>
      <c r="VOW204" s="5"/>
      <c r="VOX204" s="5"/>
      <c r="VOY204" s="5"/>
      <c r="VOZ204" s="5"/>
      <c r="VPA204" s="5"/>
      <c r="VPB204" s="5"/>
      <c r="VPC204" s="5"/>
      <c r="VPD204" s="5"/>
      <c r="VPE204" s="5"/>
      <c r="VPF204" s="5"/>
      <c r="VPG204" s="5"/>
      <c r="VPH204" s="5"/>
      <c r="VPI204" s="5"/>
      <c r="VPJ204" s="5"/>
      <c r="VPK204" s="5"/>
      <c r="VPL204" s="5"/>
      <c r="VPM204" s="5"/>
      <c r="VPN204" s="5"/>
      <c r="VPO204" s="5"/>
      <c r="VPP204" s="5"/>
      <c r="VPQ204" s="5"/>
      <c r="VPR204" s="5"/>
      <c r="VPS204" s="5"/>
      <c r="VPT204" s="5"/>
      <c r="VPU204" s="5"/>
      <c r="VPV204" s="5"/>
      <c r="VPW204" s="5"/>
      <c r="VPX204" s="5"/>
      <c r="VPY204" s="5"/>
      <c r="VPZ204" s="5"/>
      <c r="VQA204" s="5"/>
      <c r="VQB204" s="5"/>
      <c r="VQC204" s="5"/>
      <c r="VQD204" s="5"/>
      <c r="VQE204" s="5"/>
      <c r="VQF204" s="5"/>
      <c r="VQG204" s="5"/>
      <c r="VQH204" s="5"/>
      <c r="VQI204" s="5"/>
      <c r="VQJ204" s="5"/>
      <c r="VQK204" s="5"/>
      <c r="VQL204" s="5"/>
      <c r="VQM204" s="5"/>
      <c r="VQN204" s="5"/>
      <c r="VQO204" s="5"/>
      <c r="VQP204" s="5"/>
      <c r="VQQ204" s="5"/>
      <c r="VQR204" s="5"/>
      <c r="VQS204" s="5"/>
      <c r="VQT204" s="5"/>
      <c r="VQU204" s="5"/>
      <c r="VQV204" s="5"/>
      <c r="VQW204" s="5"/>
      <c r="VQX204" s="5"/>
      <c r="VQY204" s="5"/>
      <c r="VQZ204" s="5"/>
      <c r="VRA204" s="5"/>
      <c r="VRB204" s="5"/>
      <c r="VRC204" s="5"/>
      <c r="VRD204" s="5"/>
      <c r="VRE204" s="5"/>
      <c r="VRF204" s="5"/>
      <c r="VRG204" s="5"/>
      <c r="VRH204" s="5"/>
      <c r="VRI204" s="5"/>
      <c r="VRJ204" s="5"/>
      <c r="VRK204" s="5"/>
      <c r="VRL204" s="5"/>
      <c r="VRM204" s="5"/>
      <c r="VRN204" s="5"/>
      <c r="VRO204" s="5"/>
      <c r="VRP204" s="5"/>
      <c r="VRQ204" s="5"/>
      <c r="VRR204" s="5"/>
      <c r="VRS204" s="5"/>
      <c r="VRT204" s="5"/>
      <c r="VRU204" s="5"/>
      <c r="VRV204" s="5"/>
      <c r="VRW204" s="5"/>
      <c r="VRX204" s="5"/>
      <c r="VRY204" s="5"/>
      <c r="VRZ204" s="5"/>
      <c r="VSA204" s="5"/>
      <c r="VSB204" s="5"/>
      <c r="VSC204" s="5"/>
      <c r="VSD204" s="5"/>
      <c r="VSE204" s="5"/>
      <c r="VSF204" s="5"/>
      <c r="VSG204" s="5"/>
      <c r="VSH204" s="5"/>
      <c r="VSI204" s="5"/>
      <c r="VSJ204" s="5"/>
      <c r="VSK204" s="5"/>
      <c r="VSL204" s="5"/>
      <c r="VSM204" s="5"/>
      <c r="VSN204" s="5"/>
      <c r="VSO204" s="5"/>
      <c r="VSP204" s="5"/>
      <c r="VSQ204" s="5"/>
      <c r="VSR204" s="5"/>
      <c r="VSS204" s="5"/>
      <c r="VST204" s="5"/>
      <c r="VSU204" s="5"/>
      <c r="VSV204" s="5"/>
      <c r="VSW204" s="5"/>
      <c r="VSX204" s="5"/>
      <c r="VSY204" s="5"/>
      <c r="VSZ204" s="5"/>
      <c r="VTA204" s="5"/>
      <c r="VTB204" s="5"/>
      <c r="VTC204" s="5"/>
      <c r="VTD204" s="5"/>
      <c r="VTE204" s="5"/>
      <c r="VTF204" s="5"/>
      <c r="VTG204" s="5"/>
      <c r="VTH204" s="5"/>
      <c r="VTI204" s="5"/>
      <c r="VTJ204" s="5"/>
      <c r="VTK204" s="5"/>
      <c r="VTL204" s="5"/>
      <c r="VTM204" s="5"/>
      <c r="VTN204" s="5"/>
      <c r="VTO204" s="5"/>
      <c r="VTP204" s="5"/>
      <c r="VTQ204" s="5"/>
      <c r="VTR204" s="5"/>
      <c r="VTS204" s="5"/>
      <c r="VTT204" s="5"/>
      <c r="VTU204" s="5"/>
      <c r="VTV204" s="5"/>
      <c r="VTW204" s="5"/>
      <c r="VTX204" s="5"/>
      <c r="VTY204" s="5"/>
      <c r="VTZ204" s="5"/>
      <c r="VUA204" s="5"/>
      <c r="VUB204" s="5"/>
      <c r="VUC204" s="5"/>
      <c r="VUD204" s="5"/>
      <c r="VUE204" s="5"/>
      <c r="VUF204" s="5"/>
      <c r="VUG204" s="5"/>
      <c r="VUH204" s="5"/>
      <c r="VUI204" s="5"/>
      <c r="VUJ204" s="5"/>
      <c r="VUK204" s="5"/>
      <c r="VUL204" s="5"/>
      <c r="VUM204" s="5"/>
      <c r="VUN204" s="5"/>
      <c r="VUO204" s="5"/>
      <c r="VUP204" s="5"/>
      <c r="VUQ204" s="5"/>
      <c r="VUR204" s="5"/>
      <c r="VUS204" s="5"/>
      <c r="VUT204" s="5"/>
      <c r="VUU204" s="5"/>
      <c r="VUV204" s="5"/>
      <c r="VUW204" s="5"/>
      <c r="VUX204" s="5"/>
      <c r="VUY204" s="5"/>
      <c r="VUZ204" s="5"/>
      <c r="VVA204" s="5"/>
      <c r="VVB204" s="5"/>
      <c r="VVC204" s="5"/>
      <c r="VVD204" s="5"/>
      <c r="VVE204" s="5"/>
      <c r="VVF204" s="5"/>
      <c r="VVG204" s="5"/>
      <c r="VVH204" s="5"/>
      <c r="VVI204" s="5"/>
      <c r="VVJ204" s="5"/>
      <c r="VVK204" s="5"/>
      <c r="VVL204" s="5"/>
      <c r="VVM204" s="5"/>
      <c r="VVN204" s="5"/>
      <c r="VVO204" s="5"/>
      <c r="VVP204" s="5"/>
      <c r="VVQ204" s="5"/>
      <c r="VVR204" s="5"/>
      <c r="VVS204" s="5"/>
      <c r="VVT204" s="5"/>
      <c r="VVU204" s="5"/>
      <c r="VVV204" s="5"/>
      <c r="VVW204" s="5"/>
      <c r="VVX204" s="5"/>
      <c r="VVY204" s="5"/>
      <c r="VVZ204" s="5"/>
      <c r="VWA204" s="5"/>
      <c r="VWB204" s="5"/>
      <c r="VWC204" s="5"/>
      <c r="VWD204" s="5"/>
      <c r="VWE204" s="5"/>
      <c r="VWF204" s="5"/>
      <c r="VWG204" s="5"/>
      <c r="VWH204" s="5"/>
      <c r="VWI204" s="5"/>
      <c r="VWJ204" s="5"/>
      <c r="VWK204" s="5"/>
      <c r="VWL204" s="5"/>
      <c r="VWM204" s="5"/>
      <c r="VWN204" s="5"/>
      <c r="VWO204" s="5"/>
      <c r="VWP204" s="5"/>
      <c r="VWQ204" s="5"/>
      <c r="VWR204" s="5"/>
      <c r="VWS204" s="5"/>
      <c r="VWT204" s="5"/>
      <c r="VWU204" s="5"/>
      <c r="VWV204" s="5"/>
      <c r="VWW204" s="5"/>
      <c r="VWX204" s="5"/>
      <c r="VWY204" s="5"/>
      <c r="VWZ204" s="5"/>
      <c r="VXA204" s="5"/>
      <c r="VXB204" s="5"/>
      <c r="VXC204" s="5"/>
      <c r="VXD204" s="5"/>
      <c r="VXE204" s="5"/>
      <c r="VXF204" s="5"/>
      <c r="VXG204" s="5"/>
      <c r="VXH204" s="5"/>
      <c r="VXI204" s="5"/>
      <c r="VXJ204" s="5"/>
      <c r="VXK204" s="5"/>
      <c r="VXL204" s="5"/>
      <c r="VXM204" s="5"/>
      <c r="VXN204" s="5"/>
      <c r="VXO204" s="5"/>
      <c r="VXP204" s="5"/>
      <c r="VXQ204" s="5"/>
      <c r="VXR204" s="5"/>
      <c r="VXS204" s="5"/>
      <c r="VXT204" s="5"/>
      <c r="VXU204" s="5"/>
      <c r="VXV204" s="5"/>
      <c r="VXW204" s="5"/>
      <c r="VXX204" s="5"/>
      <c r="VXY204" s="5"/>
      <c r="VXZ204" s="5"/>
      <c r="VYA204" s="5"/>
      <c r="VYB204" s="5"/>
      <c r="VYC204" s="5"/>
      <c r="VYD204" s="5"/>
      <c r="VYE204" s="5"/>
      <c r="VYF204" s="5"/>
      <c r="VYG204" s="5"/>
      <c r="VYH204" s="5"/>
      <c r="VYI204" s="5"/>
      <c r="VYJ204" s="5"/>
      <c r="VYK204" s="5"/>
      <c r="VYL204" s="5"/>
      <c r="VYM204" s="5"/>
      <c r="VYN204" s="5"/>
      <c r="VYO204" s="5"/>
      <c r="VYP204" s="5"/>
      <c r="VYQ204" s="5"/>
      <c r="VYR204" s="5"/>
      <c r="VYS204" s="5"/>
      <c r="VYT204" s="5"/>
      <c r="VYU204" s="5"/>
      <c r="VYV204" s="5"/>
      <c r="VYW204" s="5"/>
      <c r="VYX204" s="5"/>
      <c r="VYY204" s="5"/>
      <c r="VYZ204" s="5"/>
      <c r="VZA204" s="5"/>
      <c r="VZB204" s="5"/>
      <c r="VZC204" s="5"/>
      <c r="VZD204" s="5"/>
      <c r="VZE204" s="5"/>
      <c r="VZF204" s="5"/>
      <c r="VZG204" s="5"/>
      <c r="VZH204" s="5"/>
      <c r="VZI204" s="5"/>
      <c r="VZJ204" s="5"/>
      <c r="VZK204" s="5"/>
      <c r="VZL204" s="5"/>
      <c r="VZM204" s="5"/>
      <c r="VZN204" s="5"/>
      <c r="VZO204" s="5"/>
      <c r="VZP204" s="5"/>
      <c r="VZQ204" s="5"/>
      <c r="VZR204" s="5"/>
      <c r="VZS204" s="5"/>
      <c r="VZT204" s="5"/>
      <c r="VZU204" s="5"/>
      <c r="VZV204" s="5"/>
      <c r="VZW204" s="5"/>
      <c r="VZX204" s="5"/>
      <c r="VZY204" s="5"/>
      <c r="VZZ204" s="5"/>
      <c r="WAA204" s="5"/>
      <c r="WAB204" s="5"/>
      <c r="WAC204" s="5"/>
      <c r="WAD204" s="5"/>
      <c r="WAE204" s="5"/>
      <c r="WAF204" s="5"/>
      <c r="WAG204" s="5"/>
      <c r="WAH204" s="5"/>
      <c r="WAI204" s="5"/>
      <c r="WAJ204" s="5"/>
      <c r="WAK204" s="5"/>
      <c r="WAL204" s="5"/>
      <c r="WAM204" s="5"/>
      <c r="WAN204" s="5"/>
      <c r="WAO204" s="5"/>
      <c r="WAP204" s="5"/>
      <c r="WAQ204" s="5"/>
      <c r="WAR204" s="5"/>
      <c r="WAS204" s="5"/>
      <c r="WAT204" s="5"/>
      <c r="WAU204" s="5"/>
      <c r="WAV204" s="5"/>
      <c r="WAW204" s="5"/>
      <c r="WAX204" s="5"/>
      <c r="WAY204" s="5"/>
      <c r="WAZ204" s="5"/>
      <c r="WBA204" s="5"/>
      <c r="WBB204" s="5"/>
      <c r="WBC204" s="5"/>
      <c r="WBD204" s="5"/>
      <c r="WBE204" s="5"/>
      <c r="WBF204" s="5"/>
      <c r="WBG204" s="5"/>
      <c r="WBH204" s="5"/>
      <c r="WBI204" s="5"/>
      <c r="WBJ204" s="5"/>
      <c r="WBK204" s="5"/>
      <c r="WBL204" s="5"/>
      <c r="WBM204" s="5"/>
      <c r="WBN204" s="5"/>
      <c r="WBO204" s="5"/>
      <c r="WBP204" s="5"/>
      <c r="WBQ204" s="5"/>
      <c r="WBR204" s="5"/>
      <c r="WBS204" s="5"/>
      <c r="WBT204" s="5"/>
      <c r="WBU204" s="5"/>
      <c r="WBV204" s="5"/>
      <c r="WBW204" s="5"/>
      <c r="WBX204" s="5"/>
      <c r="WBY204" s="5"/>
      <c r="WBZ204" s="5"/>
      <c r="WCA204" s="5"/>
      <c r="WCB204" s="5"/>
      <c r="WCC204" s="5"/>
      <c r="WCD204" s="5"/>
      <c r="WCE204" s="5"/>
      <c r="WCF204" s="5"/>
      <c r="WCG204" s="5"/>
      <c r="WCH204" s="5"/>
      <c r="WCI204" s="5"/>
      <c r="WCJ204" s="5"/>
      <c r="WCK204" s="5"/>
      <c r="WCL204" s="5"/>
      <c r="WCM204" s="5"/>
      <c r="WCN204" s="5"/>
      <c r="WCO204" s="5"/>
      <c r="WCP204" s="5"/>
      <c r="WCQ204" s="5"/>
      <c r="WCR204" s="5"/>
      <c r="WCS204" s="5"/>
      <c r="WCT204" s="5"/>
      <c r="WCU204" s="5"/>
      <c r="WCV204" s="5"/>
      <c r="WCW204" s="5"/>
      <c r="WCX204" s="5"/>
      <c r="WCY204" s="5"/>
      <c r="WCZ204" s="5"/>
      <c r="WDA204" s="5"/>
      <c r="WDB204" s="5"/>
      <c r="WDC204" s="5"/>
      <c r="WDD204" s="5"/>
      <c r="WDE204" s="5"/>
      <c r="WDF204" s="5"/>
      <c r="WDG204" s="5"/>
      <c r="WDH204" s="5"/>
      <c r="WDI204" s="5"/>
      <c r="WDJ204" s="5"/>
      <c r="WDK204" s="5"/>
      <c r="WDL204" s="5"/>
      <c r="WDM204" s="5"/>
      <c r="WDN204" s="5"/>
      <c r="WDO204" s="5"/>
      <c r="WDP204" s="5"/>
      <c r="WDQ204" s="5"/>
      <c r="WDR204" s="5"/>
      <c r="WDS204" s="5"/>
      <c r="WDT204" s="5"/>
      <c r="WDU204" s="5"/>
      <c r="WDV204" s="5"/>
      <c r="WDW204" s="5"/>
      <c r="WDX204" s="5"/>
      <c r="WDY204" s="5"/>
      <c r="WDZ204" s="5"/>
      <c r="WEA204" s="5"/>
      <c r="WEB204" s="5"/>
      <c r="WEC204" s="5"/>
      <c r="WED204" s="5"/>
      <c r="WEE204" s="5"/>
      <c r="WEF204" s="5"/>
      <c r="WEG204" s="5"/>
      <c r="WEH204" s="5"/>
      <c r="WEI204" s="5"/>
      <c r="WEJ204" s="5"/>
      <c r="WEK204" s="5"/>
      <c r="WEL204" s="5"/>
      <c r="WEM204" s="5"/>
      <c r="WEN204" s="5"/>
      <c r="WEO204" s="5"/>
      <c r="WEP204" s="5"/>
      <c r="WEQ204" s="5"/>
      <c r="WER204" s="5"/>
      <c r="WES204" s="5"/>
      <c r="WET204" s="5"/>
      <c r="WEU204" s="5"/>
      <c r="WEV204" s="5"/>
      <c r="WEW204" s="5"/>
      <c r="WEX204" s="5"/>
      <c r="WEY204" s="5"/>
      <c r="WEZ204" s="5"/>
      <c r="WFA204" s="5"/>
      <c r="WFB204" s="5"/>
      <c r="WFC204" s="5"/>
      <c r="WFD204" s="5"/>
      <c r="WFE204" s="5"/>
      <c r="WFF204" s="5"/>
      <c r="WFG204" s="5"/>
      <c r="WFH204" s="5"/>
      <c r="WFI204" s="5"/>
      <c r="WFJ204" s="5"/>
      <c r="WFK204" s="5"/>
      <c r="WFL204" s="5"/>
      <c r="WFM204" s="5"/>
      <c r="WFN204" s="5"/>
      <c r="WFO204" s="5"/>
      <c r="WFP204" s="5"/>
      <c r="WFQ204" s="5"/>
      <c r="WFR204" s="5"/>
      <c r="WFS204" s="5"/>
      <c r="WFT204" s="5"/>
      <c r="WFU204" s="5"/>
      <c r="WFV204" s="5"/>
      <c r="WFW204" s="5"/>
      <c r="WFX204" s="5"/>
      <c r="WFY204" s="5"/>
      <c r="WFZ204" s="5"/>
      <c r="WGA204" s="5"/>
      <c r="WGB204" s="5"/>
      <c r="WGC204" s="5"/>
      <c r="WGD204" s="5"/>
      <c r="WGE204" s="5"/>
      <c r="WGF204" s="5"/>
      <c r="WGG204" s="5"/>
      <c r="WGH204" s="5"/>
      <c r="WGI204" s="5"/>
      <c r="WGJ204" s="5"/>
      <c r="WGK204" s="5"/>
      <c r="WGL204" s="5"/>
      <c r="WGM204" s="5"/>
      <c r="WGN204" s="5"/>
      <c r="WGO204" s="5"/>
      <c r="WGP204" s="5"/>
      <c r="WGQ204" s="5"/>
      <c r="WGR204" s="5"/>
      <c r="WGS204" s="5"/>
      <c r="WGT204" s="5"/>
      <c r="WGU204" s="5"/>
      <c r="WGV204" s="5"/>
      <c r="WGW204" s="5"/>
      <c r="WGX204" s="5"/>
      <c r="WGY204" s="5"/>
      <c r="WGZ204" s="5"/>
      <c r="WHA204" s="5"/>
      <c r="WHB204" s="5"/>
      <c r="WHC204" s="5"/>
      <c r="WHD204" s="5"/>
      <c r="WHE204" s="5"/>
      <c r="WHF204" s="5"/>
      <c r="WHG204" s="5"/>
      <c r="WHH204" s="5"/>
      <c r="WHI204" s="5"/>
      <c r="WHJ204" s="5"/>
      <c r="WHK204" s="5"/>
      <c r="WHL204" s="5"/>
      <c r="WHM204" s="5"/>
      <c r="WHN204" s="5"/>
      <c r="WHO204" s="5"/>
      <c r="WHP204" s="5"/>
      <c r="WHQ204" s="5"/>
      <c r="WHR204" s="5"/>
      <c r="WHS204" s="5"/>
      <c r="WHT204" s="5"/>
      <c r="WHU204" s="5"/>
      <c r="WHV204" s="5"/>
      <c r="WHW204" s="5"/>
      <c r="WHX204" s="5"/>
      <c r="WHY204" s="5"/>
      <c r="WHZ204" s="5"/>
      <c r="WIA204" s="5"/>
      <c r="WIB204" s="5"/>
      <c r="WIC204" s="5"/>
      <c r="WID204" s="5"/>
      <c r="WIE204" s="5"/>
      <c r="WIF204" s="5"/>
      <c r="WIG204" s="5"/>
      <c r="WIH204" s="5"/>
      <c r="WII204" s="5"/>
      <c r="WIJ204" s="5"/>
      <c r="WIK204" s="5"/>
      <c r="WIL204" s="5"/>
      <c r="WIM204" s="5"/>
      <c r="WIN204" s="5"/>
      <c r="WIO204" s="5"/>
      <c r="WIP204" s="5"/>
      <c r="WIQ204" s="5"/>
      <c r="WIR204" s="5"/>
      <c r="WIS204" s="5"/>
      <c r="WIT204" s="5"/>
      <c r="WIU204" s="5"/>
      <c r="WIV204" s="5"/>
      <c r="WIW204" s="5"/>
      <c r="WIX204" s="5"/>
      <c r="WIY204" s="5"/>
      <c r="WIZ204" s="5"/>
      <c r="WJA204" s="5"/>
      <c r="WJB204" s="5"/>
      <c r="WJC204" s="5"/>
      <c r="WJD204" s="5"/>
      <c r="WJE204" s="5"/>
      <c r="WJF204" s="5"/>
      <c r="WJG204" s="5"/>
      <c r="WJH204" s="5"/>
      <c r="WJI204" s="5"/>
      <c r="WJJ204" s="5"/>
      <c r="WJK204" s="5"/>
      <c r="WJL204" s="5"/>
      <c r="WJM204" s="5"/>
      <c r="WJN204" s="5"/>
      <c r="WJO204" s="5"/>
      <c r="WJP204" s="5"/>
      <c r="WJQ204" s="5"/>
      <c r="WJR204" s="5"/>
      <c r="WJS204" s="5"/>
      <c r="WJT204" s="5"/>
      <c r="WJU204" s="5"/>
      <c r="WJV204" s="5"/>
      <c r="WJW204" s="5"/>
      <c r="WJX204" s="5"/>
      <c r="WJY204" s="5"/>
      <c r="WJZ204" s="5"/>
      <c r="WKA204" s="5"/>
      <c r="WKB204" s="5"/>
      <c r="WKC204" s="5"/>
      <c r="WKD204" s="5"/>
      <c r="WKE204" s="5"/>
      <c r="WKF204" s="5"/>
      <c r="WKG204" s="5"/>
      <c r="WKH204" s="5"/>
      <c r="WKI204" s="5"/>
      <c r="WKJ204" s="5"/>
      <c r="WKK204" s="5"/>
      <c r="WKL204" s="5"/>
      <c r="WKM204" s="5"/>
      <c r="WKN204" s="5"/>
      <c r="WKO204" s="5"/>
      <c r="WKP204" s="5"/>
      <c r="WKQ204" s="5"/>
      <c r="WKR204" s="5"/>
      <c r="WKS204" s="5"/>
      <c r="WKT204" s="5"/>
      <c r="WKU204" s="5"/>
      <c r="WKV204" s="5"/>
      <c r="WKW204" s="5"/>
      <c r="WKX204" s="5"/>
      <c r="WKY204" s="5"/>
      <c r="WKZ204" s="5"/>
      <c r="WLA204" s="5"/>
      <c r="WLB204" s="5"/>
      <c r="WLC204" s="5"/>
      <c r="WLD204" s="5"/>
      <c r="WLE204" s="5"/>
      <c r="WLF204" s="5"/>
      <c r="WLG204" s="5"/>
      <c r="WLH204" s="5"/>
      <c r="WLI204" s="5"/>
      <c r="WLJ204" s="5"/>
      <c r="WLK204" s="5"/>
      <c r="WLL204" s="5"/>
      <c r="WLM204" s="5"/>
      <c r="WLN204" s="5"/>
      <c r="WLO204" s="5"/>
      <c r="WLP204" s="5"/>
      <c r="WLQ204" s="5"/>
      <c r="WLR204" s="5"/>
      <c r="WLS204" s="5"/>
      <c r="WLT204" s="5"/>
      <c r="WLU204" s="5"/>
      <c r="WLV204" s="5"/>
      <c r="WLW204" s="5"/>
      <c r="WLX204" s="5"/>
      <c r="WLY204" s="5"/>
      <c r="WLZ204" s="5"/>
      <c r="WMA204" s="5"/>
      <c r="WMB204" s="5"/>
      <c r="WMC204" s="5"/>
      <c r="WMD204" s="5"/>
      <c r="WME204" s="5"/>
      <c r="WMF204" s="5"/>
      <c r="WMG204" s="5"/>
      <c r="WMH204" s="5"/>
      <c r="WMI204" s="5"/>
      <c r="WMJ204" s="5"/>
      <c r="WMK204" s="5"/>
      <c r="WML204" s="5"/>
      <c r="WMM204" s="5"/>
      <c r="WMN204" s="5"/>
      <c r="WMO204" s="5"/>
      <c r="WMP204" s="5"/>
      <c r="WMQ204" s="5"/>
      <c r="WMR204" s="5"/>
      <c r="WMS204" s="5"/>
      <c r="WMT204" s="5"/>
      <c r="WMU204" s="5"/>
      <c r="WMV204" s="5"/>
      <c r="WMW204" s="5"/>
      <c r="WMX204" s="5"/>
      <c r="WMY204" s="5"/>
      <c r="WMZ204" s="5"/>
      <c r="WNA204" s="5"/>
      <c r="WNB204" s="5"/>
      <c r="WNC204" s="5"/>
      <c r="WND204" s="5"/>
      <c r="WNE204" s="5"/>
      <c r="WNF204" s="5"/>
      <c r="WNG204" s="5"/>
      <c r="WNH204" s="5"/>
      <c r="WNI204" s="5"/>
      <c r="WNJ204" s="5"/>
      <c r="WNK204" s="5"/>
      <c r="WNL204" s="5"/>
      <c r="WNM204" s="5"/>
      <c r="WNN204" s="5"/>
      <c r="WNO204" s="5"/>
      <c r="WNP204" s="5"/>
      <c r="WNQ204" s="5"/>
      <c r="WNR204" s="5"/>
      <c r="WNS204" s="5"/>
      <c r="WNT204" s="5"/>
      <c r="WNU204" s="5"/>
      <c r="WNV204" s="5"/>
      <c r="WNW204" s="5"/>
      <c r="WNX204" s="5"/>
      <c r="WNY204" s="5"/>
      <c r="WNZ204" s="5"/>
      <c r="WOA204" s="5"/>
      <c r="WOB204" s="5"/>
      <c r="WOC204" s="5"/>
      <c r="WOD204" s="5"/>
      <c r="WOE204" s="5"/>
      <c r="WOF204" s="5"/>
      <c r="WOG204" s="5"/>
      <c r="WOH204" s="5"/>
      <c r="WOI204" s="5"/>
      <c r="WOJ204" s="5"/>
      <c r="WOK204" s="5"/>
      <c r="WOL204" s="5"/>
      <c r="WOM204" s="5"/>
      <c r="WON204" s="5"/>
      <c r="WOO204" s="5"/>
      <c r="WOP204" s="5"/>
      <c r="WOQ204" s="5"/>
      <c r="WOR204" s="5"/>
      <c r="WOS204" s="5"/>
      <c r="WOT204" s="5"/>
      <c r="WOU204" s="5"/>
      <c r="WOV204" s="5"/>
      <c r="WOW204" s="5"/>
      <c r="WOX204" s="5"/>
      <c r="WOY204" s="5"/>
      <c r="WOZ204" s="5"/>
      <c r="WPA204" s="5"/>
      <c r="WPB204" s="5"/>
      <c r="WPC204" s="5"/>
      <c r="WPD204" s="5"/>
      <c r="WPE204" s="5"/>
      <c r="WPF204" s="5"/>
      <c r="WPG204" s="5"/>
      <c r="WPH204" s="5"/>
      <c r="WPI204" s="5"/>
      <c r="WPJ204" s="5"/>
      <c r="WPK204" s="5"/>
      <c r="WPL204" s="5"/>
      <c r="WPM204" s="5"/>
      <c r="WPN204" s="5"/>
      <c r="WPO204" s="5"/>
      <c r="WPP204" s="5"/>
      <c r="WPQ204" s="5"/>
      <c r="WPR204" s="5"/>
      <c r="WPS204" s="5"/>
      <c r="WPT204" s="5"/>
      <c r="WPU204" s="5"/>
      <c r="WPV204" s="5"/>
      <c r="WPW204" s="5"/>
      <c r="WPX204" s="5"/>
      <c r="WPY204" s="5"/>
      <c r="WPZ204" s="5"/>
      <c r="WQA204" s="5"/>
      <c r="WQB204" s="5"/>
      <c r="WQC204" s="5"/>
      <c r="WQD204" s="5"/>
      <c r="WQE204" s="5"/>
      <c r="WQF204" s="5"/>
      <c r="WQG204" s="5"/>
      <c r="WQH204" s="5"/>
      <c r="WQI204" s="5"/>
      <c r="WQJ204" s="5"/>
      <c r="WQK204" s="5"/>
      <c r="WQL204" s="5"/>
      <c r="WQM204" s="5"/>
      <c r="WQN204" s="5"/>
      <c r="WQO204" s="5"/>
      <c r="WQP204" s="5"/>
      <c r="WQQ204" s="5"/>
      <c r="WQR204" s="5"/>
      <c r="WQS204" s="5"/>
      <c r="WQT204" s="5"/>
      <c r="WQU204" s="5"/>
      <c r="WQV204" s="5"/>
      <c r="WQW204" s="5"/>
      <c r="WQX204" s="5"/>
      <c r="WQY204" s="5"/>
      <c r="WQZ204" s="5"/>
      <c r="WRA204" s="5"/>
      <c r="WRB204" s="5"/>
      <c r="WRC204" s="5"/>
      <c r="WRD204" s="5"/>
      <c r="WRE204" s="5"/>
      <c r="WRF204" s="5"/>
      <c r="WRG204" s="5"/>
      <c r="WRH204" s="5"/>
      <c r="WRI204" s="5"/>
      <c r="WRJ204" s="5"/>
      <c r="WRK204" s="5"/>
      <c r="WRL204" s="5"/>
      <c r="WRM204" s="5"/>
      <c r="WRN204" s="5"/>
      <c r="WRO204" s="5"/>
      <c r="WRP204" s="5"/>
      <c r="WRQ204" s="5"/>
      <c r="WRR204" s="5"/>
      <c r="WRS204" s="5"/>
      <c r="WRT204" s="5"/>
      <c r="WRU204" s="5"/>
      <c r="WRV204" s="5"/>
      <c r="WRW204" s="5"/>
      <c r="WRX204" s="5"/>
      <c r="WRY204" s="5"/>
      <c r="WRZ204" s="5"/>
      <c r="WSA204" s="5"/>
      <c r="WSB204" s="5"/>
      <c r="WSC204" s="5"/>
      <c r="WSD204" s="5"/>
      <c r="WSE204" s="5"/>
      <c r="WSF204" s="5"/>
      <c r="WSG204" s="5"/>
      <c r="WSH204" s="5"/>
      <c r="WSI204" s="5"/>
      <c r="WSJ204" s="5"/>
      <c r="WSK204" s="5"/>
      <c r="WSL204" s="5"/>
      <c r="WSM204" s="5"/>
      <c r="WSN204" s="5"/>
      <c r="WSO204" s="5"/>
      <c r="WSP204" s="5"/>
      <c r="WSQ204" s="5"/>
      <c r="WSR204" s="5"/>
      <c r="WSS204" s="5"/>
      <c r="WST204" s="5"/>
      <c r="WSU204" s="5"/>
      <c r="WSV204" s="5"/>
      <c r="WSW204" s="5"/>
      <c r="WSX204" s="5"/>
      <c r="WSY204" s="5"/>
      <c r="WSZ204" s="5"/>
      <c r="WTA204" s="5"/>
      <c r="WTB204" s="5"/>
      <c r="WTC204" s="5"/>
      <c r="WTD204" s="5"/>
      <c r="WTE204" s="5"/>
      <c r="WTF204" s="5"/>
      <c r="WTG204" s="5"/>
      <c r="WTH204" s="5"/>
      <c r="WTI204" s="5"/>
      <c r="WTJ204" s="5"/>
      <c r="WTK204" s="5"/>
      <c r="WTL204" s="5"/>
      <c r="WTM204" s="5"/>
      <c r="WTN204" s="5"/>
      <c r="WTO204" s="5"/>
      <c r="WTP204" s="5"/>
      <c r="WTQ204" s="5"/>
      <c r="WTR204" s="5"/>
      <c r="WTS204" s="5"/>
      <c r="WTT204" s="5"/>
      <c r="WTU204" s="5"/>
      <c r="WTV204" s="5"/>
      <c r="WTW204" s="5"/>
      <c r="WTX204" s="5"/>
      <c r="WTY204" s="5"/>
      <c r="WTZ204" s="5"/>
      <c r="WUA204" s="5"/>
      <c r="WUB204" s="5"/>
      <c r="WUC204" s="5"/>
      <c r="WUD204" s="5"/>
      <c r="WUE204" s="5"/>
      <c r="WUF204" s="5"/>
      <c r="WUG204" s="5"/>
      <c r="WUH204" s="5"/>
      <c r="WUI204" s="5"/>
      <c r="WUJ204" s="5"/>
      <c r="WUK204" s="5"/>
      <c r="WUL204" s="5"/>
      <c r="WUM204" s="5"/>
      <c r="WUN204" s="5"/>
      <c r="WUO204" s="5"/>
      <c r="WUP204" s="5"/>
      <c r="WUQ204" s="5"/>
      <c r="WUR204" s="5"/>
      <c r="WUS204" s="5"/>
      <c r="WUT204" s="5"/>
      <c r="WUU204" s="5"/>
      <c r="WUV204" s="5"/>
      <c r="WUW204" s="5"/>
      <c r="WUX204" s="5"/>
      <c r="WUY204" s="5"/>
      <c r="WUZ204" s="5"/>
      <c r="WVA204" s="5"/>
      <c r="WVB204" s="5"/>
      <c r="WVC204" s="5"/>
      <c r="WVD204" s="5"/>
      <c r="WVE204" s="5"/>
      <c r="WVF204" s="5"/>
      <c r="WVG204" s="5"/>
      <c r="WVH204" s="5"/>
      <c r="WVI204" s="5"/>
      <c r="WVJ204" s="5"/>
      <c r="WVK204" s="5"/>
      <c r="WVL204" s="5"/>
      <c r="WVM204" s="5"/>
      <c r="WVN204" s="5"/>
    </row>
  </sheetData>
  <sheetProtection sheet="1" objects="1" scenarios="1"/>
  <protectedRanges>
    <protectedRange sqref="B15:B18 B27:B31 B40:B44 B54:B58" name="Range4_1_6"/>
    <protectedRange sqref="B73:B76 B86:B89 B105:B108 B118:B123" name="Range5_1"/>
    <protectedRange sqref="B157:B163 B145:B149" name="Range1"/>
    <protectedRange sqref="B187:B189 B173:B178" name="Range1_1"/>
  </protectedRanges>
  <mergeCells count="43">
    <mergeCell ref="C189:F189"/>
    <mergeCell ref="C175:F175"/>
    <mergeCell ref="C176:F176"/>
    <mergeCell ref="C177:F177"/>
    <mergeCell ref="C178:F178"/>
    <mergeCell ref="C187:F187"/>
    <mergeCell ref="C188:F188"/>
    <mergeCell ref="C174:F174"/>
    <mergeCell ref="C147:F147"/>
    <mergeCell ref="C148:F148"/>
    <mergeCell ref="C157:F157"/>
    <mergeCell ref="C158:F158"/>
    <mergeCell ref="C159:F159"/>
    <mergeCell ref="C160:F160"/>
    <mergeCell ref="C161:F161"/>
    <mergeCell ref="C162:F162"/>
    <mergeCell ref="C163:F163"/>
    <mergeCell ref="B171:F171"/>
    <mergeCell ref="C173:F173"/>
    <mergeCell ref="C146:F146"/>
    <mergeCell ref="C75:F75"/>
    <mergeCell ref="C86:F86"/>
    <mergeCell ref="C87:F87"/>
    <mergeCell ref="C88:F88"/>
    <mergeCell ref="C89:F89"/>
    <mergeCell ref="C118:F118"/>
    <mergeCell ref="C119:F119"/>
    <mergeCell ref="C120:F120"/>
    <mergeCell ref="C121:F121"/>
    <mergeCell ref="C122:F122"/>
    <mergeCell ref="C123:F123"/>
    <mergeCell ref="C58:F58"/>
    <mergeCell ref="B2:G2"/>
    <mergeCell ref="C16:F16"/>
    <mergeCell ref="C31:F31"/>
    <mergeCell ref="B38:F38"/>
    <mergeCell ref="C42:F42"/>
    <mergeCell ref="C43:F43"/>
    <mergeCell ref="C44:F44"/>
    <mergeCell ref="B52:F52"/>
    <mergeCell ref="C54:F54"/>
    <mergeCell ref="C56:F56"/>
    <mergeCell ref="C57:F57"/>
  </mergeCells>
  <conditionalFormatting sqref="B15:B18">
    <cfRule type="cellIs" dxfId="23" priority="100" operator="between">
      <formula>"v"</formula>
      <formula>"v"</formula>
    </cfRule>
  </conditionalFormatting>
  <conditionalFormatting sqref="B18">
    <cfRule type="colorScale" priority="80">
      <colorScale>
        <cfvo type="min"/>
        <cfvo type="max"/>
        <color rgb="FFFF7128"/>
        <color rgb="FFFFEF9C"/>
      </colorScale>
    </cfRule>
  </conditionalFormatting>
  <conditionalFormatting sqref="B27:B31">
    <cfRule type="cellIs" dxfId="22" priority="79" operator="between">
      <formula>"v"</formula>
      <formula>"v"</formula>
    </cfRule>
  </conditionalFormatting>
  <conditionalFormatting sqref="B40:B44">
    <cfRule type="cellIs" dxfId="21" priority="78" operator="between">
      <formula>"v"</formula>
      <formula>"v"</formula>
    </cfRule>
  </conditionalFormatting>
  <conditionalFormatting sqref="B54:B58">
    <cfRule type="cellIs" dxfId="20" priority="69" operator="between">
      <formula>"v"</formula>
      <formula>"v"</formula>
    </cfRule>
  </conditionalFormatting>
  <conditionalFormatting sqref="B73:B76">
    <cfRule type="cellIs" dxfId="19" priority="61" operator="between">
      <formula>"v"</formula>
      <formula>"v"</formula>
    </cfRule>
  </conditionalFormatting>
  <conditionalFormatting sqref="B86:B89">
    <cfRule type="cellIs" dxfId="18" priority="53" operator="between">
      <formula>"v"</formula>
      <formula>"v"</formula>
    </cfRule>
  </conditionalFormatting>
  <conditionalFormatting sqref="B105:B108">
    <cfRule type="cellIs" dxfId="17" priority="45" operator="between">
      <formula>"v"</formula>
      <formula>"v"</formula>
    </cfRule>
  </conditionalFormatting>
  <conditionalFormatting sqref="B118:B123">
    <cfRule type="cellIs" dxfId="16" priority="37" operator="between">
      <formula>"v"</formula>
      <formula>"v"</formula>
    </cfRule>
  </conditionalFormatting>
  <conditionalFormatting sqref="B145:B149">
    <cfRule type="cellIs" dxfId="15" priority="19" operator="between">
      <formula>"v"</formula>
      <formula>"v"</formula>
    </cfRule>
  </conditionalFormatting>
  <conditionalFormatting sqref="B157:B163">
    <cfRule type="cellIs" dxfId="14" priority="18" operator="between">
      <formula>"v"</formula>
      <formula>"v"</formula>
    </cfRule>
  </conditionalFormatting>
  <conditionalFormatting sqref="B173:B178">
    <cfRule type="cellIs" dxfId="13" priority="1" operator="between">
      <formula>"v"</formula>
      <formula>"v"</formula>
    </cfRule>
  </conditionalFormatting>
  <conditionalFormatting sqref="B187:B189">
    <cfRule type="cellIs" dxfId="12" priority="7" operator="between">
      <formula>"v"</formula>
      <formula>"v"</formula>
    </cfRule>
  </conditionalFormatting>
  <conditionalFormatting sqref="C21:F21">
    <cfRule type="cellIs" dxfId="11" priority="97" operator="between">
      <formula>"v"</formula>
      <formula>"v"</formula>
    </cfRule>
  </conditionalFormatting>
  <conditionalFormatting sqref="C34:F34">
    <cfRule type="cellIs" dxfId="10" priority="89" operator="between">
      <formula>"v"</formula>
      <formula>"v"</formula>
    </cfRule>
  </conditionalFormatting>
  <conditionalFormatting sqref="C47:F47">
    <cfRule type="cellIs" dxfId="9" priority="81" operator="between">
      <formula>"v"</formula>
      <formula>"v"</formula>
    </cfRule>
  </conditionalFormatting>
  <conditionalFormatting sqref="C61:F61">
    <cfRule type="cellIs" dxfId="8" priority="70" operator="between">
      <formula>"v"</formula>
      <formula>"v"</formula>
    </cfRule>
  </conditionalFormatting>
  <conditionalFormatting sqref="C79:F79">
    <cfRule type="cellIs" dxfId="7" priority="63" operator="between">
      <formula>"v"</formula>
      <formula>"v"</formula>
    </cfRule>
  </conditionalFormatting>
  <conditionalFormatting sqref="C92:F92">
    <cfRule type="cellIs" dxfId="6" priority="55" operator="between">
      <formula>"v"</formula>
      <formula>"v"</formula>
    </cfRule>
  </conditionalFormatting>
  <conditionalFormatting sqref="C111:F111">
    <cfRule type="cellIs" dxfId="5" priority="47" operator="between">
      <formula>"v"</formula>
      <formula>"v"</formula>
    </cfRule>
  </conditionalFormatting>
  <conditionalFormatting sqref="C126:F126">
    <cfRule type="cellIs" dxfId="4" priority="38" operator="between">
      <formula>"v"</formula>
      <formula>"v"</formula>
    </cfRule>
  </conditionalFormatting>
  <conditionalFormatting sqref="C152:F152">
    <cfRule type="cellIs" dxfId="3" priority="29" operator="between">
      <formula>"v"</formula>
      <formula>"v"</formula>
    </cfRule>
  </conditionalFormatting>
  <conditionalFormatting sqref="C166:F166">
    <cfRule type="cellIs" dxfId="2" priority="21" operator="between">
      <formula>"v"</formula>
      <formula>"v"</formula>
    </cfRule>
  </conditionalFormatting>
  <conditionalFormatting sqref="C181:F181">
    <cfRule type="cellIs" dxfId="1" priority="10" operator="between">
      <formula>"v"</formula>
      <formula>"v"</formula>
    </cfRule>
  </conditionalFormatting>
  <conditionalFormatting sqref="C192:F192">
    <cfRule type="cellIs" dxfId="0" priority="3" operator="between">
      <formula>"v"</formula>
      <formula>"v"</formula>
    </cfRule>
  </conditionalFormatting>
  <hyperlinks>
    <hyperlink ref="I21" location="'A1'!A1" display="A1" xr:uid="{00000000-0004-0000-0E00-000000000000}"/>
    <hyperlink ref="I34" location="'A1'!A1" display="A1" xr:uid="{00000000-0004-0000-0E00-000001000000}"/>
    <hyperlink ref="I47" location="'A1'!A1" display="A1" xr:uid="{00000000-0004-0000-0E00-000002000000}"/>
    <hyperlink ref="I61" location="'A1'!A1" display="A1" xr:uid="{00000000-0004-0000-0E00-000003000000}"/>
    <hyperlink ref="I79" location="'A1'!A1" display="A1" xr:uid="{00000000-0004-0000-0E00-000004000000}"/>
    <hyperlink ref="I92" location="'A1'!A1" display="A1" xr:uid="{00000000-0004-0000-0E00-000005000000}"/>
    <hyperlink ref="I111" location="'A1'!A1" display="A1" xr:uid="{00000000-0004-0000-0E00-000006000000}"/>
    <hyperlink ref="I126" location="'A1'!A1" display="A1" xr:uid="{00000000-0004-0000-0E00-000007000000}"/>
    <hyperlink ref="I152" location="'A1'!A1" display="A1" xr:uid="{00000000-0004-0000-0E00-000008000000}"/>
    <hyperlink ref="I166" location="'A1'!A1" display="A1" xr:uid="{00000000-0004-0000-0E00-000009000000}"/>
    <hyperlink ref="I181" location="'A1'!A1" display="A1" xr:uid="{00000000-0004-0000-0E00-00000A000000}"/>
    <hyperlink ref="I192" location="'A1'!A1" display="A1" xr:uid="{00000000-0004-0000-0E00-00000B000000}"/>
  </hyperlinks>
  <printOptions horizontalCentered="1"/>
  <pageMargins left="0.78740157480314965" right="0.59055118110236227" top="0.59055118110236227" bottom="0.59055118110236227" header="0.39370078740157483" footer="0.39370078740157483"/>
  <pageSetup paperSize="9" scale="80" orientation="portrait" horizontalDpi="4294967293" verticalDpi="300" r:id="rId1"/>
  <headerFooter alignWithMargins="0">
    <oddFooter>&amp;LINSTRUMEN PENILAIAN&amp;CKOMPETEN PENGEMBANGAN DIRI DAN BAGI ORANG LAIN&amp;RHal.  &amp;P</oddFooter>
  </headerFooter>
  <rowBreaks count="1" manualBreakCount="1">
    <brk id="36" min="1"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H159"/>
  <sheetViews>
    <sheetView zoomScale="80" zoomScaleNormal="80" zoomScaleSheetLayoutView="50" workbookViewId="0">
      <pane xSplit="8" ySplit="1" topLeftCell="I2" activePane="bottomRight" state="frozen"/>
      <selection activeCell="G24" sqref="G24"/>
      <selection pane="topRight" activeCell="G24" sqref="G24"/>
      <selection pane="bottomLeft" activeCell="G24" sqref="G24"/>
      <selection pane="bottomRight"/>
    </sheetView>
  </sheetViews>
  <sheetFormatPr defaultColWidth="9.1796875" defaultRowHeight="15.5"/>
  <cols>
    <col min="1" max="1" width="8.1796875" style="440" customWidth="1"/>
    <col min="2" max="2" width="7.453125" style="440" customWidth="1"/>
    <col min="3" max="3" width="16.54296875" style="440" customWidth="1"/>
    <col min="4" max="4" width="6.81640625" style="440" customWidth="1"/>
    <col min="5" max="5" width="39.453125" style="440" customWidth="1"/>
    <col min="6" max="8" width="12.81640625" style="440" customWidth="1"/>
    <col min="9" max="16384" width="9.1796875" style="440"/>
  </cols>
  <sheetData>
    <row r="1" spans="2:8" ht="33.75" customHeight="1"/>
    <row r="2" spans="2:8">
      <c r="B2" s="441"/>
      <c r="C2" s="441"/>
      <c r="D2" s="441"/>
      <c r="E2" s="441"/>
      <c r="F2" s="441"/>
      <c r="G2" s="441"/>
      <c r="H2" s="441"/>
    </row>
    <row r="3" spans="2:8">
      <c r="B3" s="644" t="s">
        <v>413</v>
      </c>
      <c r="C3" s="644"/>
      <c r="D3" s="644"/>
      <c r="E3" s="644"/>
      <c r="F3" s="644"/>
      <c r="G3" s="644"/>
      <c r="H3" s="644"/>
    </row>
    <row r="4" spans="2:8">
      <c r="B4" s="644" t="s">
        <v>414</v>
      </c>
      <c r="C4" s="644"/>
      <c r="D4" s="644"/>
      <c r="E4" s="644"/>
      <c r="F4" s="644"/>
      <c r="G4" s="644"/>
      <c r="H4" s="644"/>
    </row>
    <row r="5" spans="2:8">
      <c r="B5" s="442"/>
      <c r="C5" s="442"/>
      <c r="D5" s="442"/>
      <c r="E5" s="442"/>
      <c r="F5" s="442"/>
      <c r="G5" s="442"/>
      <c r="H5" s="442"/>
    </row>
    <row r="6" spans="2:8" ht="24" customHeight="1">
      <c r="B6" s="443" t="s">
        <v>415</v>
      </c>
      <c r="C6" s="441"/>
      <c r="D6" s="441"/>
      <c r="E6" s="441" t="s">
        <v>416</v>
      </c>
      <c r="F6" s="441"/>
      <c r="G6" s="441"/>
      <c r="H6" s="441"/>
    </row>
    <row r="7" spans="2:8" ht="24" customHeight="1">
      <c r="B7" s="443" t="s">
        <v>417</v>
      </c>
      <c r="C7" s="441"/>
      <c r="D7" s="441"/>
      <c r="E7" s="441" t="s">
        <v>416</v>
      </c>
      <c r="F7" s="441"/>
      <c r="G7" s="441"/>
      <c r="H7" s="441"/>
    </row>
    <row r="8" spans="2:8" ht="24" customHeight="1">
      <c r="B8" s="443" t="s">
        <v>418</v>
      </c>
      <c r="C8" s="441"/>
      <c r="D8" s="441"/>
      <c r="E8" s="441" t="s">
        <v>416</v>
      </c>
      <c r="F8" s="441"/>
      <c r="G8" s="441"/>
      <c r="H8" s="441"/>
    </row>
    <row r="9" spans="2:8">
      <c r="B9" s="444"/>
      <c r="C9" s="444"/>
      <c r="D9" s="444"/>
      <c r="E9" s="445"/>
      <c r="F9" s="445"/>
      <c r="G9" s="445"/>
      <c r="H9" s="445"/>
    </row>
    <row r="10" spans="2:8" ht="15" customHeight="1">
      <c r="B10" s="645" t="s">
        <v>0</v>
      </c>
      <c r="C10" s="446"/>
      <c r="D10" s="447"/>
      <c r="E10" s="648" t="s">
        <v>419</v>
      </c>
      <c r="F10" s="651" t="s">
        <v>1</v>
      </c>
      <c r="G10" s="651"/>
      <c r="H10" s="651"/>
    </row>
    <row r="11" spans="2:8" ht="46.5">
      <c r="B11" s="646"/>
      <c r="C11" s="448" t="s">
        <v>420</v>
      </c>
      <c r="D11" s="449"/>
      <c r="E11" s="649"/>
      <c r="F11" s="450" t="s">
        <v>421</v>
      </c>
      <c r="G11" s="450" t="s">
        <v>422</v>
      </c>
      <c r="H11" s="450" t="s">
        <v>423</v>
      </c>
    </row>
    <row r="12" spans="2:8">
      <c r="B12" s="647"/>
      <c r="C12" s="451"/>
      <c r="D12" s="452"/>
      <c r="E12" s="650"/>
      <c r="F12" s="453">
        <v>0</v>
      </c>
      <c r="G12" s="453">
        <v>1</v>
      </c>
      <c r="H12" s="453">
        <v>2</v>
      </c>
    </row>
    <row r="13" spans="2:8" ht="35.25" customHeight="1">
      <c r="B13" s="454" t="s">
        <v>424</v>
      </c>
      <c r="C13" s="642" t="s">
        <v>425</v>
      </c>
      <c r="D13" s="455">
        <v>1</v>
      </c>
      <c r="E13" s="456" t="s">
        <v>338</v>
      </c>
      <c r="F13" s="457"/>
      <c r="G13" s="457"/>
      <c r="H13" s="457"/>
    </row>
    <row r="14" spans="2:8" ht="35.25" customHeight="1">
      <c r="B14" s="458"/>
      <c r="C14" s="643"/>
      <c r="D14" s="455">
        <v>2</v>
      </c>
      <c r="E14" s="456" t="s">
        <v>339</v>
      </c>
      <c r="F14" s="457"/>
      <c r="G14" s="457"/>
      <c r="H14" s="457"/>
    </row>
    <row r="15" spans="2:8" ht="28">
      <c r="B15" s="458"/>
      <c r="C15" s="458"/>
      <c r="D15" s="455">
        <v>3</v>
      </c>
      <c r="E15" s="456" t="s">
        <v>426</v>
      </c>
      <c r="F15" s="457"/>
      <c r="G15" s="457"/>
      <c r="H15" s="457"/>
    </row>
    <row r="16" spans="2:8" ht="28">
      <c r="B16" s="458"/>
      <c r="C16" s="458"/>
      <c r="D16" s="455">
        <v>4</v>
      </c>
      <c r="E16" s="456" t="s">
        <v>341</v>
      </c>
      <c r="F16" s="457"/>
      <c r="G16" s="457"/>
      <c r="H16" s="457"/>
    </row>
    <row r="17" spans="2:8" ht="28">
      <c r="B17" s="458"/>
      <c r="C17" s="458"/>
      <c r="D17" s="455">
        <v>5</v>
      </c>
      <c r="E17" s="456" t="s">
        <v>342</v>
      </c>
      <c r="F17" s="457"/>
      <c r="G17" s="457"/>
      <c r="H17" s="457"/>
    </row>
    <row r="18" spans="2:8" ht="35.25" customHeight="1">
      <c r="B18" s="454" t="s">
        <v>427</v>
      </c>
      <c r="C18" s="642" t="s">
        <v>428</v>
      </c>
      <c r="D18" s="455">
        <v>1</v>
      </c>
      <c r="E18" s="456" t="s">
        <v>344</v>
      </c>
      <c r="F18" s="457"/>
      <c r="G18" s="457"/>
      <c r="H18" s="457"/>
    </row>
    <row r="19" spans="2:8" ht="35.25" customHeight="1">
      <c r="B19" s="458"/>
      <c r="C19" s="643"/>
      <c r="D19" s="455">
        <v>2</v>
      </c>
      <c r="E19" s="456" t="s">
        <v>345</v>
      </c>
      <c r="F19" s="457"/>
      <c r="G19" s="457"/>
      <c r="H19" s="457"/>
    </row>
    <row r="20" spans="2:8" ht="35.25" customHeight="1">
      <c r="B20" s="458"/>
      <c r="C20" s="458"/>
      <c r="D20" s="455">
        <v>3</v>
      </c>
      <c r="E20" s="456" t="s">
        <v>346</v>
      </c>
      <c r="F20" s="457"/>
      <c r="G20" s="457"/>
      <c r="H20" s="457"/>
    </row>
    <row r="21" spans="2:8" ht="42">
      <c r="B21" s="458"/>
      <c r="C21" s="458"/>
      <c r="D21" s="455">
        <v>4</v>
      </c>
      <c r="E21" s="456" t="s">
        <v>347</v>
      </c>
      <c r="F21" s="457"/>
      <c r="G21" s="457"/>
      <c r="H21" s="457"/>
    </row>
    <row r="22" spans="2:8" ht="42">
      <c r="B22" s="458"/>
      <c r="C22" s="458"/>
      <c r="D22" s="455">
        <v>5</v>
      </c>
      <c r="E22" s="456" t="s">
        <v>429</v>
      </c>
      <c r="F22" s="457"/>
      <c r="G22" s="457"/>
      <c r="H22" s="457"/>
    </row>
    <row r="23" spans="2:8" ht="42">
      <c r="B23" s="454" t="s">
        <v>430</v>
      </c>
      <c r="C23" s="642" t="s">
        <v>431</v>
      </c>
      <c r="D23" s="455">
        <v>1</v>
      </c>
      <c r="E23" s="456" t="s">
        <v>350</v>
      </c>
      <c r="F23" s="457"/>
      <c r="G23" s="457"/>
      <c r="H23" s="457"/>
    </row>
    <row r="24" spans="2:8" ht="28">
      <c r="B24" s="458"/>
      <c r="C24" s="643"/>
      <c r="D24" s="455">
        <v>2</v>
      </c>
      <c r="E24" s="456" t="s">
        <v>351</v>
      </c>
      <c r="F24" s="457"/>
      <c r="G24" s="457"/>
      <c r="H24" s="457"/>
    </row>
    <row r="25" spans="2:8" ht="28">
      <c r="B25" s="459"/>
      <c r="C25" s="459"/>
      <c r="D25" s="455">
        <v>3</v>
      </c>
      <c r="E25" s="456" t="s">
        <v>352</v>
      </c>
      <c r="F25" s="457"/>
      <c r="G25" s="457"/>
      <c r="H25" s="457"/>
    </row>
    <row r="26" spans="2:8" ht="32.25" customHeight="1">
      <c r="B26" s="458"/>
      <c r="C26" s="458"/>
      <c r="D26" s="455">
        <v>4</v>
      </c>
      <c r="E26" s="456" t="s">
        <v>353</v>
      </c>
      <c r="F26" s="457"/>
      <c r="G26" s="457"/>
      <c r="H26" s="457"/>
    </row>
    <row r="27" spans="2:8" ht="28">
      <c r="B27" s="458"/>
      <c r="C27" s="458"/>
      <c r="D27" s="455">
        <v>5</v>
      </c>
      <c r="E27" s="456" t="s">
        <v>354</v>
      </c>
      <c r="F27" s="457"/>
      <c r="G27" s="457"/>
      <c r="H27" s="457"/>
    </row>
    <row r="28" spans="2:8" ht="14.25" customHeight="1">
      <c r="B28" s="458"/>
      <c r="C28" s="458"/>
      <c r="D28" s="460"/>
      <c r="E28" s="461"/>
      <c r="F28" s="462"/>
      <c r="G28" s="462"/>
      <c r="H28" s="462"/>
    </row>
    <row r="29" spans="2:8" ht="31">
      <c r="B29" s="463"/>
      <c r="C29" s="464"/>
      <c r="D29" s="464"/>
      <c r="E29" s="465" t="s">
        <v>432</v>
      </c>
      <c r="F29" s="466"/>
      <c r="G29" s="466"/>
      <c r="H29" s="466"/>
    </row>
    <row r="30" spans="2:8">
      <c r="B30" s="463"/>
      <c r="C30" s="464"/>
      <c r="D30" s="464"/>
      <c r="E30" s="465" t="s">
        <v>433</v>
      </c>
      <c r="F30" s="466"/>
      <c r="G30" s="466"/>
      <c r="H30" s="466"/>
    </row>
    <row r="31" spans="2:8">
      <c r="B31" s="441"/>
      <c r="C31" s="441"/>
      <c r="D31" s="441"/>
      <c r="E31" s="441"/>
      <c r="F31" s="441"/>
      <c r="G31" s="441"/>
      <c r="H31" s="441"/>
    </row>
    <row r="32" spans="2:8">
      <c r="B32" s="441"/>
      <c r="C32" s="441"/>
      <c r="D32" s="441"/>
      <c r="E32" s="441"/>
      <c r="F32" s="441" t="s">
        <v>434</v>
      </c>
      <c r="G32" s="441"/>
      <c r="H32" s="441"/>
    </row>
    <row r="33" spans="2:8">
      <c r="B33" s="441"/>
      <c r="C33" s="441"/>
      <c r="D33" s="441"/>
      <c r="E33" s="441"/>
      <c r="F33" s="441" t="s">
        <v>435</v>
      </c>
      <c r="G33" s="441"/>
      <c r="H33" s="441"/>
    </row>
    <row r="34" spans="2:8">
      <c r="B34" s="441"/>
      <c r="C34" s="441"/>
      <c r="D34" s="441"/>
      <c r="E34" s="441"/>
      <c r="F34" s="441"/>
      <c r="G34" s="441"/>
      <c r="H34" s="441"/>
    </row>
    <row r="35" spans="2:8">
      <c r="B35" s="441"/>
      <c r="C35" s="441"/>
      <c r="D35" s="441"/>
      <c r="E35" s="441"/>
      <c r="F35" s="441"/>
      <c r="G35" s="441"/>
      <c r="H35" s="441"/>
    </row>
    <row r="36" spans="2:8">
      <c r="B36" s="441"/>
      <c r="C36" s="441"/>
      <c r="D36" s="441"/>
      <c r="E36" s="441"/>
      <c r="F36" s="467" t="s">
        <v>436</v>
      </c>
      <c r="G36" s="441"/>
      <c r="H36" s="441"/>
    </row>
    <row r="37" spans="2:8">
      <c r="B37" s="441"/>
      <c r="C37" s="441"/>
      <c r="D37" s="441"/>
      <c r="E37" s="441"/>
      <c r="F37" s="441"/>
      <c r="G37" s="441"/>
      <c r="H37" s="441"/>
    </row>
    <row r="38" spans="2:8">
      <c r="B38" s="441"/>
      <c r="C38" s="441"/>
      <c r="D38" s="441"/>
      <c r="E38" s="441"/>
      <c r="F38" s="441"/>
      <c r="G38" s="441"/>
      <c r="H38" s="441"/>
    </row>
    <row r="39" spans="2:8">
      <c r="B39" s="441"/>
      <c r="C39" s="441"/>
      <c r="D39" s="441"/>
      <c r="E39" s="441"/>
      <c r="F39" s="441"/>
      <c r="G39" s="441"/>
      <c r="H39" s="441"/>
    </row>
    <row r="40" spans="2:8">
      <c r="B40" s="644" t="s">
        <v>413</v>
      </c>
      <c r="C40" s="644"/>
      <c r="D40" s="644"/>
      <c r="E40" s="644"/>
      <c r="F40" s="644"/>
      <c r="G40" s="644"/>
      <c r="H40" s="644"/>
    </row>
    <row r="41" spans="2:8">
      <c r="B41" s="644" t="s">
        <v>437</v>
      </c>
      <c r="C41" s="644"/>
      <c r="D41" s="644"/>
      <c r="E41" s="644"/>
      <c r="F41" s="644"/>
      <c r="G41" s="644"/>
      <c r="H41" s="644"/>
    </row>
    <row r="42" spans="2:8">
      <c r="B42" s="442"/>
      <c r="C42" s="442"/>
      <c r="D42" s="442"/>
      <c r="E42" s="442"/>
      <c r="F42" s="442"/>
      <c r="G42" s="442"/>
      <c r="H42" s="442"/>
    </row>
    <row r="43" spans="2:8" ht="24" customHeight="1">
      <c r="B43" s="443" t="s">
        <v>415</v>
      </c>
      <c r="C43" s="441"/>
      <c r="D43" s="441"/>
      <c r="E43" s="441" t="s">
        <v>416</v>
      </c>
      <c r="F43" s="441"/>
      <c r="G43" s="441"/>
      <c r="H43" s="441"/>
    </row>
    <row r="44" spans="2:8" ht="24" customHeight="1">
      <c r="B44" s="443" t="s">
        <v>417</v>
      </c>
      <c r="C44" s="441"/>
      <c r="D44" s="441"/>
      <c r="E44" s="441" t="s">
        <v>416</v>
      </c>
      <c r="F44" s="441"/>
      <c r="G44" s="441"/>
      <c r="H44" s="441"/>
    </row>
    <row r="45" spans="2:8" ht="24" customHeight="1">
      <c r="B45" s="443" t="s">
        <v>418</v>
      </c>
      <c r="C45" s="441"/>
      <c r="D45" s="441"/>
      <c r="E45" s="441" t="s">
        <v>416</v>
      </c>
      <c r="F45" s="441"/>
      <c r="G45" s="441"/>
      <c r="H45" s="441"/>
    </row>
    <row r="46" spans="2:8">
      <c r="B46" s="444"/>
      <c r="C46" s="444"/>
      <c r="D46" s="444"/>
      <c r="E46" s="445"/>
      <c r="F46" s="445"/>
      <c r="G46" s="445"/>
      <c r="H46" s="445"/>
    </row>
    <row r="47" spans="2:8" ht="15" customHeight="1">
      <c r="B47" s="645" t="s">
        <v>0</v>
      </c>
      <c r="C47" s="446"/>
      <c r="D47" s="447"/>
      <c r="E47" s="648" t="s">
        <v>419</v>
      </c>
      <c r="F47" s="651" t="s">
        <v>1</v>
      </c>
      <c r="G47" s="651"/>
      <c r="H47" s="651"/>
    </row>
    <row r="48" spans="2:8" ht="46.5">
      <c r="B48" s="646"/>
      <c r="C48" s="448" t="s">
        <v>420</v>
      </c>
      <c r="D48" s="449"/>
      <c r="E48" s="649"/>
      <c r="F48" s="450" t="s">
        <v>421</v>
      </c>
      <c r="G48" s="450" t="s">
        <v>422</v>
      </c>
      <c r="H48" s="450" t="s">
        <v>423</v>
      </c>
    </row>
    <row r="49" spans="2:8">
      <c r="B49" s="647"/>
      <c r="C49" s="451"/>
      <c r="D49" s="452"/>
      <c r="E49" s="650"/>
      <c r="F49" s="453">
        <v>0</v>
      </c>
      <c r="G49" s="453">
        <v>1</v>
      </c>
      <c r="H49" s="453">
        <v>2</v>
      </c>
    </row>
    <row r="50" spans="2:8" ht="47.25" customHeight="1">
      <c r="B50" s="454" t="s">
        <v>256</v>
      </c>
      <c r="C50" s="642" t="s">
        <v>362</v>
      </c>
      <c r="D50" s="455">
        <v>1</v>
      </c>
      <c r="E50" s="456" t="s">
        <v>363</v>
      </c>
      <c r="F50" s="457"/>
      <c r="G50" s="457"/>
      <c r="H50" s="457"/>
    </row>
    <row r="51" spans="2:8" ht="45" customHeight="1">
      <c r="B51" s="458"/>
      <c r="C51" s="643"/>
      <c r="D51" s="455">
        <v>2</v>
      </c>
      <c r="E51" s="456" t="s">
        <v>364</v>
      </c>
      <c r="F51" s="457"/>
      <c r="G51" s="457"/>
      <c r="H51" s="457"/>
    </row>
    <row r="52" spans="2:8" ht="28">
      <c r="B52" s="458"/>
      <c r="C52" s="458"/>
      <c r="D52" s="455">
        <v>3</v>
      </c>
      <c r="E52" s="456" t="s">
        <v>365</v>
      </c>
      <c r="F52" s="457"/>
      <c r="G52" s="457"/>
      <c r="H52" s="457"/>
    </row>
    <row r="53" spans="2:8" ht="28">
      <c r="B53" s="458"/>
      <c r="C53" s="458"/>
      <c r="D53" s="455">
        <v>4</v>
      </c>
      <c r="E53" s="456" t="s">
        <v>366</v>
      </c>
      <c r="F53" s="457"/>
      <c r="G53" s="457"/>
      <c r="H53" s="457"/>
    </row>
    <row r="54" spans="2:8" ht="43.5" customHeight="1">
      <c r="B54" s="458"/>
      <c r="C54" s="458"/>
      <c r="D54" s="455">
        <v>5</v>
      </c>
      <c r="E54" s="456" t="s">
        <v>367</v>
      </c>
      <c r="F54" s="457"/>
      <c r="G54" s="457"/>
      <c r="H54" s="457"/>
    </row>
    <row r="55" spans="2:8" ht="47.25" customHeight="1">
      <c r="B55" s="458" t="s">
        <v>257</v>
      </c>
      <c r="C55" s="652" t="s">
        <v>368</v>
      </c>
      <c r="D55" s="455">
        <v>1</v>
      </c>
      <c r="E55" s="456" t="s">
        <v>369</v>
      </c>
      <c r="F55" s="457"/>
      <c r="G55" s="457"/>
      <c r="H55" s="457"/>
    </row>
    <row r="56" spans="2:8" ht="42.75" customHeight="1">
      <c r="B56" s="458"/>
      <c r="C56" s="636"/>
      <c r="D56" s="455">
        <v>2</v>
      </c>
      <c r="E56" s="456" t="s">
        <v>370</v>
      </c>
      <c r="F56" s="457"/>
      <c r="G56" s="457"/>
      <c r="H56" s="457"/>
    </row>
    <row r="57" spans="2:8" ht="47.25" customHeight="1">
      <c r="B57" s="458"/>
      <c r="C57" s="458"/>
      <c r="D57" s="455">
        <v>3</v>
      </c>
      <c r="E57" s="456" t="s">
        <v>371</v>
      </c>
      <c r="F57" s="457"/>
      <c r="G57" s="457"/>
      <c r="H57" s="457"/>
    </row>
    <row r="58" spans="2:8" ht="28">
      <c r="B58" s="458"/>
      <c r="C58" s="458"/>
      <c r="D58" s="455">
        <v>4</v>
      </c>
      <c r="E58" s="456" t="s">
        <v>372</v>
      </c>
      <c r="F58" s="457"/>
      <c r="G58" s="457"/>
      <c r="H58" s="457"/>
    </row>
    <row r="59" spans="2:8" ht="28">
      <c r="B59" s="458"/>
      <c r="C59" s="458"/>
      <c r="D59" s="455">
        <v>5</v>
      </c>
      <c r="E59" s="456" t="s">
        <v>373</v>
      </c>
      <c r="F59" s="457"/>
      <c r="G59" s="457"/>
      <c r="H59" s="457"/>
    </row>
    <row r="60" spans="2:8" ht="30" customHeight="1">
      <c r="B60" s="454" t="s">
        <v>258</v>
      </c>
      <c r="C60" s="653" t="s">
        <v>374</v>
      </c>
      <c r="D60" s="468">
        <v>1</v>
      </c>
      <c r="E60" s="456" t="s">
        <v>375</v>
      </c>
      <c r="F60" s="462"/>
      <c r="G60" s="462"/>
      <c r="H60" s="462"/>
    </row>
    <row r="61" spans="2:8" ht="32.25" customHeight="1">
      <c r="B61" s="458"/>
      <c r="C61" s="654"/>
      <c r="D61" s="455">
        <v>2</v>
      </c>
      <c r="E61" s="456" t="s">
        <v>376</v>
      </c>
      <c r="F61" s="457"/>
      <c r="G61" s="457"/>
      <c r="H61" s="457"/>
    </row>
    <row r="62" spans="2:8" ht="29.25" customHeight="1">
      <c r="B62" s="459"/>
      <c r="C62" s="459"/>
      <c r="D62" s="468">
        <v>3</v>
      </c>
      <c r="E62" s="456" t="s">
        <v>377</v>
      </c>
      <c r="F62" s="457"/>
      <c r="G62" s="457"/>
      <c r="H62" s="457"/>
    </row>
    <row r="63" spans="2:8" ht="27.75" customHeight="1">
      <c r="B63" s="458"/>
      <c r="C63" s="458"/>
      <c r="D63" s="455">
        <v>4</v>
      </c>
      <c r="E63" s="456" t="s">
        <v>378</v>
      </c>
      <c r="F63" s="469"/>
      <c r="G63" s="469"/>
      <c r="H63" s="469"/>
    </row>
    <row r="64" spans="2:8" ht="30.75" customHeight="1">
      <c r="B64" s="458"/>
      <c r="C64" s="458"/>
      <c r="D64" s="468">
        <v>5</v>
      </c>
      <c r="E64" s="456" t="s">
        <v>379</v>
      </c>
      <c r="F64" s="457"/>
      <c r="G64" s="457"/>
      <c r="H64" s="457"/>
    </row>
    <row r="65" spans="2:8" ht="30" customHeight="1">
      <c r="B65" s="463"/>
      <c r="C65" s="464"/>
      <c r="D65" s="464"/>
      <c r="E65" s="465" t="s">
        <v>432</v>
      </c>
      <c r="F65" s="466"/>
      <c r="G65" s="466"/>
      <c r="H65" s="466"/>
    </row>
    <row r="66" spans="2:8" ht="30" customHeight="1">
      <c r="B66" s="463"/>
      <c r="C66" s="464"/>
      <c r="D66" s="464"/>
      <c r="E66" s="465" t="s">
        <v>433</v>
      </c>
      <c r="F66" s="466"/>
      <c r="G66" s="466"/>
      <c r="H66" s="466"/>
    </row>
    <row r="67" spans="2:8">
      <c r="B67" s="441"/>
      <c r="C67" s="441"/>
      <c r="D67" s="441"/>
      <c r="E67" s="441"/>
      <c r="F67" s="441"/>
      <c r="G67" s="441"/>
      <c r="H67" s="441"/>
    </row>
    <row r="68" spans="2:8">
      <c r="B68" s="441"/>
      <c r="C68" s="441"/>
      <c r="D68" s="441"/>
      <c r="E68" s="441"/>
      <c r="F68" s="441" t="s">
        <v>434</v>
      </c>
      <c r="G68" s="441"/>
      <c r="H68" s="441"/>
    </row>
    <row r="69" spans="2:8">
      <c r="B69" s="441"/>
      <c r="C69" s="441"/>
      <c r="D69" s="441"/>
      <c r="E69" s="441"/>
      <c r="F69" s="441" t="s">
        <v>435</v>
      </c>
      <c r="G69" s="441"/>
      <c r="H69" s="441"/>
    </row>
    <row r="70" spans="2:8">
      <c r="B70" s="441"/>
      <c r="C70" s="441"/>
      <c r="D70" s="441"/>
      <c r="E70" s="441"/>
      <c r="F70" s="441"/>
      <c r="G70" s="441"/>
      <c r="H70" s="441"/>
    </row>
    <row r="71" spans="2:8">
      <c r="B71" s="441"/>
      <c r="C71" s="441"/>
      <c r="D71" s="441"/>
      <c r="E71" s="441"/>
      <c r="F71" s="441"/>
      <c r="G71" s="441"/>
      <c r="H71" s="441"/>
    </row>
    <row r="72" spans="2:8">
      <c r="B72" s="441"/>
      <c r="C72" s="441"/>
      <c r="D72" s="441"/>
      <c r="E72" s="441"/>
      <c r="F72" s="441"/>
      <c r="G72" s="441"/>
      <c r="H72" s="441"/>
    </row>
    <row r="73" spans="2:8">
      <c r="B73" s="441"/>
      <c r="C73" s="441"/>
      <c r="D73" s="441"/>
      <c r="E73" s="441"/>
      <c r="F73" s="467" t="s">
        <v>436</v>
      </c>
      <c r="G73" s="441"/>
      <c r="H73" s="441"/>
    </row>
    <row r="74" spans="2:8">
      <c r="B74" s="441"/>
      <c r="C74" s="441"/>
      <c r="D74" s="441"/>
      <c r="E74" s="441"/>
      <c r="F74" s="441"/>
      <c r="G74" s="441"/>
      <c r="H74" s="441"/>
    </row>
    <row r="75" spans="2:8">
      <c r="B75" s="441"/>
      <c r="C75" s="441"/>
      <c r="D75" s="441"/>
      <c r="E75" s="441"/>
      <c r="F75" s="441"/>
      <c r="G75" s="441"/>
      <c r="H75" s="441"/>
    </row>
    <row r="76" spans="2:8">
      <c r="B76" s="644" t="s">
        <v>413</v>
      </c>
      <c r="C76" s="644"/>
      <c r="D76" s="644"/>
      <c r="E76" s="644"/>
      <c r="F76" s="644"/>
      <c r="G76" s="644"/>
      <c r="H76" s="644"/>
    </row>
    <row r="77" spans="2:8">
      <c r="B77" s="644" t="s">
        <v>438</v>
      </c>
      <c r="C77" s="644"/>
      <c r="D77" s="644"/>
      <c r="E77" s="644"/>
      <c r="F77" s="644"/>
      <c r="G77" s="644"/>
      <c r="H77" s="644"/>
    </row>
    <row r="78" spans="2:8">
      <c r="B78" s="441"/>
      <c r="C78" s="441"/>
      <c r="D78" s="441"/>
      <c r="E78" s="441"/>
      <c r="F78" s="441"/>
      <c r="G78" s="441"/>
      <c r="H78" s="441"/>
    </row>
    <row r="79" spans="2:8">
      <c r="B79" s="441"/>
      <c r="C79" s="441"/>
      <c r="D79" s="441"/>
      <c r="E79" s="441"/>
      <c r="F79" s="441"/>
      <c r="G79" s="441"/>
      <c r="H79" s="441"/>
    </row>
    <row r="80" spans="2:8" ht="24" customHeight="1">
      <c r="B80" s="443" t="s">
        <v>415</v>
      </c>
      <c r="C80" s="441"/>
      <c r="D80" s="441"/>
      <c r="E80" s="441" t="s">
        <v>416</v>
      </c>
      <c r="F80" s="441"/>
      <c r="G80" s="441"/>
      <c r="H80" s="441"/>
    </row>
    <row r="81" spans="2:8" ht="24" customHeight="1">
      <c r="B81" s="443" t="s">
        <v>417</v>
      </c>
      <c r="C81" s="441"/>
      <c r="D81" s="441"/>
      <c r="E81" s="441" t="s">
        <v>416</v>
      </c>
      <c r="F81" s="441"/>
      <c r="G81" s="441"/>
      <c r="H81" s="441"/>
    </row>
    <row r="82" spans="2:8" ht="24" customHeight="1">
      <c r="B82" s="443" t="s">
        <v>418</v>
      </c>
      <c r="C82" s="441"/>
      <c r="D82" s="441"/>
      <c r="E82" s="441" t="s">
        <v>416</v>
      </c>
      <c r="F82" s="441"/>
      <c r="G82" s="441"/>
      <c r="H82" s="441"/>
    </row>
    <row r="83" spans="2:8">
      <c r="B83" s="444"/>
      <c r="C83" s="444"/>
      <c r="D83" s="444"/>
      <c r="E83" s="445"/>
      <c r="F83" s="445"/>
      <c r="G83" s="445"/>
      <c r="H83" s="445"/>
    </row>
    <row r="84" spans="2:8" ht="15" customHeight="1">
      <c r="B84" s="645" t="s">
        <v>0</v>
      </c>
      <c r="C84" s="446"/>
      <c r="D84" s="447"/>
      <c r="E84" s="648" t="s">
        <v>419</v>
      </c>
      <c r="F84" s="651" t="s">
        <v>1</v>
      </c>
      <c r="G84" s="651"/>
      <c r="H84" s="651"/>
    </row>
    <row r="85" spans="2:8" ht="46.5">
      <c r="B85" s="646"/>
      <c r="C85" s="448" t="s">
        <v>420</v>
      </c>
      <c r="D85" s="449"/>
      <c r="E85" s="649"/>
      <c r="F85" s="450" t="s">
        <v>421</v>
      </c>
      <c r="G85" s="450" t="s">
        <v>422</v>
      </c>
      <c r="H85" s="450" t="s">
        <v>423</v>
      </c>
    </row>
    <row r="86" spans="2:8">
      <c r="B86" s="647"/>
      <c r="C86" s="451"/>
      <c r="D86" s="452"/>
      <c r="E86" s="650"/>
      <c r="F86" s="453">
        <v>0</v>
      </c>
      <c r="G86" s="453">
        <v>1</v>
      </c>
      <c r="H86" s="453">
        <v>2</v>
      </c>
    </row>
    <row r="87" spans="2:8" ht="44.25" customHeight="1">
      <c r="B87" s="454" t="s">
        <v>424</v>
      </c>
      <c r="C87" s="642" t="s">
        <v>381</v>
      </c>
      <c r="D87" s="455">
        <v>1</v>
      </c>
      <c r="E87" s="456" t="s">
        <v>382</v>
      </c>
      <c r="F87" s="457"/>
      <c r="G87" s="457"/>
      <c r="H87" s="457"/>
    </row>
    <row r="88" spans="2:8" ht="64.5" customHeight="1">
      <c r="B88" s="458"/>
      <c r="C88" s="643"/>
      <c r="D88" s="455">
        <v>2</v>
      </c>
      <c r="E88" s="456" t="s">
        <v>383</v>
      </c>
      <c r="F88" s="457"/>
      <c r="G88" s="457"/>
      <c r="H88" s="457"/>
    </row>
    <row r="89" spans="2:8" ht="45.75" customHeight="1">
      <c r="B89" s="458"/>
      <c r="C89" s="458"/>
      <c r="D89" s="455">
        <v>3</v>
      </c>
      <c r="E89" s="456" t="s">
        <v>384</v>
      </c>
      <c r="F89" s="457"/>
      <c r="G89" s="457"/>
      <c r="H89" s="457"/>
    </row>
    <row r="90" spans="2:8" ht="49.5" customHeight="1">
      <c r="B90" s="454" t="s">
        <v>427</v>
      </c>
      <c r="C90" s="642" t="s">
        <v>385</v>
      </c>
      <c r="D90" s="455">
        <v>1</v>
      </c>
      <c r="E90" s="456" t="s">
        <v>386</v>
      </c>
      <c r="F90" s="457"/>
      <c r="G90" s="457"/>
      <c r="H90" s="457"/>
    </row>
    <row r="91" spans="2:8" ht="35.25" customHeight="1">
      <c r="B91" s="458"/>
      <c r="C91" s="643"/>
      <c r="D91" s="455">
        <v>2</v>
      </c>
      <c r="E91" s="456" t="s">
        <v>387</v>
      </c>
      <c r="F91" s="457"/>
      <c r="G91" s="457"/>
      <c r="H91" s="457"/>
    </row>
    <row r="92" spans="2:8" ht="71.25" customHeight="1">
      <c r="B92" s="458"/>
      <c r="C92" s="458"/>
      <c r="D92" s="455">
        <v>3</v>
      </c>
      <c r="E92" s="456" t="s">
        <v>388</v>
      </c>
      <c r="F92" s="457"/>
      <c r="G92" s="457"/>
      <c r="H92" s="457"/>
    </row>
    <row r="93" spans="2:8" ht="32.25" customHeight="1">
      <c r="B93" s="458"/>
      <c r="C93" s="458"/>
      <c r="D93" s="455">
        <v>4</v>
      </c>
      <c r="E93" s="456" t="s">
        <v>389</v>
      </c>
      <c r="F93" s="457"/>
      <c r="G93" s="457"/>
      <c r="H93" s="457"/>
    </row>
    <row r="94" spans="2:8" ht="36" customHeight="1">
      <c r="B94" s="458"/>
      <c r="C94" s="458"/>
      <c r="D94" s="455">
        <v>5</v>
      </c>
      <c r="E94" s="456" t="s">
        <v>390</v>
      </c>
      <c r="F94" s="457"/>
      <c r="G94" s="457"/>
      <c r="H94" s="457"/>
    </row>
    <row r="95" spans="2:8" ht="30" customHeight="1">
      <c r="B95" s="463"/>
      <c r="C95" s="464"/>
      <c r="D95" s="464"/>
      <c r="E95" s="465" t="s">
        <v>432</v>
      </c>
      <c r="F95" s="466"/>
      <c r="G95" s="466"/>
      <c r="H95" s="466"/>
    </row>
    <row r="96" spans="2:8" ht="30" customHeight="1">
      <c r="B96" s="463"/>
      <c r="C96" s="464"/>
      <c r="D96" s="464"/>
      <c r="E96" s="465" t="s">
        <v>433</v>
      </c>
      <c r="F96" s="466"/>
      <c r="G96" s="466"/>
      <c r="H96" s="466"/>
    </row>
    <row r="97" spans="2:8">
      <c r="B97" s="441"/>
      <c r="C97" s="441"/>
      <c r="D97" s="441"/>
      <c r="E97" s="441"/>
      <c r="F97" s="441"/>
      <c r="G97" s="441"/>
      <c r="H97" s="441"/>
    </row>
    <row r="98" spans="2:8">
      <c r="B98" s="441"/>
      <c r="C98" s="441"/>
      <c r="D98" s="441"/>
      <c r="E98" s="441"/>
      <c r="F98" s="441"/>
      <c r="G98" s="441"/>
      <c r="H98" s="441"/>
    </row>
    <row r="99" spans="2:8">
      <c r="B99" s="441"/>
      <c r="C99" s="441"/>
      <c r="D99" s="441"/>
      <c r="E99" s="441"/>
      <c r="F99" s="441"/>
      <c r="G99" s="441"/>
      <c r="H99" s="441"/>
    </row>
    <row r="100" spans="2:8">
      <c r="B100" s="441"/>
      <c r="C100" s="441"/>
      <c r="D100" s="441"/>
      <c r="E100" s="441"/>
      <c r="F100" s="441"/>
      <c r="G100" s="441"/>
      <c r="H100" s="441"/>
    </row>
    <row r="101" spans="2:8">
      <c r="B101" s="441"/>
      <c r="C101" s="441"/>
      <c r="D101" s="441"/>
      <c r="E101" s="441"/>
      <c r="F101" s="441"/>
      <c r="G101" s="441"/>
      <c r="H101" s="441"/>
    </row>
    <row r="102" spans="2:8">
      <c r="B102" s="441"/>
      <c r="C102" s="441"/>
      <c r="D102" s="441"/>
      <c r="E102" s="441"/>
      <c r="F102" s="441"/>
      <c r="G102" s="441"/>
      <c r="H102" s="441"/>
    </row>
    <row r="103" spans="2:8">
      <c r="B103" s="441"/>
      <c r="C103" s="441"/>
      <c r="D103" s="441"/>
      <c r="E103" s="441"/>
      <c r="F103" s="441"/>
      <c r="G103" s="441"/>
      <c r="H103" s="441"/>
    </row>
    <row r="104" spans="2:8">
      <c r="B104" s="441"/>
      <c r="C104" s="441"/>
      <c r="D104" s="441"/>
      <c r="E104" s="441"/>
      <c r="F104" s="441" t="s">
        <v>434</v>
      </c>
      <c r="G104" s="441"/>
      <c r="H104" s="441"/>
    </row>
    <row r="105" spans="2:8">
      <c r="B105" s="441"/>
      <c r="C105" s="441"/>
      <c r="D105" s="441"/>
      <c r="E105" s="441"/>
      <c r="F105" s="441" t="s">
        <v>435</v>
      </c>
      <c r="G105" s="441"/>
      <c r="H105" s="441"/>
    </row>
    <row r="106" spans="2:8">
      <c r="B106" s="441"/>
      <c r="C106" s="441"/>
      <c r="D106" s="441"/>
      <c r="E106" s="441"/>
      <c r="F106" s="441"/>
      <c r="G106" s="441"/>
      <c r="H106" s="441"/>
    </row>
    <row r="107" spans="2:8">
      <c r="B107" s="441"/>
      <c r="C107" s="441"/>
      <c r="D107" s="441"/>
      <c r="E107" s="441"/>
      <c r="F107" s="441"/>
      <c r="G107" s="441"/>
      <c r="H107" s="441"/>
    </row>
    <row r="108" spans="2:8">
      <c r="B108" s="441"/>
      <c r="C108" s="441"/>
      <c r="D108" s="441"/>
      <c r="E108" s="441"/>
      <c r="F108" s="441"/>
      <c r="G108" s="441"/>
      <c r="H108" s="441"/>
    </row>
    <row r="109" spans="2:8">
      <c r="B109" s="441"/>
      <c r="C109" s="441"/>
      <c r="D109" s="441"/>
      <c r="E109" s="441"/>
      <c r="F109" s="441"/>
      <c r="G109" s="441"/>
      <c r="H109" s="441"/>
    </row>
    <row r="110" spans="2:8">
      <c r="B110" s="441"/>
      <c r="C110" s="441"/>
      <c r="D110" s="441"/>
      <c r="E110" s="441"/>
      <c r="F110" s="441"/>
      <c r="G110" s="441"/>
      <c r="H110" s="441"/>
    </row>
    <row r="111" spans="2:8">
      <c r="B111" s="441"/>
      <c r="C111" s="441"/>
      <c r="D111" s="441"/>
      <c r="E111" s="441"/>
      <c r="F111" s="441"/>
      <c r="G111" s="441"/>
      <c r="H111" s="441"/>
    </row>
    <row r="112" spans="2:8">
      <c r="B112" s="441"/>
      <c r="C112" s="441"/>
      <c r="D112" s="441"/>
      <c r="E112" s="441"/>
      <c r="F112" s="467" t="s">
        <v>436</v>
      </c>
      <c r="G112" s="441"/>
      <c r="H112" s="441"/>
    </row>
    <row r="113" spans="2:8">
      <c r="B113" s="441"/>
      <c r="C113" s="441"/>
      <c r="D113" s="441"/>
      <c r="E113" s="441"/>
      <c r="F113" s="441"/>
      <c r="G113" s="441"/>
      <c r="H113" s="441"/>
    </row>
    <row r="114" spans="2:8">
      <c r="B114" s="441"/>
      <c r="C114" s="441"/>
      <c r="D114" s="441"/>
      <c r="E114" s="441"/>
      <c r="F114" s="441"/>
      <c r="G114" s="441"/>
      <c r="H114" s="441"/>
    </row>
    <row r="115" spans="2:8">
      <c r="B115" s="441"/>
      <c r="C115" s="441"/>
      <c r="D115" s="441"/>
      <c r="E115" s="441"/>
      <c r="F115" s="441"/>
      <c r="G115" s="441"/>
      <c r="H115" s="441"/>
    </row>
    <row r="116" spans="2:8">
      <c r="B116" s="441"/>
      <c r="C116" s="441"/>
      <c r="D116" s="441"/>
      <c r="E116" s="441"/>
      <c r="F116" s="441"/>
      <c r="G116" s="441"/>
      <c r="H116" s="441"/>
    </row>
    <row r="117" spans="2:8">
      <c r="B117" s="441"/>
      <c r="C117" s="441"/>
      <c r="D117" s="441"/>
      <c r="E117" s="441"/>
      <c r="F117" s="441"/>
      <c r="G117" s="441"/>
      <c r="H117" s="441"/>
    </row>
    <row r="118" spans="2:8">
      <c r="B118" s="644" t="s">
        <v>413</v>
      </c>
      <c r="C118" s="644"/>
      <c r="D118" s="644"/>
      <c r="E118" s="644"/>
      <c r="F118" s="644"/>
      <c r="G118" s="644"/>
      <c r="H118" s="644"/>
    </row>
    <row r="119" spans="2:8">
      <c r="B119" s="644" t="s">
        <v>439</v>
      </c>
      <c r="C119" s="644"/>
      <c r="D119" s="644"/>
      <c r="E119" s="644"/>
      <c r="F119" s="644"/>
      <c r="G119" s="644"/>
      <c r="H119" s="644"/>
    </row>
    <row r="120" spans="2:8">
      <c r="B120" s="441"/>
      <c r="C120" s="441"/>
      <c r="D120" s="441"/>
      <c r="E120" s="441"/>
      <c r="F120" s="441"/>
      <c r="G120" s="441"/>
      <c r="H120" s="441"/>
    </row>
    <row r="121" spans="2:8">
      <c r="B121" s="441"/>
      <c r="C121" s="441"/>
      <c r="D121" s="441"/>
      <c r="E121" s="441"/>
      <c r="F121" s="441"/>
      <c r="G121" s="441"/>
      <c r="H121" s="441"/>
    </row>
    <row r="122" spans="2:8" ht="24" customHeight="1">
      <c r="B122" s="443" t="s">
        <v>415</v>
      </c>
      <c r="C122" s="441"/>
      <c r="D122" s="441"/>
      <c r="E122" s="441" t="s">
        <v>416</v>
      </c>
      <c r="F122" s="441"/>
      <c r="G122" s="441"/>
      <c r="H122" s="441"/>
    </row>
    <row r="123" spans="2:8" ht="24" customHeight="1">
      <c r="B123" s="443" t="s">
        <v>417</v>
      </c>
      <c r="C123" s="441"/>
      <c r="D123" s="441"/>
      <c r="E123" s="441" t="s">
        <v>416</v>
      </c>
      <c r="F123" s="441"/>
      <c r="G123" s="441"/>
      <c r="H123" s="441"/>
    </row>
    <row r="124" spans="2:8" ht="24" customHeight="1">
      <c r="B124" s="443" t="s">
        <v>418</v>
      </c>
      <c r="C124" s="441"/>
      <c r="D124" s="441"/>
      <c r="E124" s="441" t="s">
        <v>416</v>
      </c>
      <c r="F124" s="441"/>
      <c r="G124" s="441"/>
      <c r="H124" s="441"/>
    </row>
    <row r="125" spans="2:8">
      <c r="B125" s="444"/>
      <c r="C125" s="444"/>
      <c r="D125" s="444"/>
      <c r="E125" s="445"/>
      <c r="F125" s="445"/>
      <c r="G125" s="445"/>
      <c r="H125" s="445"/>
    </row>
    <row r="126" spans="2:8" ht="15" customHeight="1">
      <c r="B126" s="645" t="s">
        <v>0</v>
      </c>
      <c r="C126" s="446"/>
      <c r="D126" s="447"/>
      <c r="E126" s="648" t="s">
        <v>419</v>
      </c>
      <c r="F126" s="651" t="s">
        <v>1</v>
      </c>
      <c r="G126" s="651"/>
      <c r="H126" s="651"/>
    </row>
    <row r="127" spans="2:8" ht="46.5">
      <c r="B127" s="646"/>
      <c r="C127" s="448" t="s">
        <v>420</v>
      </c>
      <c r="D127" s="449"/>
      <c r="E127" s="649"/>
      <c r="F127" s="450" t="s">
        <v>421</v>
      </c>
      <c r="G127" s="450" t="s">
        <v>422</v>
      </c>
      <c r="H127" s="450" t="s">
        <v>423</v>
      </c>
    </row>
    <row r="128" spans="2:8">
      <c r="B128" s="647"/>
      <c r="C128" s="451"/>
      <c r="D128" s="452"/>
      <c r="E128" s="650"/>
      <c r="F128" s="453">
        <v>0</v>
      </c>
      <c r="G128" s="453">
        <v>1</v>
      </c>
      <c r="H128" s="453">
        <v>2</v>
      </c>
    </row>
    <row r="129" spans="2:8" ht="36" customHeight="1">
      <c r="B129" s="454" t="s">
        <v>424</v>
      </c>
      <c r="C129" s="470" t="s">
        <v>440</v>
      </c>
      <c r="D129" s="455">
        <v>1</v>
      </c>
      <c r="E129" s="456" t="s">
        <v>392</v>
      </c>
      <c r="F129" s="457"/>
      <c r="G129" s="457"/>
      <c r="H129" s="457"/>
    </row>
    <row r="130" spans="2:8" ht="19.5" customHeight="1">
      <c r="B130" s="458"/>
      <c r="C130" s="471"/>
      <c r="D130" s="455">
        <v>2</v>
      </c>
      <c r="E130" s="456" t="s">
        <v>393</v>
      </c>
      <c r="F130" s="457"/>
      <c r="G130" s="457"/>
      <c r="H130" s="457"/>
    </row>
    <row r="131" spans="2:8" ht="19.5" customHeight="1">
      <c r="B131" s="458"/>
      <c r="C131" s="471"/>
      <c r="D131" s="455">
        <v>3</v>
      </c>
      <c r="E131" s="456" t="s">
        <v>394</v>
      </c>
      <c r="F131" s="457"/>
      <c r="G131" s="457"/>
      <c r="H131" s="457"/>
    </row>
    <row r="132" spans="2:8" ht="19.5" customHeight="1">
      <c r="B132" s="458"/>
      <c r="C132" s="471"/>
      <c r="D132" s="455">
        <v>4</v>
      </c>
      <c r="E132" s="456" t="s">
        <v>395</v>
      </c>
      <c r="F132" s="457"/>
      <c r="G132" s="457"/>
      <c r="H132" s="457"/>
    </row>
    <row r="133" spans="2:8" ht="19.5" customHeight="1">
      <c r="B133" s="458"/>
      <c r="C133" s="471"/>
      <c r="D133" s="455">
        <v>5</v>
      </c>
      <c r="E133" s="456" t="s">
        <v>396</v>
      </c>
      <c r="F133" s="457"/>
      <c r="G133" s="457"/>
      <c r="H133" s="457"/>
    </row>
    <row r="134" spans="2:8" ht="37.5" customHeight="1">
      <c r="B134" s="458"/>
      <c r="C134" s="471"/>
      <c r="D134" s="455">
        <v>6</v>
      </c>
      <c r="E134" s="456" t="s">
        <v>397</v>
      </c>
      <c r="F134" s="457"/>
      <c r="G134" s="457"/>
      <c r="H134" s="457"/>
    </row>
    <row r="135" spans="2:8" ht="34.5" customHeight="1">
      <c r="B135" s="458"/>
      <c r="C135" s="472"/>
      <c r="D135" s="455">
        <v>7</v>
      </c>
      <c r="E135" s="456" t="s">
        <v>398</v>
      </c>
      <c r="F135" s="457"/>
      <c r="G135" s="457"/>
      <c r="H135" s="457"/>
    </row>
    <row r="136" spans="2:8" ht="35.25" customHeight="1">
      <c r="B136" s="458"/>
      <c r="C136" s="458"/>
      <c r="D136" s="455">
        <v>8</v>
      </c>
      <c r="E136" s="456" t="s">
        <v>399</v>
      </c>
      <c r="F136" s="457"/>
      <c r="G136" s="457"/>
      <c r="H136" s="457"/>
    </row>
    <row r="137" spans="2:8" ht="42" customHeight="1">
      <c r="B137" s="454" t="s">
        <v>427</v>
      </c>
      <c r="C137" s="642" t="s">
        <v>381</v>
      </c>
      <c r="D137" s="455">
        <v>1</v>
      </c>
      <c r="E137" s="456" t="s">
        <v>400</v>
      </c>
      <c r="F137" s="457"/>
      <c r="G137" s="457"/>
      <c r="H137" s="457"/>
    </row>
    <row r="138" spans="2:8" ht="46.5" customHeight="1">
      <c r="B138" s="458"/>
      <c r="C138" s="643"/>
      <c r="D138" s="455">
        <v>2</v>
      </c>
      <c r="E138" s="456" t="s">
        <v>401</v>
      </c>
      <c r="F138" s="457"/>
      <c r="G138" s="457"/>
      <c r="H138" s="457"/>
    </row>
    <row r="139" spans="2:8" ht="61.5" customHeight="1">
      <c r="B139" s="458"/>
      <c r="C139" s="458"/>
      <c r="D139" s="455">
        <v>3</v>
      </c>
      <c r="E139" s="456" t="s">
        <v>402</v>
      </c>
      <c r="F139" s="457"/>
      <c r="G139" s="457"/>
      <c r="H139" s="457"/>
    </row>
    <row r="140" spans="2:8" ht="35.25" customHeight="1">
      <c r="B140" s="458"/>
      <c r="C140" s="458"/>
      <c r="D140" s="455">
        <v>4</v>
      </c>
      <c r="E140" s="456" t="s">
        <v>403</v>
      </c>
      <c r="F140" s="457"/>
      <c r="G140" s="457"/>
      <c r="H140" s="457"/>
    </row>
    <row r="141" spans="2:8" ht="48" customHeight="1">
      <c r="B141" s="458"/>
      <c r="C141" s="458"/>
      <c r="D141" s="455">
        <v>5</v>
      </c>
      <c r="E141" s="456" t="s">
        <v>404</v>
      </c>
      <c r="F141" s="457"/>
      <c r="G141" s="457"/>
      <c r="H141" s="457"/>
    </row>
    <row r="142" spans="2:8" ht="30" customHeight="1">
      <c r="B142" s="463"/>
      <c r="C142" s="464"/>
      <c r="D142" s="464"/>
      <c r="E142" s="465" t="s">
        <v>432</v>
      </c>
      <c r="F142" s="466"/>
      <c r="G142" s="466"/>
      <c r="H142" s="466"/>
    </row>
    <row r="143" spans="2:8" ht="30" customHeight="1">
      <c r="B143" s="463"/>
      <c r="C143" s="464"/>
      <c r="D143" s="464"/>
      <c r="E143" s="465" t="s">
        <v>433</v>
      </c>
      <c r="F143" s="463"/>
      <c r="G143" s="464"/>
      <c r="H143" s="473"/>
    </row>
    <row r="144" spans="2:8">
      <c r="B144" s="441"/>
      <c r="C144" s="441"/>
      <c r="D144" s="441"/>
      <c r="E144" s="441"/>
      <c r="F144" s="441"/>
      <c r="G144" s="441"/>
      <c r="H144" s="441"/>
    </row>
    <row r="145" spans="2:8">
      <c r="B145" s="441"/>
      <c r="C145" s="441"/>
      <c r="D145" s="441"/>
      <c r="E145" s="441"/>
      <c r="F145" s="441"/>
      <c r="G145" s="441"/>
      <c r="H145" s="441"/>
    </row>
    <row r="146" spans="2:8">
      <c r="B146" s="441"/>
      <c r="C146" s="441"/>
      <c r="D146" s="441"/>
      <c r="E146" s="441"/>
      <c r="F146" s="441" t="s">
        <v>434</v>
      </c>
      <c r="G146" s="441"/>
      <c r="H146" s="441"/>
    </row>
    <row r="147" spans="2:8">
      <c r="B147" s="441"/>
      <c r="C147" s="441"/>
      <c r="D147" s="441"/>
      <c r="E147" s="441"/>
      <c r="F147" s="441" t="s">
        <v>435</v>
      </c>
      <c r="G147" s="441"/>
      <c r="H147" s="441"/>
    </row>
    <row r="148" spans="2:8">
      <c r="B148" s="441"/>
      <c r="C148" s="441"/>
      <c r="D148" s="441"/>
      <c r="E148" s="441"/>
      <c r="F148" s="441"/>
      <c r="G148" s="441"/>
      <c r="H148" s="441"/>
    </row>
    <row r="149" spans="2:8">
      <c r="B149" s="441"/>
      <c r="C149" s="441"/>
      <c r="D149" s="441"/>
      <c r="E149" s="441"/>
      <c r="F149" s="441"/>
      <c r="G149" s="441"/>
      <c r="H149" s="441"/>
    </row>
    <row r="150" spans="2:8">
      <c r="B150" s="441"/>
      <c r="C150" s="441"/>
      <c r="D150" s="441"/>
      <c r="E150" s="441"/>
      <c r="F150" s="441"/>
      <c r="G150" s="441"/>
      <c r="H150" s="441"/>
    </row>
    <row r="151" spans="2:8">
      <c r="B151" s="441"/>
      <c r="C151" s="441"/>
      <c r="D151" s="441"/>
      <c r="E151" s="441"/>
      <c r="F151" s="441"/>
      <c r="G151" s="441"/>
      <c r="H151" s="441"/>
    </row>
    <row r="152" spans="2:8">
      <c r="B152" s="441"/>
      <c r="C152" s="441"/>
      <c r="D152" s="441"/>
      <c r="E152" s="441"/>
      <c r="F152" s="441"/>
      <c r="G152" s="441"/>
      <c r="H152" s="441"/>
    </row>
    <row r="153" spans="2:8">
      <c r="B153" s="441"/>
      <c r="C153" s="441"/>
      <c r="D153" s="441"/>
      <c r="E153" s="441"/>
      <c r="F153" s="441"/>
      <c r="G153" s="441"/>
      <c r="H153" s="441"/>
    </row>
    <row r="154" spans="2:8">
      <c r="B154" s="441"/>
      <c r="C154" s="441"/>
      <c r="D154" s="441"/>
      <c r="E154" s="441"/>
      <c r="F154" s="467" t="s">
        <v>436</v>
      </c>
      <c r="G154" s="441"/>
      <c r="H154" s="441"/>
    </row>
    <row r="155" spans="2:8">
      <c r="B155" s="441"/>
      <c r="C155" s="441"/>
      <c r="D155" s="441"/>
      <c r="E155" s="441"/>
      <c r="F155" s="441"/>
      <c r="G155" s="441"/>
      <c r="H155" s="441"/>
    </row>
    <row r="156" spans="2:8">
      <c r="B156" s="441"/>
      <c r="C156" s="441"/>
      <c r="D156" s="441"/>
      <c r="E156" s="441"/>
      <c r="F156" s="441"/>
      <c r="G156" s="441"/>
      <c r="H156" s="441"/>
    </row>
    <row r="157" spans="2:8">
      <c r="B157" s="441"/>
      <c r="C157" s="441"/>
      <c r="D157" s="441"/>
      <c r="E157" s="441"/>
      <c r="F157" s="441"/>
      <c r="G157" s="441"/>
      <c r="H157" s="441"/>
    </row>
    <row r="158" spans="2:8">
      <c r="B158" s="441"/>
      <c r="C158" s="441"/>
      <c r="D158" s="441"/>
      <c r="E158" s="441"/>
      <c r="F158" s="441"/>
      <c r="G158" s="441"/>
      <c r="H158" s="441"/>
    </row>
    <row r="159" spans="2:8">
      <c r="B159" s="441"/>
      <c r="C159" s="441"/>
      <c r="D159" s="441"/>
      <c r="E159" s="441"/>
      <c r="F159" s="441"/>
      <c r="G159" s="441"/>
      <c r="H159" s="441"/>
    </row>
  </sheetData>
  <mergeCells count="29">
    <mergeCell ref="C18:C19"/>
    <mergeCell ref="C23:C24"/>
    <mergeCell ref="B3:H3"/>
    <mergeCell ref="B4:H4"/>
    <mergeCell ref="B10:B12"/>
    <mergeCell ref="E10:E12"/>
    <mergeCell ref="F10:H10"/>
    <mergeCell ref="C13:C14"/>
    <mergeCell ref="B40:H40"/>
    <mergeCell ref="B41:H41"/>
    <mergeCell ref="B47:B49"/>
    <mergeCell ref="E47:E49"/>
    <mergeCell ref="F47:H47"/>
    <mergeCell ref="C50:C51"/>
    <mergeCell ref="C55:C56"/>
    <mergeCell ref="C60:C61"/>
    <mergeCell ref="B76:H76"/>
    <mergeCell ref="B77:H77"/>
    <mergeCell ref="B84:B86"/>
    <mergeCell ref="E84:E86"/>
    <mergeCell ref="F84:H84"/>
    <mergeCell ref="C87:C88"/>
    <mergeCell ref="C90:C91"/>
    <mergeCell ref="C137:C138"/>
    <mergeCell ref="B118:H118"/>
    <mergeCell ref="B119:H119"/>
    <mergeCell ref="B126:B128"/>
    <mergeCell ref="E126:E128"/>
    <mergeCell ref="F126:H126"/>
  </mergeCells>
  <printOptions horizontalCentered="1"/>
  <pageMargins left="0.59055118110236227" right="0.39370078740157483" top="0.78740157480314965" bottom="0.74803149606299213" header="0.31496062992125984" footer="0.31496062992125984"/>
  <pageSetup paperSize="9" scale="75" orientation="portrait" horizontalDpi="4294967293" verticalDpi="0" r:id="rId1"/>
  <rowBreaks count="3" manualBreakCount="3">
    <brk id="38" min="1" max="7" man="1"/>
    <brk id="74" min="1" max="7" man="1"/>
    <brk id="116" min="1"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D7"/>
  <sheetViews>
    <sheetView showGridLines="0" zoomScale="115" zoomScaleNormal="115" workbookViewId="0">
      <pane xSplit="3" ySplit="3" topLeftCell="D4" activePane="bottomRight" state="frozen"/>
      <selection activeCell="G24" sqref="G24"/>
      <selection pane="topRight" activeCell="G24" sqref="G24"/>
      <selection pane="bottomLeft" activeCell="G24" sqref="G24"/>
      <selection pane="bottomRight" activeCell="C4" sqref="C4"/>
    </sheetView>
  </sheetViews>
  <sheetFormatPr defaultColWidth="9.1796875" defaultRowHeight="14.5"/>
  <cols>
    <col min="1" max="1" width="4.7265625" style="486" customWidth="1"/>
    <col min="2" max="2" width="9.1796875" style="486"/>
    <col min="3" max="3" width="13.26953125" style="486" customWidth="1"/>
    <col min="4" max="4" width="74.81640625" style="486" customWidth="1"/>
    <col min="5" max="16384" width="9.1796875" style="486"/>
  </cols>
  <sheetData>
    <row r="1" spans="2:4" ht="21.75" customHeight="1"/>
    <row r="2" spans="2:4">
      <c r="B2" s="487" t="s">
        <v>457</v>
      </c>
      <c r="C2"/>
      <c r="D2"/>
    </row>
    <row r="3" spans="2:4">
      <c r="B3" s="488" t="s">
        <v>458</v>
      </c>
      <c r="C3" s="488" t="s">
        <v>459</v>
      </c>
      <c r="D3" s="488" t="s">
        <v>460</v>
      </c>
    </row>
    <row r="4" spans="2:4" ht="43.5">
      <c r="B4" s="489">
        <v>1</v>
      </c>
      <c r="C4" s="490" t="s">
        <v>5</v>
      </c>
      <c r="D4" s="491" t="s">
        <v>588</v>
      </c>
    </row>
    <row r="5" spans="2:4" ht="43.5">
      <c r="B5" s="489">
        <v>2</v>
      </c>
      <c r="C5" s="490" t="s">
        <v>6</v>
      </c>
      <c r="D5" s="491" t="s">
        <v>587</v>
      </c>
    </row>
    <row r="6" spans="2:4" ht="58">
      <c r="B6" s="489">
        <v>3</v>
      </c>
      <c r="C6" s="490" t="s">
        <v>7</v>
      </c>
      <c r="D6" s="491" t="s">
        <v>589</v>
      </c>
    </row>
    <row r="7" spans="2:4" ht="58">
      <c r="B7" s="489">
        <v>4</v>
      </c>
      <c r="C7" s="490" t="s">
        <v>8</v>
      </c>
      <c r="D7" s="491" t="s">
        <v>590</v>
      </c>
    </row>
  </sheetData>
  <sheetProtection password="CC3D" sheet="1" objects="1" scenarios="1"/>
  <protectedRanges>
    <protectedRange sqref="D4:D7" name="Range1"/>
  </protectedRanges>
  <printOptions horizontalCentered="1"/>
  <pageMargins left="0.70866141732283472" right="0.70866141732283472" top="0.74803149606299213" bottom="0.74803149606299213" header="0.31496062992125984" footer="0.31496062992125984"/>
  <pageSetup paperSize="9" scale="150" orientation="landscape" horizontalDpi="0" verticalDpi="0"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48"/>
  </sheetPr>
  <dimension ref="B1:O44"/>
  <sheetViews>
    <sheetView showGridLines="0" zoomScale="115" zoomScaleNormal="115" zoomScaleSheetLayoutView="120" workbookViewId="0">
      <pane ySplit="3" topLeftCell="A31" activePane="bottomLeft" state="frozen"/>
      <selection activeCell="G24" sqref="G24"/>
      <selection pane="bottomLeft" activeCell="I36" sqref="I36"/>
    </sheetView>
  </sheetViews>
  <sheetFormatPr defaultColWidth="9.1796875" defaultRowHeight="12.5"/>
  <cols>
    <col min="1" max="1" width="3.81640625" style="131" customWidth="1"/>
    <col min="2" max="2" width="4.26953125" style="131" customWidth="1"/>
    <col min="3" max="3" width="20.7265625" style="131" bestFit="1" customWidth="1"/>
    <col min="4" max="4" width="3.26953125" style="131" customWidth="1"/>
    <col min="5" max="5" width="14.1796875" style="131" customWidth="1"/>
    <col min="6" max="6" width="11.81640625" style="131" customWidth="1"/>
    <col min="7" max="7" width="9" style="131" customWidth="1"/>
    <col min="8" max="8" width="9.26953125" style="131" customWidth="1"/>
    <col min="9" max="9" width="4.26953125" style="131" customWidth="1"/>
    <col min="10" max="10" width="6.81640625" style="139" customWidth="1"/>
    <col min="11" max="14" width="9.1796875" style="131"/>
    <col min="15" max="15" width="7" style="131" customWidth="1"/>
    <col min="16" max="16384" width="9.1796875" style="131"/>
  </cols>
  <sheetData>
    <row r="1" spans="2:15" ht="13.5">
      <c r="M1" s="321" t="s">
        <v>300</v>
      </c>
    </row>
    <row r="2" spans="2:15" s="70" customFormat="1" ht="14.25" customHeight="1">
      <c r="B2" s="576" t="s">
        <v>61</v>
      </c>
      <c r="C2" s="576"/>
      <c r="D2" s="576"/>
      <c r="E2" s="576"/>
      <c r="F2" s="576"/>
      <c r="G2" s="576"/>
      <c r="H2" s="576"/>
      <c r="J2" s="138"/>
      <c r="M2" s="424" t="s">
        <v>599</v>
      </c>
    </row>
    <row r="3" spans="2:15" s="70" customFormat="1" ht="14.25" customHeight="1">
      <c r="B3" s="576" t="s">
        <v>244</v>
      </c>
      <c r="C3" s="576"/>
      <c r="D3" s="576"/>
      <c r="E3" s="576"/>
      <c r="F3" s="576"/>
      <c r="G3" s="576"/>
      <c r="H3" s="576"/>
      <c r="J3" s="138"/>
    </row>
    <row r="4" spans="2:15" s="70" customFormat="1" ht="11.25" customHeight="1">
      <c r="B4" s="107"/>
      <c r="C4" s="107"/>
      <c r="D4" s="107"/>
      <c r="E4" s="107"/>
      <c r="F4" s="107"/>
      <c r="G4" s="107"/>
      <c r="H4" s="107"/>
      <c r="J4" s="147" t="s">
        <v>63</v>
      </c>
      <c r="K4" s="148"/>
      <c r="L4" s="148"/>
      <c r="M4" s="148"/>
      <c r="N4" s="148"/>
      <c r="O4" s="149"/>
    </row>
    <row r="5" spans="2:15" s="82" customFormat="1">
      <c r="B5" s="108" t="s">
        <v>18</v>
      </c>
      <c r="C5" s="109" t="s">
        <v>238</v>
      </c>
      <c r="D5" s="110" t="s">
        <v>42</v>
      </c>
      <c r="E5" s="132" t="s">
        <v>600</v>
      </c>
      <c r="F5" s="111"/>
      <c r="G5" s="111"/>
      <c r="H5" s="112"/>
      <c r="J5" s="234" t="s">
        <v>96</v>
      </c>
      <c r="K5" s="146" t="s">
        <v>251</v>
      </c>
      <c r="L5" s="144"/>
      <c r="M5" s="143"/>
      <c r="N5" s="145"/>
      <c r="O5" s="150"/>
    </row>
    <row r="6" spans="2:15" s="82" customFormat="1">
      <c r="B6" s="108"/>
      <c r="C6" s="109" t="s">
        <v>20</v>
      </c>
      <c r="D6" s="110" t="s">
        <v>42</v>
      </c>
      <c r="E6" s="113" t="s">
        <v>406</v>
      </c>
      <c r="F6" s="114"/>
      <c r="G6" s="114"/>
      <c r="H6" s="112"/>
      <c r="J6" s="234" t="s">
        <v>97</v>
      </c>
      <c r="K6" s="146" t="s">
        <v>64</v>
      </c>
      <c r="L6" s="146"/>
      <c r="M6" s="143"/>
      <c r="N6" s="145"/>
      <c r="O6" s="150"/>
    </row>
    <row r="7" spans="2:15" s="82" customFormat="1">
      <c r="B7" s="108"/>
      <c r="C7" s="109" t="s">
        <v>43</v>
      </c>
      <c r="D7" s="110" t="s">
        <v>42</v>
      </c>
      <c r="E7" s="113" t="s">
        <v>87</v>
      </c>
      <c r="F7" s="114"/>
      <c r="G7" s="114"/>
      <c r="H7" s="112"/>
      <c r="J7" s="234" t="s">
        <v>98</v>
      </c>
      <c r="K7" s="146" t="s">
        <v>65</v>
      </c>
      <c r="L7" s="143"/>
      <c r="M7" s="143"/>
      <c r="N7" s="143"/>
      <c r="O7" s="150"/>
    </row>
    <row r="8" spans="2:15" s="82" customFormat="1">
      <c r="B8" s="108"/>
      <c r="C8" s="109" t="s">
        <v>21</v>
      </c>
      <c r="D8" s="110" t="s">
        <v>42</v>
      </c>
      <c r="E8" s="113" t="s">
        <v>88</v>
      </c>
      <c r="F8" s="114"/>
      <c r="G8" s="114"/>
      <c r="H8" s="112"/>
      <c r="J8" s="234" t="s">
        <v>99</v>
      </c>
      <c r="K8" s="146" t="s">
        <v>66</v>
      </c>
      <c r="L8" s="143"/>
      <c r="M8" s="143"/>
      <c r="N8" s="143"/>
      <c r="O8" s="150"/>
    </row>
    <row r="9" spans="2:15" s="82" customFormat="1">
      <c r="B9" s="108"/>
      <c r="C9" s="109" t="s">
        <v>263</v>
      </c>
      <c r="D9" s="110" t="s">
        <v>42</v>
      </c>
      <c r="E9" s="113" t="s">
        <v>592</v>
      </c>
      <c r="F9" s="255" t="s">
        <v>591</v>
      </c>
      <c r="G9" s="113" t="s">
        <v>262</v>
      </c>
      <c r="H9" s="112"/>
      <c r="J9" s="234" t="s">
        <v>100</v>
      </c>
      <c r="K9" s="146" t="s">
        <v>128</v>
      </c>
      <c r="L9" s="143"/>
      <c r="M9" s="143"/>
      <c r="N9" s="143"/>
      <c r="O9" s="150"/>
    </row>
    <row r="10" spans="2:15" s="82" customFormat="1">
      <c r="B10" s="108"/>
      <c r="C10" s="109" t="s">
        <v>85</v>
      </c>
      <c r="D10" s="110" t="s">
        <v>42</v>
      </c>
      <c r="E10" s="113" t="s">
        <v>48</v>
      </c>
      <c r="F10" s="114"/>
      <c r="G10" s="114"/>
      <c r="H10" s="112"/>
      <c r="J10" s="234" t="s">
        <v>101</v>
      </c>
      <c r="K10" s="146" t="s">
        <v>242</v>
      </c>
      <c r="L10" s="143"/>
      <c r="M10" s="143"/>
      <c r="N10" s="143"/>
      <c r="O10" s="150"/>
    </row>
    <row r="11" spans="2:15" s="82" customFormat="1">
      <c r="B11" s="108"/>
      <c r="C11" s="109" t="s">
        <v>23</v>
      </c>
      <c r="D11" s="110" t="s">
        <v>42</v>
      </c>
      <c r="E11" s="113" t="s">
        <v>89</v>
      </c>
      <c r="F11" s="114"/>
      <c r="G11" s="114"/>
      <c r="H11" s="112"/>
      <c r="J11" s="234" t="s">
        <v>102</v>
      </c>
      <c r="K11" s="146" t="s">
        <v>252</v>
      </c>
      <c r="L11" s="143"/>
      <c r="M11" s="143"/>
      <c r="N11" s="143"/>
      <c r="O11" s="150"/>
    </row>
    <row r="12" spans="2:15" s="82" customFormat="1">
      <c r="B12" s="108"/>
      <c r="C12" s="109" t="s">
        <v>24</v>
      </c>
      <c r="D12" s="110" t="s">
        <v>42</v>
      </c>
      <c r="E12" s="113" t="s">
        <v>593</v>
      </c>
      <c r="F12" s="114"/>
      <c r="G12" s="114"/>
      <c r="H12" s="112"/>
      <c r="J12" s="234" t="s">
        <v>103</v>
      </c>
      <c r="K12" s="146" t="s">
        <v>67</v>
      </c>
      <c r="L12" s="143"/>
      <c r="M12" s="143"/>
      <c r="N12" s="143"/>
      <c r="O12" s="150"/>
    </row>
    <row r="13" spans="2:15" s="82" customFormat="1">
      <c r="B13" s="108"/>
      <c r="C13" s="109" t="s">
        <v>25</v>
      </c>
      <c r="D13" s="110" t="s">
        <v>42</v>
      </c>
      <c r="E13" s="113" t="s">
        <v>91</v>
      </c>
      <c r="F13" s="114"/>
      <c r="G13" s="114"/>
      <c r="H13" s="112"/>
      <c r="J13" s="234" t="s">
        <v>104</v>
      </c>
      <c r="K13" s="146" t="s">
        <v>68</v>
      </c>
      <c r="L13" s="143"/>
      <c r="M13" s="143"/>
      <c r="N13" s="143"/>
      <c r="O13" s="150"/>
    </row>
    <row r="14" spans="2:15" s="82" customFormat="1">
      <c r="B14" s="108"/>
      <c r="C14" s="109" t="s">
        <v>26</v>
      </c>
      <c r="D14" s="110" t="s">
        <v>42</v>
      </c>
      <c r="E14" s="113" t="s">
        <v>250</v>
      </c>
      <c r="F14" s="114"/>
      <c r="G14" s="114"/>
      <c r="H14" s="112"/>
      <c r="J14" s="234" t="s">
        <v>105</v>
      </c>
      <c r="K14" s="146" t="s">
        <v>253</v>
      </c>
      <c r="L14" s="143"/>
      <c r="M14" s="143"/>
      <c r="N14" s="143"/>
      <c r="O14" s="150"/>
    </row>
    <row r="15" spans="2:15" s="82" customFormat="1">
      <c r="B15" s="108"/>
      <c r="C15" s="109" t="s">
        <v>58</v>
      </c>
      <c r="D15" s="110" t="s">
        <v>42</v>
      </c>
      <c r="E15" s="113" t="s">
        <v>90</v>
      </c>
      <c r="F15" s="114"/>
      <c r="G15" s="114"/>
      <c r="H15" s="112"/>
      <c r="J15" s="234" t="s">
        <v>106</v>
      </c>
      <c r="K15" s="146" t="s">
        <v>247</v>
      </c>
      <c r="L15" s="143"/>
      <c r="M15" s="143"/>
      <c r="N15" s="143"/>
      <c r="O15" s="150"/>
    </row>
    <row r="16" spans="2:15" s="82" customFormat="1">
      <c r="B16" s="108"/>
      <c r="C16" s="109" t="s">
        <v>44</v>
      </c>
      <c r="D16" s="110" t="s">
        <v>42</v>
      </c>
      <c r="E16" s="116" t="s">
        <v>485</v>
      </c>
      <c r="F16" s="111"/>
      <c r="G16" s="111"/>
      <c r="H16" s="112"/>
      <c r="J16" s="234" t="s">
        <v>107</v>
      </c>
      <c r="K16" s="146" t="s">
        <v>69</v>
      </c>
      <c r="L16" s="143"/>
      <c r="M16" s="143"/>
      <c r="N16" s="143"/>
      <c r="O16" s="150"/>
    </row>
    <row r="17" spans="2:15" s="82" customFormat="1">
      <c r="B17" s="108"/>
      <c r="C17" s="109"/>
      <c r="D17" s="110"/>
      <c r="E17" s="112"/>
      <c r="F17" s="112"/>
      <c r="G17" s="112"/>
      <c r="H17" s="112"/>
      <c r="J17" s="235"/>
      <c r="K17" s="146"/>
      <c r="L17" s="143"/>
      <c r="M17" s="143"/>
      <c r="N17" s="143"/>
      <c r="O17" s="150"/>
    </row>
    <row r="18" spans="2:15" s="82" customFormat="1">
      <c r="B18" s="108" t="s">
        <v>27</v>
      </c>
      <c r="C18" s="109" t="s">
        <v>45</v>
      </c>
      <c r="D18" s="110" t="s">
        <v>42</v>
      </c>
      <c r="E18" s="132" t="str">
        <f>E5&amp;""</f>
        <v>PONIJAN, S.Pd.</v>
      </c>
      <c r="F18" s="111"/>
      <c r="G18" s="111"/>
      <c r="H18" s="112"/>
      <c r="J18" s="234" t="s">
        <v>108</v>
      </c>
      <c r="K18" s="146" t="str">
        <f>"Tercopy "&amp;C18&amp;""</f>
        <v>Tercopy Nama Kepsek</v>
      </c>
      <c r="L18" s="143"/>
      <c r="M18" s="143"/>
      <c r="N18" s="143"/>
      <c r="O18" s="150"/>
    </row>
    <row r="19" spans="2:15" s="82" customFormat="1">
      <c r="B19" s="108"/>
      <c r="C19" s="109" t="s">
        <v>20</v>
      </c>
      <c r="D19" s="110" t="s">
        <v>42</v>
      </c>
      <c r="E19" s="132" t="str">
        <f t="shared" ref="E19:E20" si="0">E6&amp;""</f>
        <v>19700606 199903 2 001</v>
      </c>
      <c r="F19" s="114"/>
      <c r="G19" s="114"/>
      <c r="H19" s="112"/>
      <c r="J19" s="234" t="s">
        <v>109</v>
      </c>
      <c r="K19" s="146" t="str">
        <f>"Tercopy "&amp;C19&amp;""</f>
        <v>Tercopy N I P</v>
      </c>
      <c r="L19" s="143"/>
      <c r="M19" s="143"/>
      <c r="N19" s="143"/>
      <c r="O19" s="150"/>
    </row>
    <row r="20" spans="2:15" s="82" customFormat="1">
      <c r="B20" s="108"/>
      <c r="C20" s="109" t="s">
        <v>84</v>
      </c>
      <c r="D20" s="110" t="s">
        <v>42</v>
      </c>
      <c r="E20" s="132" t="str">
        <f t="shared" si="0"/>
        <v>2937-7446-4520-0006</v>
      </c>
      <c r="F20" s="114"/>
      <c r="G20" s="114"/>
      <c r="H20" s="112"/>
      <c r="J20" s="234" t="s">
        <v>110</v>
      </c>
      <c r="K20" s="146" t="str">
        <f>"Tercopy "&amp;C20&amp;""</f>
        <v>Tercopy NUPTK</v>
      </c>
      <c r="L20" s="143"/>
      <c r="M20" s="143"/>
      <c r="N20" s="143"/>
      <c r="O20" s="150"/>
    </row>
    <row r="21" spans="2:15" s="82" customFormat="1">
      <c r="B21" s="108"/>
      <c r="C21" s="109" t="s">
        <v>22</v>
      </c>
      <c r="D21" s="110" t="s">
        <v>42</v>
      </c>
      <c r="E21" s="132" t="str">
        <f>E9&amp;" / "&amp;F9&amp;" / "&amp;G9&amp;""</f>
        <v>Pembina Tk.I / IV.b / 01-04-2019</v>
      </c>
      <c r="F21" s="113"/>
      <c r="G21" s="114"/>
      <c r="H21" s="112"/>
      <c r="J21" s="234" t="s">
        <v>111</v>
      </c>
      <c r="K21" s="146" t="str">
        <f>"Tercopy "&amp;C21&amp;""&amp;" / TMT Gol."</f>
        <v>Tercopy Pangkat / Gol. / TMT Gol.</v>
      </c>
      <c r="L21" s="143"/>
      <c r="M21" s="143"/>
      <c r="N21" s="143"/>
      <c r="O21" s="150"/>
    </row>
    <row r="22" spans="2:15" s="82" customFormat="1">
      <c r="B22" s="108"/>
      <c r="C22" s="109" t="s">
        <v>23</v>
      </c>
      <c r="D22" s="110" t="s">
        <v>42</v>
      </c>
      <c r="E22" s="113" t="str">
        <f>E11&amp;""</f>
        <v>28 Tahun</v>
      </c>
      <c r="F22" s="114"/>
      <c r="G22" s="114"/>
      <c r="H22" s="112"/>
      <c r="J22" s="234" t="s">
        <v>112</v>
      </c>
      <c r="K22" s="146" t="str">
        <f>"Tercopy "&amp;C22&amp;""</f>
        <v>Tercopy Masa Kerja</v>
      </c>
      <c r="L22" s="143"/>
      <c r="M22" s="143"/>
      <c r="N22" s="143"/>
      <c r="O22" s="150"/>
    </row>
    <row r="23" spans="2:15" s="82" customFormat="1">
      <c r="B23" s="108"/>
      <c r="C23" s="109" t="s">
        <v>24</v>
      </c>
      <c r="D23" s="110" t="s">
        <v>42</v>
      </c>
      <c r="E23" s="113" t="str">
        <f t="shared" ref="E23:E25" si="1">E12&amp;""</f>
        <v>Laki-laki</v>
      </c>
      <c r="F23" s="114"/>
      <c r="G23" s="114"/>
      <c r="H23" s="112"/>
      <c r="J23" s="234" t="s">
        <v>113</v>
      </c>
      <c r="K23" s="146" t="str">
        <f>"Tercopy "&amp;C23&amp;""</f>
        <v>Tercopy Jenis Kelamin</v>
      </c>
      <c r="L23" s="143"/>
      <c r="M23" s="143"/>
      <c r="N23" s="143"/>
      <c r="O23" s="150"/>
    </row>
    <row r="24" spans="2:15" s="82" customFormat="1">
      <c r="B24" s="108"/>
      <c r="C24" s="109" t="s">
        <v>25</v>
      </c>
      <c r="D24" s="110" t="s">
        <v>42</v>
      </c>
      <c r="E24" s="113" t="str">
        <f t="shared" si="1"/>
        <v>S-2</v>
      </c>
      <c r="F24" s="114"/>
      <c r="G24" s="114"/>
      <c r="H24" s="112"/>
      <c r="J24" s="234" t="s">
        <v>114</v>
      </c>
      <c r="K24" s="146" t="str">
        <f>"Tercopy "&amp;C24&amp;""</f>
        <v>Tercopy Pend. Terakhir</v>
      </c>
      <c r="L24" s="143"/>
      <c r="M24" s="143"/>
      <c r="N24" s="143"/>
      <c r="O24" s="150"/>
    </row>
    <row r="25" spans="2:15" s="82" customFormat="1">
      <c r="B25" s="108"/>
      <c r="C25" s="109" t="s">
        <v>26</v>
      </c>
      <c r="D25" s="110" t="s">
        <v>42</v>
      </c>
      <c r="E25" s="113" t="str">
        <f t="shared" si="1"/>
        <v>Magister Pendidikan</v>
      </c>
      <c r="F25" s="114"/>
      <c r="G25" s="114"/>
      <c r="H25" s="112"/>
      <c r="J25" s="234" t="s">
        <v>115</v>
      </c>
      <c r="K25" s="146" t="str">
        <f>"Tercopy "&amp;C25&amp;""</f>
        <v>Tercopy Spesialisasi</v>
      </c>
      <c r="L25" s="143"/>
      <c r="M25" s="143"/>
      <c r="N25" s="143"/>
      <c r="O25" s="150"/>
    </row>
    <row r="26" spans="2:15" s="82" customFormat="1">
      <c r="B26" s="108"/>
      <c r="C26" s="109"/>
      <c r="D26" s="110"/>
      <c r="E26" s="112"/>
      <c r="F26" s="112"/>
      <c r="G26" s="112"/>
      <c r="H26" s="112"/>
      <c r="J26" s="235"/>
      <c r="K26" s="146"/>
      <c r="L26" s="143"/>
      <c r="M26" s="143"/>
      <c r="N26" s="143"/>
      <c r="O26" s="150"/>
    </row>
    <row r="27" spans="2:15" s="82" customFormat="1">
      <c r="B27" s="108" t="s">
        <v>46</v>
      </c>
      <c r="C27" s="109" t="s">
        <v>28</v>
      </c>
      <c r="D27" s="110" t="s">
        <v>42</v>
      </c>
      <c r="E27" s="132" t="s">
        <v>601</v>
      </c>
      <c r="F27" s="111"/>
      <c r="G27" s="111"/>
      <c r="H27" s="112"/>
      <c r="J27" s="234" t="s">
        <v>116</v>
      </c>
      <c r="K27" s="146" t="str">
        <f t="shared" ref="K27:K32" si="2">"Tuliskan "&amp;C27&amp;""</f>
        <v>Tuliskan Nama Instansi/Sklh.</v>
      </c>
      <c r="L27" s="143"/>
      <c r="M27" s="143"/>
      <c r="N27" s="143"/>
      <c r="O27" s="150"/>
    </row>
    <row r="28" spans="2:15" s="82" customFormat="1">
      <c r="B28" s="108"/>
      <c r="C28" s="109" t="s">
        <v>29</v>
      </c>
      <c r="D28" s="110" t="s">
        <v>42</v>
      </c>
      <c r="E28" s="113" t="s">
        <v>92</v>
      </c>
      <c r="F28" s="114"/>
      <c r="G28" s="114"/>
      <c r="H28" s="112"/>
      <c r="J28" s="234" t="s">
        <v>117</v>
      </c>
      <c r="K28" s="146" t="str">
        <f t="shared" si="2"/>
        <v>Tuliskan Telepon / Fax</v>
      </c>
      <c r="L28" s="143"/>
      <c r="M28" s="143"/>
      <c r="N28" s="143"/>
      <c r="O28" s="150"/>
    </row>
    <row r="29" spans="2:15" s="82" customFormat="1">
      <c r="B29" s="108"/>
      <c r="C29" s="109" t="s">
        <v>30</v>
      </c>
      <c r="D29" s="110" t="s">
        <v>42</v>
      </c>
      <c r="E29" s="113" t="s">
        <v>594</v>
      </c>
      <c r="F29" s="114"/>
      <c r="G29" s="114"/>
      <c r="H29" s="112"/>
      <c r="J29" s="234" t="s">
        <v>118</v>
      </c>
      <c r="K29" s="146" t="str">
        <f t="shared" si="2"/>
        <v>Tuliskan Kelurahan</v>
      </c>
      <c r="L29" s="143"/>
      <c r="M29" s="143"/>
      <c r="N29" s="143"/>
      <c r="O29" s="150"/>
    </row>
    <row r="30" spans="2:15" s="82" customFormat="1">
      <c r="B30" s="108"/>
      <c r="C30" s="109" t="s">
        <v>31</v>
      </c>
      <c r="D30" s="110" t="s">
        <v>42</v>
      </c>
      <c r="E30" s="113" t="s">
        <v>595</v>
      </c>
      <c r="F30" s="114"/>
      <c r="G30" s="114"/>
      <c r="H30" s="112"/>
      <c r="J30" s="234" t="s">
        <v>119</v>
      </c>
      <c r="K30" s="146" t="str">
        <f t="shared" si="2"/>
        <v>Tuliskan Kecamatan</v>
      </c>
      <c r="L30" s="143"/>
      <c r="M30" s="143"/>
      <c r="N30" s="143"/>
      <c r="O30" s="150"/>
    </row>
    <row r="31" spans="2:15" s="82" customFormat="1">
      <c r="B31" s="108"/>
      <c r="C31" s="495" t="s">
        <v>596</v>
      </c>
      <c r="D31" s="110" t="s">
        <v>42</v>
      </c>
      <c r="E31" s="113" t="s">
        <v>93</v>
      </c>
      <c r="F31" s="114"/>
      <c r="G31" s="114"/>
      <c r="H31" s="112"/>
      <c r="J31" s="234" t="s">
        <v>120</v>
      </c>
      <c r="K31" s="146" t="str">
        <f t="shared" si="2"/>
        <v>Tuliskan Kabupaten</v>
      </c>
      <c r="L31" s="143"/>
      <c r="M31" s="143"/>
      <c r="N31" s="143"/>
      <c r="O31" s="150"/>
    </row>
    <row r="32" spans="2:15" s="82" customFormat="1">
      <c r="B32" s="108"/>
      <c r="C32" s="109" t="s">
        <v>47</v>
      </c>
      <c r="D32" s="110" t="s">
        <v>42</v>
      </c>
      <c r="E32" s="113" t="s">
        <v>94</v>
      </c>
      <c r="F32" s="114"/>
      <c r="G32" s="114"/>
      <c r="H32" s="112"/>
      <c r="J32" s="234" t="s">
        <v>121</v>
      </c>
      <c r="K32" s="146" t="str">
        <f t="shared" si="2"/>
        <v>Tuliskan Provinsi</v>
      </c>
      <c r="L32" s="143"/>
      <c r="M32" s="143"/>
      <c r="N32" s="143"/>
      <c r="O32" s="150"/>
    </row>
    <row r="33" spans="2:15" s="82" customFormat="1">
      <c r="B33" s="108"/>
      <c r="C33" s="109"/>
      <c r="D33" s="110"/>
      <c r="E33" s="117"/>
      <c r="F33" s="115"/>
      <c r="G33" s="115"/>
      <c r="H33" s="112"/>
      <c r="J33" s="236"/>
      <c r="K33" s="146"/>
      <c r="L33" s="143"/>
      <c r="M33" s="143"/>
      <c r="N33" s="143"/>
      <c r="O33" s="150"/>
    </row>
    <row r="34" spans="2:15" s="82" customFormat="1">
      <c r="B34" s="108" t="s">
        <v>50</v>
      </c>
      <c r="C34" s="109" t="s">
        <v>51</v>
      </c>
      <c r="D34" s="110" t="s">
        <v>42</v>
      </c>
      <c r="E34" s="132" t="s">
        <v>243</v>
      </c>
      <c r="F34" s="111"/>
      <c r="G34" s="111"/>
      <c r="H34" s="112"/>
      <c r="J34" s="234" t="s">
        <v>122</v>
      </c>
      <c r="K34" s="146" t="str">
        <f t="shared" ref="K34:K39" si="3">"Tuliskan "&amp;C34&amp;""</f>
        <v>Tuliskan Penilai</v>
      </c>
      <c r="L34" s="143"/>
      <c r="M34" s="143"/>
      <c r="N34" s="143"/>
      <c r="O34" s="150"/>
    </row>
    <row r="35" spans="2:15" s="82" customFormat="1">
      <c r="B35" s="108"/>
      <c r="C35" s="109" t="s">
        <v>49</v>
      </c>
      <c r="D35" s="110" t="s">
        <v>42</v>
      </c>
      <c r="E35" s="113" t="s">
        <v>245</v>
      </c>
      <c r="F35" s="114"/>
      <c r="G35" s="114"/>
      <c r="H35" s="112"/>
      <c r="J35" s="234" t="s">
        <v>123</v>
      </c>
      <c r="K35" s="146" t="str">
        <f t="shared" si="3"/>
        <v>Tuliskan NIP</v>
      </c>
      <c r="L35" s="143"/>
      <c r="M35" s="143"/>
      <c r="N35" s="143"/>
      <c r="O35" s="150"/>
    </row>
    <row r="36" spans="2:15" s="82" customFormat="1">
      <c r="B36" s="108"/>
      <c r="C36" s="109" t="s">
        <v>52</v>
      </c>
      <c r="D36" s="110" t="s">
        <v>42</v>
      </c>
      <c r="E36" s="113" t="s">
        <v>246</v>
      </c>
      <c r="F36" s="114"/>
      <c r="G36" s="114"/>
      <c r="H36" s="112"/>
      <c r="J36" s="234" t="s">
        <v>124</v>
      </c>
      <c r="K36" s="146" t="str">
        <f t="shared" si="3"/>
        <v>Tuliskan SK Penugasan</v>
      </c>
      <c r="L36" s="143"/>
      <c r="M36" s="143"/>
      <c r="N36" s="143"/>
      <c r="O36" s="150"/>
    </row>
    <row r="37" spans="2:15" s="82" customFormat="1">
      <c r="B37" s="108"/>
      <c r="C37" s="109" t="s">
        <v>53</v>
      </c>
      <c r="D37" s="110" t="s">
        <v>42</v>
      </c>
      <c r="E37" s="113" t="s">
        <v>597</v>
      </c>
      <c r="F37" s="114"/>
      <c r="G37" s="114"/>
      <c r="H37" s="112"/>
      <c r="J37" s="237" t="s">
        <v>125</v>
      </c>
      <c r="K37" s="146" t="str">
        <f t="shared" si="3"/>
        <v>Tuliskan Nomor</v>
      </c>
      <c r="L37" s="143"/>
      <c r="M37" s="143"/>
      <c r="N37" s="143"/>
      <c r="O37" s="150"/>
    </row>
    <row r="38" spans="2:15" s="82" customFormat="1">
      <c r="B38" s="108"/>
      <c r="C38" s="109" t="s">
        <v>54</v>
      </c>
      <c r="D38" s="110" t="s">
        <v>42</v>
      </c>
      <c r="E38" s="118" t="s">
        <v>598</v>
      </c>
      <c r="F38" s="114"/>
      <c r="G38" s="114"/>
      <c r="H38" s="112"/>
      <c r="J38" s="237" t="s">
        <v>126</v>
      </c>
      <c r="K38" s="146" t="str">
        <f t="shared" si="3"/>
        <v>Tuliskan Tanggal</v>
      </c>
      <c r="L38" s="143"/>
      <c r="M38" s="143"/>
      <c r="N38" s="143"/>
      <c r="O38" s="150"/>
    </row>
    <row r="39" spans="2:15" s="82" customFormat="1">
      <c r="B39" s="108"/>
      <c r="C39" s="109" t="s">
        <v>55</v>
      </c>
      <c r="D39" s="110" t="s">
        <v>42</v>
      </c>
      <c r="E39" s="118" t="s">
        <v>484</v>
      </c>
      <c r="F39" s="114"/>
      <c r="G39" s="114"/>
      <c r="H39" s="112"/>
      <c r="J39" s="237" t="s">
        <v>127</v>
      </c>
      <c r="K39" s="146" t="str">
        <f t="shared" si="3"/>
        <v>Tuliskan Berlaku sampai dgn</v>
      </c>
      <c r="L39" s="143"/>
      <c r="M39" s="143"/>
      <c r="N39" s="143"/>
      <c r="O39" s="150"/>
    </row>
    <row r="40" spans="2:15" s="82" customFormat="1">
      <c r="B40" s="108"/>
      <c r="C40" s="109"/>
      <c r="D40" s="112"/>
      <c r="E40" s="112"/>
      <c r="F40" s="112"/>
      <c r="G40" s="112"/>
      <c r="H40" s="112"/>
      <c r="J40" s="151"/>
      <c r="K40" s="143"/>
      <c r="L40" s="143"/>
      <c r="M40" s="143"/>
      <c r="N40" s="143"/>
      <c r="O40" s="150"/>
    </row>
    <row r="41" spans="2:15" s="93" customFormat="1" ht="12.75" customHeight="1">
      <c r="B41" s="119"/>
      <c r="C41" s="120"/>
      <c r="D41" s="121" t="s">
        <v>32</v>
      </c>
      <c r="E41" s="122"/>
      <c r="F41" s="123" t="s">
        <v>33</v>
      </c>
      <c r="G41" s="124"/>
      <c r="H41" s="125" t="s">
        <v>56</v>
      </c>
      <c r="J41" s="151"/>
      <c r="K41" s="145"/>
      <c r="L41" s="145"/>
      <c r="M41" s="145"/>
      <c r="N41" s="145"/>
      <c r="O41" s="152"/>
    </row>
    <row r="42" spans="2:15" s="93" customFormat="1" ht="12.75" customHeight="1">
      <c r="B42" s="119"/>
      <c r="C42" s="124" t="s">
        <v>602</v>
      </c>
      <c r="D42" s="126" t="s">
        <v>57</v>
      </c>
      <c r="E42" s="127" t="s">
        <v>603</v>
      </c>
      <c r="F42" s="123" t="s">
        <v>34</v>
      </c>
      <c r="G42" s="124" t="s">
        <v>129</v>
      </c>
      <c r="H42" s="655" t="s">
        <v>604</v>
      </c>
      <c r="J42" s="151"/>
      <c r="K42" s="153" t="s">
        <v>70</v>
      </c>
      <c r="L42" s="145"/>
      <c r="M42" s="145"/>
      <c r="N42" s="145"/>
      <c r="O42" s="152"/>
    </row>
    <row r="43" spans="2:15" s="93" customFormat="1" ht="25">
      <c r="B43" s="119"/>
      <c r="C43" s="126" t="s">
        <v>35</v>
      </c>
      <c r="D43" s="126"/>
      <c r="E43" s="128" t="s">
        <v>35</v>
      </c>
      <c r="F43" s="123" t="s">
        <v>36</v>
      </c>
      <c r="G43" s="125"/>
      <c r="H43" s="656"/>
      <c r="J43" s="151"/>
      <c r="K43" s="657" t="s">
        <v>71</v>
      </c>
      <c r="L43" s="658"/>
      <c r="M43" s="658"/>
      <c r="N43" s="658"/>
      <c r="O43" s="152"/>
    </row>
    <row r="44" spans="2:15">
      <c r="F44" s="129"/>
      <c r="G44" s="130"/>
      <c r="J44" s="154"/>
      <c r="K44" s="155"/>
      <c r="L44" s="155"/>
      <c r="M44" s="155"/>
      <c r="N44" s="155"/>
      <c r="O44" s="156"/>
    </row>
  </sheetData>
  <sheetProtection password="CC3D" sheet="1" objects="1" scenarios="1"/>
  <protectedRanges>
    <protectedRange sqref="H42:H43" name="Range4"/>
    <protectedRange sqref="C42 E42 G41:G42" name="Range3"/>
    <protectedRange sqref="M2" name="Range2"/>
    <protectedRange algorithmName="SHA-512" hashValue="GREByrncaOujZzj65tg1dKjftmdbCfupDFqsrx5GXAtrnt60Y3Nf1Mw0yeTaEoF8cD8FySWieJgZyRk4E0tgwA==" saltValue="ql8qxH5OTMW3P1w3+ciKEg==" spinCount="100000" sqref="E5:E39 F9:G9 F22 C31" name="Range1"/>
  </protectedRanges>
  <mergeCells count="4">
    <mergeCell ref="B2:H2"/>
    <mergeCell ref="B3:H3"/>
    <mergeCell ref="H42:H43"/>
    <mergeCell ref="K43:N43"/>
  </mergeCells>
  <pageMargins left="0.98425196850393704" right="0.74803149606299213" top="0.98425196850393704" bottom="0.74803149606299213" header="0.51181102362204722" footer="0.51181102362204722"/>
  <pageSetup paperSize="9" scale="115" orientation="portrait" horizontalDpi="4294967292" vertic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showGridLines="0" zoomScale="74" zoomScaleNormal="74" workbookViewId="0"/>
  </sheetViews>
  <sheetFormatPr defaultColWidth="9.1796875" defaultRowHeight="14.5"/>
  <cols>
    <col min="1" max="1" width="4.1796875" style="227" customWidth="1"/>
    <col min="2" max="16384" width="9.1796875" style="227"/>
  </cols>
  <sheetData/>
  <sheetProtection password="CC3D" sheet="1" objects="1" scenarios="1"/>
  <printOptions horizontalCentered="1" verticalCentered="1"/>
  <pageMargins left="0.70866141732283472" right="0.70866141732283472" top="0.74803149606299213" bottom="0.74803149606299213" header="0.31496062992125984" footer="0.31496062992125984"/>
  <pageSetup paperSize="9"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4.9989318521683403E-2"/>
  </sheetPr>
  <dimension ref="B1:N43"/>
  <sheetViews>
    <sheetView showGridLines="0" zoomScale="130" zoomScaleNormal="130" zoomScaleSheetLayoutView="120" workbookViewId="0">
      <pane xSplit="2" ySplit="4" topLeftCell="C7" activePane="bottomRight" state="frozen"/>
      <selection activeCell="G24" sqref="G24"/>
      <selection pane="topRight" activeCell="G24" sqref="G24"/>
      <selection pane="bottomLeft" activeCell="G24" sqref="G24"/>
      <selection pane="bottomRight" activeCell="M11" sqref="M11"/>
    </sheetView>
  </sheetViews>
  <sheetFormatPr defaultColWidth="9.1796875" defaultRowHeight="12.5"/>
  <cols>
    <col min="1" max="1" width="3.81640625" style="182" customWidth="1"/>
    <col min="2" max="2" width="2.54296875" style="182" customWidth="1"/>
    <col min="3" max="3" width="21" style="182" customWidth="1"/>
    <col min="4" max="4" width="3.26953125" style="182" customWidth="1"/>
    <col min="5" max="5" width="14.1796875" style="182" customWidth="1"/>
    <col min="6" max="6" width="4" style="182" customWidth="1"/>
    <col min="7" max="7" width="15.81640625" style="182" customWidth="1"/>
    <col min="8" max="8" width="9.26953125" style="182" customWidth="1"/>
    <col min="9" max="9" width="4.1796875" style="182" customWidth="1"/>
    <col min="10" max="10" width="14.453125" style="182" bestFit="1" customWidth="1"/>
    <col min="11" max="11" width="7" style="182" customWidth="1"/>
    <col min="12" max="12" width="8.453125" style="182" bestFit="1" customWidth="1"/>
    <col min="13" max="13" width="8" style="182" bestFit="1" customWidth="1"/>
    <col min="14" max="14" width="11.7265625" style="182" customWidth="1"/>
    <col min="15" max="16384" width="9.1796875" style="182"/>
  </cols>
  <sheetData>
    <row r="1" spans="2:14" ht="19.5" customHeight="1"/>
    <row r="2" spans="2:14">
      <c r="B2" s="180"/>
      <c r="C2" s="180"/>
      <c r="D2" s="180"/>
      <c r="E2" s="180"/>
      <c r="F2" s="180"/>
      <c r="G2" s="180"/>
      <c r="H2" s="180"/>
    </row>
    <row r="3" spans="2:14" s="157" customFormat="1" ht="15">
      <c r="B3" s="576" t="s">
        <v>72</v>
      </c>
      <c r="C3" s="576"/>
      <c r="D3" s="576"/>
      <c r="E3" s="576"/>
      <c r="F3" s="576"/>
      <c r="G3" s="576"/>
      <c r="H3" s="576"/>
    </row>
    <row r="4" spans="2:14" s="157" customFormat="1">
      <c r="B4" s="577" t="s">
        <v>489</v>
      </c>
      <c r="C4" s="577"/>
      <c r="D4" s="577"/>
      <c r="E4" s="577"/>
      <c r="F4" s="577"/>
      <c r="G4" s="577"/>
      <c r="H4" s="577"/>
    </row>
    <row r="5" spans="2:14" s="157" customFormat="1" ht="11.25" customHeight="1">
      <c r="B5" s="158"/>
      <c r="C5" s="159"/>
      <c r="D5" s="140"/>
      <c r="E5" s="140"/>
      <c r="F5" s="140"/>
      <c r="G5" s="140"/>
      <c r="H5" s="140"/>
    </row>
    <row r="6" spans="2:14" s="157" customFormat="1" ht="11.25" customHeight="1">
      <c r="B6" s="158"/>
      <c r="C6" s="159"/>
      <c r="D6" s="140"/>
      <c r="E6" s="140"/>
      <c r="F6" s="140"/>
      <c r="G6" s="140"/>
      <c r="H6" s="140"/>
    </row>
    <row r="7" spans="2:14" s="160" customFormat="1" ht="12" customHeight="1">
      <c r="B7" s="108"/>
      <c r="C7" s="109" t="s">
        <v>238</v>
      </c>
      <c r="D7" s="110" t="s">
        <v>42</v>
      </c>
      <c r="E7" s="112" t="str">
        <f>'00-DATA-KS'!E5&amp;""</f>
        <v>PONIJAN, S.Pd.</v>
      </c>
      <c r="F7" s="112"/>
      <c r="G7" s="112"/>
      <c r="H7" s="112"/>
      <c r="J7" s="544" t="s">
        <v>271</v>
      </c>
      <c r="K7" s="545" t="s">
        <v>1</v>
      </c>
      <c r="L7" s="506" t="s">
        <v>583</v>
      </c>
      <c r="M7" s="507" t="s">
        <v>585</v>
      </c>
      <c r="N7" s="507" t="s">
        <v>584</v>
      </c>
    </row>
    <row r="8" spans="2:14" s="160" customFormat="1" ht="12" customHeight="1">
      <c r="B8" s="108"/>
      <c r="C8" s="109" t="s">
        <v>20</v>
      </c>
      <c r="D8" s="110" t="s">
        <v>42</v>
      </c>
      <c r="E8" s="112" t="str">
        <f>'00-DATA-KS'!E6&amp;""</f>
        <v>19700606 199903 2 001</v>
      </c>
      <c r="F8" s="112"/>
      <c r="G8" s="112"/>
      <c r="H8" s="112"/>
      <c r="J8" s="508" t="s">
        <v>494</v>
      </c>
      <c r="K8" s="549">
        <f>'04-RKAP-KPS'!I44</f>
        <v>14.583333333333334</v>
      </c>
      <c r="L8" s="509" t="str">
        <f>'04-RKAP-KPS'!G44</f>
        <v>Kurang</v>
      </c>
      <c r="M8" s="547">
        <f>IF(L8=0,"",IF(L8="Kurang",1,IF(L8="Cukup",2,IF(L8="Baik",3,IF(L8="Amat Baik",4,"")))))</f>
        <v>1</v>
      </c>
      <c r="N8" s="510"/>
    </row>
    <row r="9" spans="2:14" s="160" customFormat="1" ht="12" customHeight="1">
      <c r="B9" s="108"/>
      <c r="C9" s="109" t="s">
        <v>22</v>
      </c>
      <c r="D9" s="110" t="s">
        <v>42</v>
      </c>
      <c r="E9" s="112" t="str">
        <f>'00-DATA-KS'!E9&amp;" / "&amp;'00-DATA-KS'!F9&amp;" / "&amp;'00-DATA-KS'!G9&amp;""</f>
        <v>Pembina Tk.I / IV.b / 01-04-2019</v>
      </c>
      <c r="F9" s="112"/>
      <c r="G9" s="112"/>
      <c r="H9" s="112"/>
      <c r="J9" s="279" t="s">
        <v>495</v>
      </c>
      <c r="K9" s="550">
        <f>'06-RKAP-PKKS'!E44</f>
        <v>37.916666666666671</v>
      </c>
      <c r="L9" s="278" t="str">
        <f>'06-RKAP-PKKS'!E45</f>
        <v>Kurang</v>
      </c>
      <c r="M9" s="547">
        <f>IF(L9=0,"",IF(L9="Kurang",1,IF(L9="Cukup",2,IF(L9="Baik",3,IF(L9="Amat Baik",4,"")))))</f>
        <v>1</v>
      </c>
      <c r="N9" s="551" t="str">
        <f>IF(M10=4,"Mahir",IF(M10&gt;=3,"Cakap",IF(M10&gt;=2,"Layak",IF(M10&gt;=1,"Berkembang",IF(M10=0,"","")))))</f>
        <v>Berkembang</v>
      </c>
    </row>
    <row r="10" spans="2:14" s="160" customFormat="1" ht="12" customHeight="1">
      <c r="B10" s="108"/>
      <c r="C10" s="109" t="s">
        <v>85</v>
      </c>
      <c r="D10" s="110" t="s">
        <v>42</v>
      </c>
      <c r="E10" s="112" t="str">
        <f>'00-DATA-KS'!E10&amp;""</f>
        <v>Kepala Sekolah</v>
      </c>
      <c r="F10" s="112"/>
      <c r="G10" s="112"/>
      <c r="H10" s="112"/>
      <c r="J10" s="305" t="s">
        <v>586</v>
      </c>
      <c r="K10" s="548">
        <f>AVERAGE(K8:K9)</f>
        <v>26.250000000000004</v>
      </c>
      <c r="L10" s="546"/>
      <c r="M10" s="509">
        <f>AVERAGE(M8:M9)</f>
        <v>1</v>
      </c>
      <c r="N10" s="511"/>
    </row>
    <row r="11" spans="2:14" s="160" customFormat="1" ht="12" customHeight="1">
      <c r="B11" s="108"/>
      <c r="C11" s="109" t="s">
        <v>84</v>
      </c>
      <c r="D11" s="110" t="s">
        <v>42</v>
      </c>
      <c r="E11" s="112" t="str">
        <f>'00-DATA-KS'!E7&amp;""</f>
        <v>2937-7446-4520-0006</v>
      </c>
      <c r="F11" s="112"/>
      <c r="G11" s="112"/>
      <c r="H11" s="112"/>
    </row>
    <row r="12" spans="2:14" s="160" customFormat="1">
      <c r="B12" s="108"/>
      <c r="C12" s="109"/>
      <c r="D12" s="110"/>
      <c r="E12" s="112"/>
      <c r="F12" s="112"/>
      <c r="G12" s="112"/>
      <c r="H12" s="112"/>
    </row>
    <row r="13" spans="2:14" s="160" customFormat="1" ht="12" customHeight="1">
      <c r="B13" s="108"/>
      <c r="C13" s="109" t="s">
        <v>73</v>
      </c>
      <c r="D13" s="110" t="s">
        <v>42</v>
      </c>
      <c r="E13" s="112" t="str">
        <f>'00-DATA-KS'!E27&amp;""</f>
        <v>SDN Gadanung-2</v>
      </c>
      <c r="F13" s="112"/>
      <c r="G13" s="112"/>
      <c r="H13" s="112"/>
    </row>
    <row r="14" spans="2:14" s="160" customFormat="1" ht="12" customHeight="1">
      <c r="B14" s="108"/>
      <c r="C14" s="109" t="s">
        <v>74</v>
      </c>
      <c r="D14" s="110" t="s">
        <v>42</v>
      </c>
      <c r="E14" s="112" t="str">
        <f>'00-DATA-KS'!E29&amp;""</f>
        <v>Banding Agung</v>
      </c>
      <c r="F14" s="112"/>
      <c r="G14" s="112"/>
      <c r="H14" s="112"/>
    </row>
    <row r="15" spans="2:14" s="160" customFormat="1" ht="12" customHeight="1">
      <c r="B15" s="108"/>
      <c r="C15" s="109"/>
      <c r="D15" s="110" t="s">
        <v>42</v>
      </c>
      <c r="E15" s="112" t="str">
        <f>'00-DATA-KS'!E30&amp;""</f>
        <v>Talangpadang</v>
      </c>
      <c r="F15" s="112"/>
      <c r="G15" s="112"/>
      <c r="H15" s="112"/>
    </row>
    <row r="16" spans="2:14" s="160" customFormat="1" ht="12" customHeight="1">
      <c r="B16" s="108"/>
      <c r="C16" s="109"/>
      <c r="D16" s="110" t="s">
        <v>42</v>
      </c>
      <c r="E16" s="112" t="str">
        <f>'00-DATA-KS'!E31&amp;""</f>
        <v>Tanggamus</v>
      </c>
      <c r="F16" s="112"/>
      <c r="G16" s="112"/>
      <c r="H16" s="112"/>
    </row>
    <row r="17" spans="2:8" s="160" customFormat="1" ht="12" customHeight="1">
      <c r="B17" s="108"/>
      <c r="C17" s="109"/>
      <c r="D17" s="110" t="s">
        <v>42</v>
      </c>
      <c r="E17" s="112" t="str">
        <f>'00-DATA-KS'!E32&amp;""</f>
        <v xml:space="preserve">Lampung </v>
      </c>
      <c r="F17" s="112"/>
      <c r="G17" s="112"/>
      <c r="H17" s="112"/>
    </row>
    <row r="18" spans="2:8" s="160" customFormat="1" ht="12" customHeight="1">
      <c r="B18" s="108"/>
      <c r="C18" s="109"/>
      <c r="D18" s="110"/>
      <c r="E18" s="112"/>
      <c r="F18" s="112"/>
      <c r="G18" s="112"/>
      <c r="H18" s="112"/>
    </row>
    <row r="19" spans="2:8" s="160" customFormat="1" ht="12" customHeight="1">
      <c r="B19" s="108"/>
      <c r="C19" s="109" t="s">
        <v>75</v>
      </c>
      <c r="D19" s="110" t="s">
        <v>42</v>
      </c>
      <c r="E19" s="161" t="str">
        <f>'00-DATA-KS'!C42&amp;""</f>
        <v>01 Jan 2025</v>
      </c>
      <c r="F19" s="110" t="s">
        <v>76</v>
      </c>
      <c r="G19" s="162" t="str">
        <f>'00-DATA-KS'!E42&amp;""</f>
        <v>31 Des 2025</v>
      </c>
      <c r="H19" s="112"/>
    </row>
    <row r="20" spans="2:8" s="160" customFormat="1">
      <c r="B20" s="108"/>
      <c r="C20" s="109"/>
      <c r="D20" s="110"/>
      <c r="E20" s="141"/>
      <c r="F20" s="112"/>
      <c r="G20" s="112"/>
      <c r="H20" s="112"/>
    </row>
    <row r="21" spans="2:8" s="160" customFormat="1">
      <c r="B21" s="108"/>
      <c r="C21" s="109" t="s">
        <v>461</v>
      </c>
      <c r="D21" s="110" t="s">
        <v>42</v>
      </c>
      <c r="E21" s="141" t="str">
        <f>N9</f>
        <v>Berkembang</v>
      </c>
      <c r="F21" s="492">
        <f>M10</f>
        <v>1</v>
      </c>
      <c r="G21" s="112"/>
      <c r="H21" s="112"/>
    </row>
    <row r="22" spans="2:8" s="160" customFormat="1">
      <c r="B22" s="108"/>
      <c r="C22" s="109" t="s">
        <v>462</v>
      </c>
      <c r="D22" s="110" t="s">
        <v>42</v>
      </c>
      <c r="E22" s="578" t="str">
        <f>IF(E21&lt;&gt;"",VLOOKUP(E21,'RUBRIK-CAPAIAN'!$C$4:$D$7,2,FALSE),"")</f>
        <v xml:space="preserve">Melaksanakan praktik kepemimpinan hanya sebatas pada lingkup timwork dan atau kegiatan, orientasi secara operasional hanya memastikan saja apakah kegiatan berjalan lancar atau tidak. </v>
      </c>
      <c r="F22" s="579"/>
      <c r="G22" s="579"/>
      <c r="H22" s="112"/>
    </row>
    <row r="23" spans="2:8" s="160" customFormat="1" ht="84.75" customHeight="1">
      <c r="B23" s="108"/>
      <c r="C23" s="109"/>
      <c r="D23" s="110"/>
      <c r="E23" s="579"/>
      <c r="F23" s="579"/>
      <c r="G23" s="579"/>
      <c r="H23" s="112"/>
    </row>
    <row r="24" spans="2:8" s="160" customFormat="1">
      <c r="B24" s="108"/>
      <c r="C24" s="109"/>
      <c r="D24" s="110"/>
      <c r="E24" s="112"/>
      <c r="F24" s="112"/>
      <c r="G24" s="112"/>
      <c r="H24" s="112"/>
    </row>
    <row r="25" spans="2:8" s="160" customFormat="1">
      <c r="B25" s="163"/>
      <c r="C25" s="164"/>
      <c r="D25" s="165"/>
      <c r="E25" s="166"/>
      <c r="F25" s="166"/>
      <c r="G25" s="166"/>
      <c r="H25" s="167"/>
    </row>
    <row r="26" spans="2:8" s="160" customFormat="1" ht="12" customHeight="1">
      <c r="B26" s="168"/>
      <c r="C26" s="109"/>
      <c r="D26" s="110"/>
      <c r="E26" s="112" t="s">
        <v>77</v>
      </c>
      <c r="F26" s="112"/>
      <c r="G26" s="112"/>
      <c r="H26" s="169"/>
    </row>
    <row r="27" spans="2:8" s="160" customFormat="1" ht="12" customHeight="1">
      <c r="B27" s="168"/>
      <c r="C27" s="109"/>
      <c r="D27" s="110"/>
      <c r="E27" s="110" t="s">
        <v>240</v>
      </c>
      <c r="F27" s="112"/>
      <c r="G27" s="112"/>
      <c r="H27" s="169"/>
    </row>
    <row r="28" spans="2:8" s="160" customFormat="1" ht="12" customHeight="1">
      <c r="B28" s="168"/>
      <c r="C28" s="109"/>
      <c r="D28" s="112"/>
      <c r="E28" s="112"/>
      <c r="F28" s="112"/>
      <c r="G28" s="112"/>
      <c r="H28" s="169"/>
    </row>
    <row r="29" spans="2:8" s="174" customFormat="1" ht="12" customHeight="1">
      <c r="B29" s="168"/>
      <c r="C29" s="112" t="s">
        <v>249</v>
      </c>
      <c r="D29" s="110"/>
      <c r="E29" s="170"/>
      <c r="F29" s="171"/>
      <c r="G29" s="172"/>
      <c r="H29" s="173"/>
    </row>
    <row r="30" spans="2:8" s="174" customFormat="1" ht="12" customHeight="1">
      <c r="B30" s="168"/>
      <c r="C30" s="112" t="s">
        <v>78</v>
      </c>
      <c r="D30" s="175"/>
      <c r="E30" s="175"/>
      <c r="F30" s="171"/>
      <c r="G30" s="172"/>
      <c r="H30" s="176"/>
    </row>
    <row r="31" spans="2:8" s="174" customFormat="1" ht="24.75" customHeight="1">
      <c r="B31" s="168"/>
      <c r="C31" s="175" t="s">
        <v>241</v>
      </c>
      <c r="D31" s="175"/>
      <c r="E31" s="175"/>
      <c r="F31" s="171"/>
      <c r="G31" s="175" t="s">
        <v>79</v>
      </c>
      <c r="H31" s="177"/>
    </row>
    <row r="32" spans="2:8">
      <c r="B32" s="178"/>
      <c r="C32" s="179" t="str">
        <f>E7&amp;""</f>
        <v>PONIJAN, S.Pd.</v>
      </c>
      <c r="D32" s="180"/>
      <c r="E32" s="180"/>
      <c r="F32" s="180"/>
      <c r="G32" s="179" t="str">
        <f>'00-DATA-KS'!E34&amp;""</f>
        <v>Drs. Gembong Sumadiyono, M.Pd.</v>
      </c>
      <c r="H32" s="181"/>
    </row>
    <row r="33" spans="2:8" ht="10.5" customHeight="1">
      <c r="B33" s="178"/>
      <c r="C33" s="142" t="str">
        <f>"NIP."&amp;E8&amp;""</f>
        <v>NIP.19700606 199903 2 001</v>
      </c>
      <c r="D33" s="180"/>
      <c r="E33" s="180"/>
      <c r="F33" s="180"/>
      <c r="G33" s="142" t="str">
        <f>"NIP."&amp;'00-DATA-KS'!E35&amp;""</f>
        <v>NIP.19660605 199403 1 012</v>
      </c>
      <c r="H33" s="181"/>
    </row>
    <row r="34" spans="2:8" s="157" customFormat="1" ht="18.75" customHeight="1">
      <c r="B34" s="183"/>
      <c r="C34" s="142" t="s">
        <v>80</v>
      </c>
      <c r="D34" s="140"/>
      <c r="E34" s="140"/>
      <c r="F34" s="140"/>
      <c r="G34" s="140" t="s">
        <v>80</v>
      </c>
      <c r="H34" s="184"/>
    </row>
    <row r="35" spans="2:8" s="157" customFormat="1">
      <c r="B35" s="183"/>
      <c r="C35" s="140"/>
      <c r="D35" s="140"/>
      <c r="E35" s="140"/>
      <c r="F35" s="140"/>
      <c r="G35" s="140"/>
      <c r="H35" s="184"/>
    </row>
    <row r="36" spans="2:8" s="157" customFormat="1">
      <c r="B36" s="183"/>
      <c r="C36" s="140"/>
      <c r="D36" s="140"/>
      <c r="E36" s="140"/>
      <c r="F36" s="140"/>
      <c r="G36" s="140"/>
      <c r="H36" s="184"/>
    </row>
    <row r="37" spans="2:8" s="157" customFormat="1">
      <c r="B37" s="183"/>
      <c r="C37" s="140"/>
      <c r="D37" s="140"/>
      <c r="E37" s="140"/>
      <c r="F37" s="140"/>
      <c r="G37" s="140"/>
      <c r="H37" s="184"/>
    </row>
    <row r="38" spans="2:8" s="157" customFormat="1">
      <c r="B38" s="183"/>
      <c r="C38" s="185"/>
      <c r="D38" s="140"/>
      <c r="E38" s="140"/>
      <c r="F38" s="140"/>
      <c r="G38" s="185"/>
      <c r="H38" s="184"/>
    </row>
    <row r="39" spans="2:8" s="157" customFormat="1">
      <c r="B39" s="183"/>
      <c r="C39" s="140"/>
      <c r="D39" s="140"/>
      <c r="E39" s="140"/>
      <c r="F39" s="140"/>
      <c r="G39" s="140"/>
      <c r="H39" s="184"/>
    </row>
    <row r="40" spans="2:8" s="157" customFormat="1">
      <c r="B40" s="183"/>
      <c r="C40" s="158"/>
      <c r="D40" s="158"/>
      <c r="E40" s="493" t="str">
        <f>"Tanggal : "&amp;'00-DATA-KS'!H42&amp;""</f>
        <v>Tanggal : 10 Nov 2025</v>
      </c>
      <c r="F40" s="140"/>
      <c r="G40" s="140"/>
      <c r="H40" s="184"/>
    </row>
    <row r="41" spans="2:8" s="157" customFormat="1">
      <c r="B41" s="183"/>
      <c r="C41" s="140"/>
      <c r="D41" s="140"/>
      <c r="E41" s="140"/>
      <c r="F41" s="140"/>
      <c r="G41" s="140"/>
      <c r="H41" s="184"/>
    </row>
    <row r="42" spans="2:8" s="157" customFormat="1">
      <c r="B42" s="186"/>
      <c r="C42" s="185"/>
      <c r="D42" s="185"/>
      <c r="E42" s="185"/>
      <c r="F42" s="185"/>
      <c r="G42" s="185"/>
      <c r="H42" s="187"/>
    </row>
    <row r="43" spans="2:8" s="157" customFormat="1">
      <c r="B43" s="72"/>
      <c r="C43" s="72"/>
      <c r="D43" s="72"/>
      <c r="E43" s="72"/>
      <c r="F43" s="72"/>
      <c r="G43" s="72"/>
      <c r="H43" s="72"/>
    </row>
  </sheetData>
  <sheetProtection password="CC3D" sheet="1" objects="1" scenarios="1"/>
  <mergeCells count="3">
    <mergeCell ref="B3:H3"/>
    <mergeCell ref="B4:H4"/>
    <mergeCell ref="E22:G23"/>
  </mergeCells>
  <printOptions horizontalCentered="1"/>
  <pageMargins left="0.74803149606299213" right="0.51181102362204722" top="0.98425196850393704" bottom="0.98425196850393704" header="0.51181102362204722" footer="0.51181102362204722"/>
  <pageSetup paperSize="9" scale="110"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2:H44"/>
  <sheetViews>
    <sheetView showGridLines="0" zoomScale="120" zoomScaleNormal="120" zoomScaleSheetLayoutView="120" workbookViewId="0">
      <pane ySplit="3" topLeftCell="A4" activePane="bottomLeft" state="frozen"/>
      <selection activeCell="G24" sqref="G24"/>
      <selection pane="bottomLeft" activeCell="E6" sqref="E6"/>
    </sheetView>
  </sheetViews>
  <sheetFormatPr defaultColWidth="9.1796875" defaultRowHeight="12.5"/>
  <cols>
    <col min="1" max="2" width="3.81640625" style="131" customWidth="1"/>
    <col min="3" max="3" width="18.81640625" style="131" customWidth="1"/>
    <col min="4" max="4" width="3.26953125" style="131" customWidth="1"/>
    <col min="5" max="5" width="14.1796875" style="131" customWidth="1"/>
    <col min="6" max="6" width="11.81640625" style="131" customWidth="1"/>
    <col min="7" max="7" width="9" style="131" customWidth="1"/>
    <col min="8" max="8" width="3.81640625" style="131" customWidth="1"/>
    <col min="9" max="16384" width="9.1796875" style="131"/>
  </cols>
  <sheetData>
    <row r="2" spans="2:8" s="70" customFormat="1" ht="14.25" customHeight="1">
      <c r="B2" s="580" t="s">
        <v>408</v>
      </c>
      <c r="C2" s="580"/>
      <c r="D2" s="580"/>
      <c r="E2" s="580"/>
      <c r="F2" s="580"/>
      <c r="G2" s="580"/>
      <c r="H2" s="580"/>
    </row>
    <row r="3" spans="2:8" s="70" customFormat="1" ht="14.25" customHeight="1">
      <c r="B3" s="432"/>
      <c r="C3" s="432"/>
      <c r="D3" s="432"/>
      <c r="E3" s="432"/>
      <c r="F3" s="432"/>
      <c r="G3" s="432"/>
      <c r="H3" s="432"/>
    </row>
    <row r="4" spans="2:8" s="70" customFormat="1" ht="11.25" customHeight="1">
      <c r="B4" s="258" t="s">
        <v>264</v>
      </c>
      <c r="C4" s="140"/>
      <c r="D4" s="107"/>
      <c r="E4" s="107"/>
      <c r="F4" s="107"/>
      <c r="G4" s="107"/>
      <c r="H4" s="107"/>
    </row>
    <row r="5" spans="2:8" s="70" customFormat="1" ht="11.25" customHeight="1">
      <c r="B5" s="258"/>
      <c r="C5" s="140"/>
      <c r="D5" s="107"/>
      <c r="E5" s="107"/>
      <c r="F5" s="107"/>
      <c r="G5" s="107"/>
      <c r="H5" s="107"/>
    </row>
    <row r="6" spans="2:8" s="82" customFormat="1" ht="12" customHeight="1">
      <c r="B6" s="108" t="s">
        <v>18</v>
      </c>
      <c r="C6" s="109" t="s">
        <v>409</v>
      </c>
      <c r="D6" s="110" t="s">
        <v>42</v>
      </c>
      <c r="E6" s="112" t="str">
        <f>'00-DATA-KS'!E5&amp;""</f>
        <v>PONIJAN, S.Pd.</v>
      </c>
      <c r="F6" s="112"/>
      <c r="G6" s="112"/>
      <c r="H6" s="112"/>
    </row>
    <row r="7" spans="2:8" s="82" customFormat="1" ht="12" customHeight="1">
      <c r="B7" s="108"/>
      <c r="C7" s="109" t="s">
        <v>410</v>
      </c>
      <c r="D7" s="110" t="s">
        <v>42</v>
      </c>
      <c r="E7" s="112" t="str">
        <f>'00-DATA-KS'!E6&amp;""</f>
        <v>19700606 199903 2 001</v>
      </c>
      <c r="F7" s="112"/>
      <c r="G7" s="112"/>
      <c r="H7" s="112"/>
    </row>
    <row r="8" spans="2:8" s="82" customFormat="1" ht="12" customHeight="1">
      <c r="B8" s="108"/>
      <c r="C8" s="109" t="s">
        <v>21</v>
      </c>
      <c r="D8" s="110" t="s">
        <v>42</v>
      </c>
      <c r="E8" s="112" t="str">
        <f>'00-DATA-KS'!E8&amp;""</f>
        <v>Garut, 06 Juni 1966</v>
      </c>
      <c r="F8" s="112"/>
      <c r="G8" s="112"/>
      <c r="H8" s="112"/>
    </row>
    <row r="9" spans="2:8" s="82" customFormat="1" ht="12" customHeight="1">
      <c r="B9" s="108"/>
      <c r="C9" s="109" t="s">
        <v>265</v>
      </c>
      <c r="D9" s="110" t="s">
        <v>42</v>
      </c>
      <c r="E9" s="112" t="str">
        <f>'00-DATA-KS'!E9&amp;" / "&amp;'00-DATA-KS'!F9&amp;" / "&amp;'00-DATA-KS'!G9&amp;""</f>
        <v>Pembina Tk.I / IV.b / 01-04-2019</v>
      </c>
      <c r="F9" s="112"/>
      <c r="G9" s="112"/>
      <c r="H9" s="112"/>
    </row>
    <row r="10" spans="2:8" s="82" customFormat="1" ht="12" customHeight="1">
      <c r="B10" s="108"/>
      <c r="C10" s="109" t="s">
        <v>85</v>
      </c>
      <c r="D10" s="110" t="s">
        <v>42</v>
      </c>
      <c r="E10" s="112" t="str">
        <f>'00-DATA-KS'!E10&amp;""</f>
        <v>Kepala Sekolah</v>
      </c>
      <c r="F10" s="112"/>
      <c r="G10" s="112"/>
      <c r="H10" s="112"/>
    </row>
    <row r="11" spans="2:8" s="82" customFormat="1" ht="12" customHeight="1">
      <c r="B11" s="108"/>
      <c r="C11" s="109" t="s">
        <v>43</v>
      </c>
      <c r="D11" s="110" t="s">
        <v>42</v>
      </c>
      <c r="E11" s="112" t="str">
        <f>'00-DATA-KS'!E7&amp;""</f>
        <v>2937-7446-4520-0006</v>
      </c>
      <c r="F11" s="112"/>
      <c r="G11" s="112"/>
      <c r="H11" s="112"/>
    </row>
    <row r="12" spans="2:8" s="82" customFormat="1" ht="12" customHeight="1">
      <c r="B12" s="108"/>
      <c r="C12" s="109" t="s">
        <v>23</v>
      </c>
      <c r="D12" s="110" t="s">
        <v>42</v>
      </c>
      <c r="E12" s="433" t="str">
        <f>'00-DATA-KS'!E11&amp;""</f>
        <v>28 Tahun</v>
      </c>
      <c r="F12" s="112"/>
      <c r="G12" s="112"/>
      <c r="H12" s="112"/>
    </row>
    <row r="13" spans="2:8" s="82" customFormat="1" ht="12" customHeight="1">
      <c r="B13" s="108"/>
      <c r="C13" s="109" t="s">
        <v>24</v>
      </c>
      <c r="D13" s="110" t="s">
        <v>42</v>
      </c>
      <c r="E13" s="433" t="str">
        <f>'00-DATA-KS'!E12&amp;""</f>
        <v>Laki-laki</v>
      </c>
      <c r="F13" s="112"/>
      <c r="G13" s="112"/>
      <c r="H13" s="112"/>
    </row>
    <row r="14" spans="2:8" s="82" customFormat="1" ht="12" customHeight="1">
      <c r="B14" s="108"/>
      <c r="C14" s="109" t="s">
        <v>25</v>
      </c>
      <c r="D14" s="110" t="s">
        <v>42</v>
      </c>
      <c r="E14" s="433" t="str">
        <f>'00-DATA-KS'!E13&amp;""</f>
        <v>S-2</v>
      </c>
      <c r="F14" s="112"/>
      <c r="G14" s="112"/>
      <c r="H14" s="112"/>
    </row>
    <row r="15" spans="2:8" s="82" customFormat="1" ht="12" customHeight="1">
      <c r="B15" s="108"/>
      <c r="C15" s="109" t="s">
        <v>26</v>
      </c>
      <c r="D15" s="110" t="s">
        <v>42</v>
      </c>
      <c r="E15" s="433" t="str">
        <f>'00-DATA-KS'!E14&amp;""</f>
        <v>Magister Pendidikan</v>
      </c>
      <c r="F15" s="112"/>
      <c r="G15" s="112"/>
      <c r="H15" s="112"/>
    </row>
    <row r="16" spans="2:8" s="82" customFormat="1" ht="12" customHeight="1">
      <c r="B16" s="108"/>
      <c r="C16" s="109" t="s">
        <v>58</v>
      </c>
      <c r="D16" s="110" t="s">
        <v>42</v>
      </c>
      <c r="E16" s="433" t="str">
        <f>'00-DATA-KS'!E15&amp;""</f>
        <v>01 Juli 2019</v>
      </c>
      <c r="F16" s="112"/>
      <c r="G16" s="112"/>
      <c r="H16" s="112"/>
    </row>
    <row r="17" spans="2:8" s="82" customFormat="1" ht="12" customHeight="1">
      <c r="B17" s="108"/>
      <c r="C17" s="109" t="s">
        <v>266</v>
      </c>
      <c r="D17" s="110"/>
      <c r="E17" s="433" t="str">
        <f>'00-DATA-KS'!E16&amp;""</f>
        <v>2023</v>
      </c>
      <c r="F17" s="112"/>
      <c r="G17" s="112"/>
      <c r="H17" s="112"/>
    </row>
    <row r="18" spans="2:8" s="82" customFormat="1" ht="12" customHeight="1">
      <c r="B18" s="108"/>
      <c r="C18" s="109"/>
      <c r="D18" s="110"/>
      <c r="E18" s="433" t="str">
        <f>'00-DATA-KS'!E17&amp;""</f>
        <v/>
      </c>
      <c r="F18" s="112"/>
      <c r="G18" s="112"/>
      <c r="H18" s="112"/>
    </row>
    <row r="19" spans="2:8" s="82" customFormat="1" ht="12" customHeight="1">
      <c r="B19" s="108" t="s">
        <v>27</v>
      </c>
      <c r="C19" s="109" t="s">
        <v>28</v>
      </c>
      <c r="D19" s="110" t="s">
        <v>42</v>
      </c>
      <c r="E19" s="112" t="str">
        <f>'00-DATA-KS'!E27&amp;""</f>
        <v>SDN Gadanung-2</v>
      </c>
      <c r="F19" s="112"/>
      <c r="G19" s="112"/>
      <c r="H19" s="112"/>
    </row>
    <row r="20" spans="2:8" s="82" customFormat="1" ht="12" customHeight="1">
      <c r="B20" s="108"/>
      <c r="C20" s="109" t="s">
        <v>29</v>
      </c>
      <c r="D20" s="110" t="s">
        <v>42</v>
      </c>
      <c r="E20" s="112" t="str">
        <f>'00-DATA-KS'!E28&amp;""</f>
        <v>-</v>
      </c>
      <c r="F20" s="112"/>
      <c r="G20" s="112"/>
      <c r="H20" s="112"/>
    </row>
    <row r="21" spans="2:8" s="82" customFormat="1" ht="12" customHeight="1">
      <c r="B21" s="108"/>
      <c r="C21" s="109" t="s">
        <v>30</v>
      </c>
      <c r="D21" s="110" t="s">
        <v>42</v>
      </c>
      <c r="E21" s="112" t="str">
        <f>'00-DATA-KS'!E29&amp;""</f>
        <v>Banding Agung</v>
      </c>
      <c r="F21" s="112"/>
      <c r="G21" s="112"/>
      <c r="H21" s="112"/>
    </row>
    <row r="22" spans="2:8" s="82" customFormat="1" ht="12" customHeight="1">
      <c r="B22" s="108"/>
      <c r="C22" s="109" t="s">
        <v>31</v>
      </c>
      <c r="D22" s="110" t="s">
        <v>42</v>
      </c>
      <c r="E22" s="112" t="str">
        <f>'00-DATA-KS'!E30&amp;""</f>
        <v>Talangpadang</v>
      </c>
      <c r="F22" s="112"/>
      <c r="G22" s="112"/>
      <c r="H22" s="112"/>
    </row>
    <row r="23" spans="2:8" s="82" customFormat="1" ht="12" customHeight="1">
      <c r="B23" s="108"/>
      <c r="C23" s="109" t="s">
        <v>267</v>
      </c>
      <c r="D23" s="110" t="s">
        <v>42</v>
      </c>
      <c r="E23" s="112" t="str">
        <f>'00-DATA-KS'!E31&amp;""</f>
        <v>Tanggamus</v>
      </c>
      <c r="F23" s="112"/>
      <c r="G23" s="112"/>
      <c r="H23" s="112"/>
    </row>
    <row r="24" spans="2:8" s="82" customFormat="1" ht="12" customHeight="1">
      <c r="B24" s="108"/>
      <c r="C24" s="109" t="s">
        <v>301</v>
      </c>
      <c r="D24" s="110" t="s">
        <v>42</v>
      </c>
      <c r="E24" s="112" t="str">
        <f>'00-DATA-KS'!E32&amp;""</f>
        <v xml:space="preserve">Lampung </v>
      </c>
      <c r="F24" s="112"/>
      <c r="G24" s="112"/>
      <c r="H24" s="112"/>
    </row>
    <row r="25" spans="2:8" s="82" customFormat="1">
      <c r="B25" s="108"/>
      <c r="C25" s="109"/>
      <c r="D25" s="110"/>
      <c r="E25" s="112"/>
      <c r="F25" s="112"/>
      <c r="G25" s="112"/>
      <c r="H25" s="112"/>
    </row>
    <row r="26" spans="2:8" s="82" customFormat="1">
      <c r="B26" s="109" t="s">
        <v>411</v>
      </c>
      <c r="C26" s="109"/>
      <c r="D26" s="110"/>
      <c r="E26" s="112"/>
      <c r="F26" s="112"/>
      <c r="G26" s="112"/>
      <c r="H26" s="112"/>
    </row>
    <row r="27" spans="2:8" s="82" customFormat="1" ht="12" customHeight="1">
      <c r="B27" s="108" t="s">
        <v>18</v>
      </c>
      <c r="C27" s="109" t="s">
        <v>51</v>
      </c>
      <c r="D27" s="110" t="s">
        <v>42</v>
      </c>
      <c r="E27" s="112" t="str">
        <f>'00-DATA-KS'!E34&amp;""</f>
        <v>Drs. Gembong Sumadiyono, M.Pd.</v>
      </c>
      <c r="F27" s="112"/>
      <c r="G27" s="112"/>
      <c r="H27" s="112"/>
    </row>
    <row r="28" spans="2:8" s="82" customFormat="1" ht="12" customHeight="1">
      <c r="B28" s="108"/>
      <c r="C28" s="109" t="s">
        <v>49</v>
      </c>
      <c r="D28" s="110" t="s">
        <v>42</v>
      </c>
      <c r="E28" s="112" t="str">
        <f>'00-DATA-KS'!E35&amp;""</f>
        <v>19660605 199403 1 012</v>
      </c>
      <c r="F28" s="112"/>
      <c r="G28" s="112"/>
      <c r="H28" s="112"/>
    </row>
    <row r="29" spans="2:8" s="82" customFormat="1" ht="12" customHeight="1">
      <c r="B29" s="108" t="s">
        <v>27</v>
      </c>
      <c r="C29" s="109" t="s">
        <v>52</v>
      </c>
      <c r="D29" s="110" t="s">
        <v>42</v>
      </c>
      <c r="E29" s="112" t="str">
        <f>'00-DATA-KS'!E36&amp;""</f>
        <v xml:space="preserve">SK. Pembagian Tugas PS Disdikbud </v>
      </c>
      <c r="F29" s="112"/>
      <c r="G29" s="112"/>
      <c r="H29" s="112"/>
    </row>
    <row r="30" spans="2:8" s="82" customFormat="1" ht="12" customHeight="1">
      <c r="B30" s="108"/>
      <c r="C30" s="109" t="s">
        <v>53</v>
      </c>
      <c r="D30" s="110" t="s">
        <v>42</v>
      </c>
      <c r="E30" s="112" t="str">
        <f>'00-DATA-KS'!E37&amp;""</f>
        <v>0122/PK-G/XI/2023</v>
      </c>
      <c r="F30" s="112"/>
      <c r="G30" s="112"/>
      <c r="H30" s="112"/>
    </row>
    <row r="31" spans="2:8" s="82" customFormat="1" ht="12" customHeight="1">
      <c r="B31" s="108"/>
      <c r="C31" s="109" t="s">
        <v>54</v>
      </c>
      <c r="D31" s="110" t="s">
        <v>42</v>
      </c>
      <c r="E31" s="112" t="str">
        <f>'00-DATA-KS'!E38&amp;""</f>
        <v>07 Januari 2023</v>
      </c>
      <c r="F31" s="112"/>
      <c r="G31" s="112"/>
      <c r="H31" s="112"/>
    </row>
    <row r="32" spans="2:8" s="82" customFormat="1" ht="12" customHeight="1">
      <c r="B32" s="108"/>
      <c r="C32" s="109" t="s">
        <v>55</v>
      </c>
      <c r="D32" s="110" t="s">
        <v>42</v>
      </c>
      <c r="E32" s="112" t="str">
        <f>'00-DATA-KS'!E39&amp;""</f>
        <v>31 Des 2023</v>
      </c>
      <c r="F32" s="112"/>
      <c r="G32" s="112"/>
      <c r="H32" s="112"/>
    </row>
    <row r="33" spans="2:8" s="82" customFormat="1">
      <c r="B33" s="108"/>
      <c r="C33" s="109"/>
      <c r="D33" s="110"/>
      <c r="E33" s="112"/>
      <c r="F33" s="112"/>
      <c r="G33" s="112"/>
      <c r="H33" s="112"/>
    </row>
    <row r="34" spans="2:8" s="82" customFormat="1">
      <c r="B34" s="108"/>
      <c r="C34" s="109"/>
      <c r="D34" s="110"/>
      <c r="E34" s="112"/>
      <c r="F34" s="112"/>
      <c r="G34" s="112"/>
      <c r="H34" s="112"/>
    </row>
    <row r="35" spans="2:8" s="82" customFormat="1">
      <c r="B35" s="108"/>
      <c r="C35" s="140"/>
      <c r="D35" s="140"/>
      <c r="E35" s="112"/>
      <c r="F35" s="158" t="str">
        <f>E22&amp;""</f>
        <v>Talangpadang</v>
      </c>
      <c r="G35" s="434" t="str">
        <f>'00-DATA-KS'!H42&amp;""</f>
        <v>10 Nov 2025</v>
      </c>
      <c r="H35" s="112"/>
    </row>
    <row r="36" spans="2:8" s="93" customFormat="1" ht="12.75" customHeight="1">
      <c r="B36" s="108"/>
      <c r="C36" s="142" t="s">
        <v>40</v>
      </c>
      <c r="D36" s="140"/>
      <c r="E36" s="110"/>
      <c r="F36" s="110"/>
      <c r="G36" s="158" t="s">
        <v>412</v>
      </c>
      <c r="H36" s="175"/>
    </row>
    <row r="37" spans="2:8" s="93" customFormat="1" ht="12.75" customHeight="1">
      <c r="B37" s="108"/>
      <c r="C37" s="142"/>
      <c r="D37" s="140"/>
      <c r="E37" s="110"/>
      <c r="F37" s="140"/>
      <c r="G37" s="158"/>
      <c r="H37" s="435"/>
    </row>
    <row r="38" spans="2:8" s="93" customFormat="1" ht="24.75" customHeight="1">
      <c r="B38" s="108"/>
      <c r="C38" s="142"/>
      <c r="D38" s="140"/>
      <c r="E38" s="110"/>
      <c r="F38" s="140"/>
      <c r="G38" s="158"/>
      <c r="H38" s="172"/>
    </row>
    <row r="39" spans="2:8" ht="12" customHeight="1">
      <c r="B39" s="180"/>
      <c r="C39" s="436" t="str">
        <f>E27&amp;""</f>
        <v>Drs. Gembong Sumadiyono, M.Pd.</v>
      </c>
      <c r="D39" s="437"/>
      <c r="E39" s="180"/>
      <c r="F39" s="180"/>
      <c r="G39" s="438" t="str">
        <f>E6&amp;""</f>
        <v>PONIJAN, S.Pd.</v>
      </c>
      <c r="H39" s="180"/>
    </row>
    <row r="40" spans="2:8" ht="12" customHeight="1">
      <c r="B40" s="180"/>
      <c r="C40" s="439" t="str">
        <f>"NIP. "&amp;E28&amp;""</f>
        <v>NIP. 19660605 199403 1 012</v>
      </c>
      <c r="D40" s="140"/>
      <c r="E40" s="180"/>
      <c r="F40" s="180"/>
      <c r="G40" s="158" t="str">
        <f>"NIP. "&amp;E7&amp;""</f>
        <v>NIP. 19700606 199903 2 001</v>
      </c>
      <c r="H40" s="180"/>
    </row>
    <row r="41" spans="2:8">
      <c r="B41" s="180"/>
      <c r="C41" s="180"/>
      <c r="D41" s="180"/>
      <c r="E41" s="180"/>
      <c r="F41" s="180"/>
      <c r="G41" s="180"/>
      <c r="H41" s="180"/>
    </row>
    <row r="42" spans="2:8">
      <c r="B42" s="180"/>
      <c r="C42" s="180"/>
      <c r="D42" s="180"/>
      <c r="E42" s="180"/>
      <c r="F42" s="180"/>
      <c r="G42" s="180"/>
      <c r="H42" s="180"/>
    </row>
    <row r="43" spans="2:8">
      <c r="B43" s="180"/>
      <c r="C43" s="180"/>
      <c r="D43" s="180"/>
      <c r="E43" s="180"/>
      <c r="F43" s="180"/>
      <c r="G43" s="180"/>
      <c r="H43" s="180"/>
    </row>
    <row r="44" spans="2:8">
      <c r="B44" s="180"/>
      <c r="C44" s="180"/>
      <c r="D44" s="180"/>
      <c r="E44" s="180"/>
      <c r="F44" s="180"/>
      <c r="G44" s="180"/>
      <c r="H44" s="180"/>
    </row>
  </sheetData>
  <sheetProtection sheet="1" objects="1" scenarios="1"/>
  <mergeCells count="1">
    <mergeCell ref="B2:H2"/>
  </mergeCells>
  <printOptions horizontalCentered="1"/>
  <pageMargins left="0.98425196850393704" right="0.78740157480314965" top="0.98425196850393704" bottom="0.98425196850393704" header="0.51181102362204722" footer="0.51181102362204722"/>
  <pageSetup paperSize="9" scale="125" orientation="portrait"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sheetPr>
  <dimension ref="A1:WVU55"/>
  <sheetViews>
    <sheetView showGridLines="0" tabSelected="1" zoomScaleNormal="100" zoomScaleSheetLayoutView="70" workbookViewId="0">
      <pane xSplit="3" ySplit="3" topLeftCell="D4" activePane="bottomRight" state="frozen"/>
      <selection pane="topRight" activeCell="D1" sqref="D1"/>
      <selection pane="bottomLeft" activeCell="A4" sqref="A4"/>
      <selection pane="bottomRight" activeCell="B11" sqref="B11"/>
    </sheetView>
  </sheetViews>
  <sheetFormatPr defaultRowHeight="13"/>
  <cols>
    <col min="1" max="1" width="5.26953125" style="5" customWidth="1"/>
    <col min="2" max="3" width="6.26953125" style="7" customWidth="1"/>
    <col min="4" max="6" width="21.7265625" style="5" customWidth="1"/>
    <col min="7" max="7" width="24.1796875" style="5" customWidth="1"/>
    <col min="8" max="8" width="14.54296875" style="8" customWidth="1"/>
    <col min="9" max="9" width="5.81640625" style="5" customWidth="1"/>
    <col min="10" max="10" width="7" style="31" hidden="1" customWidth="1"/>
    <col min="11" max="14" width="5.81640625" style="4" hidden="1" customWidth="1"/>
    <col min="15" max="15" width="5.7265625" style="242" customWidth="1"/>
    <col min="16" max="16" width="56.7265625" style="243" customWidth="1"/>
    <col min="17" max="238" width="9.1796875" style="5"/>
    <col min="239" max="239" width="5.26953125" style="5" customWidth="1"/>
    <col min="240" max="256" width="5.81640625" style="5" customWidth="1"/>
    <col min="257" max="257" width="0" style="5" hidden="1" customWidth="1"/>
    <col min="258" max="258" width="5.81640625" style="5" customWidth="1"/>
    <col min="259" max="259" width="4" style="5" customWidth="1"/>
    <col min="260" max="494" width="9.1796875" style="5"/>
    <col min="495" max="495" width="5.26953125" style="5" customWidth="1"/>
    <col min="496" max="512" width="5.81640625" style="5" customWidth="1"/>
    <col min="513" max="513" width="0" style="5" hidden="1" customWidth="1"/>
    <col min="514" max="514" width="5.81640625" style="5" customWidth="1"/>
    <col min="515" max="515" width="4" style="5" customWidth="1"/>
    <col min="516" max="750" width="9.1796875" style="5"/>
    <col min="751" max="751" width="5.26953125" style="5" customWidth="1"/>
    <col min="752" max="768" width="5.81640625" style="5" customWidth="1"/>
    <col min="769" max="769" width="0" style="5" hidden="1" customWidth="1"/>
    <col min="770" max="770" width="5.81640625" style="5" customWidth="1"/>
    <col min="771" max="771" width="4" style="5" customWidth="1"/>
    <col min="772" max="1006" width="9.1796875" style="5"/>
    <col min="1007" max="1007" width="5.26953125" style="5" customWidth="1"/>
    <col min="1008" max="1024" width="5.81640625" style="5" customWidth="1"/>
    <col min="1025" max="1025" width="0" style="5" hidden="1" customWidth="1"/>
    <col min="1026" max="1026" width="5.81640625" style="5" customWidth="1"/>
    <col min="1027" max="1027" width="4" style="5" customWidth="1"/>
    <col min="1028" max="1262" width="9.1796875" style="5"/>
    <col min="1263" max="1263" width="5.26953125" style="5" customWidth="1"/>
    <col min="1264" max="1280" width="5.81640625" style="5" customWidth="1"/>
    <col min="1281" max="1281" width="0" style="5" hidden="1" customWidth="1"/>
    <col min="1282" max="1282" width="5.81640625" style="5" customWidth="1"/>
    <col min="1283" max="1283" width="4" style="5" customWidth="1"/>
    <col min="1284" max="1518" width="9.1796875" style="5"/>
    <col min="1519" max="1519" width="5.26953125" style="5" customWidth="1"/>
    <col min="1520" max="1536" width="5.81640625" style="5" customWidth="1"/>
    <col min="1537" max="1537" width="0" style="5" hidden="1" customWidth="1"/>
    <col min="1538" max="1538" width="5.81640625" style="5" customWidth="1"/>
    <col min="1539" max="1539" width="4" style="5" customWidth="1"/>
    <col min="1540" max="1774" width="9.1796875" style="5"/>
    <col min="1775" max="1775" width="5.26953125" style="5" customWidth="1"/>
    <col min="1776" max="1792" width="5.81640625" style="5" customWidth="1"/>
    <col min="1793" max="1793" width="0" style="5" hidden="1" customWidth="1"/>
    <col min="1794" max="1794" width="5.81640625" style="5" customWidth="1"/>
    <col min="1795" max="1795" width="4" style="5" customWidth="1"/>
    <col min="1796" max="2030" width="9.1796875" style="5"/>
    <col min="2031" max="2031" width="5.26953125" style="5" customWidth="1"/>
    <col min="2032" max="2048" width="5.81640625" style="5" customWidth="1"/>
    <col min="2049" max="2049" width="0" style="5" hidden="1" customWidth="1"/>
    <col min="2050" max="2050" width="5.81640625" style="5" customWidth="1"/>
    <col min="2051" max="2051" width="4" style="5" customWidth="1"/>
    <col min="2052" max="2286" width="9.1796875" style="5"/>
    <col min="2287" max="2287" width="5.26953125" style="5" customWidth="1"/>
    <col min="2288" max="2304" width="5.81640625" style="5" customWidth="1"/>
    <col min="2305" max="2305" width="0" style="5" hidden="1" customWidth="1"/>
    <col min="2306" max="2306" width="5.81640625" style="5" customWidth="1"/>
    <col min="2307" max="2307" width="4" style="5" customWidth="1"/>
    <col min="2308" max="2542" width="9.1796875" style="5"/>
    <col min="2543" max="2543" width="5.26953125" style="5" customWidth="1"/>
    <col min="2544" max="2560" width="5.81640625" style="5" customWidth="1"/>
    <col min="2561" max="2561" width="0" style="5" hidden="1" customWidth="1"/>
    <col min="2562" max="2562" width="5.81640625" style="5" customWidth="1"/>
    <col min="2563" max="2563" width="4" style="5" customWidth="1"/>
    <col min="2564" max="2798" width="9.1796875" style="5"/>
    <col min="2799" max="2799" width="5.26953125" style="5" customWidth="1"/>
    <col min="2800" max="2816" width="5.81640625" style="5" customWidth="1"/>
    <col min="2817" max="2817" width="0" style="5" hidden="1" customWidth="1"/>
    <col min="2818" max="2818" width="5.81640625" style="5" customWidth="1"/>
    <col min="2819" max="2819" width="4" style="5" customWidth="1"/>
    <col min="2820" max="3054" width="9.1796875" style="5"/>
    <col min="3055" max="3055" width="5.26953125" style="5" customWidth="1"/>
    <col min="3056" max="3072" width="5.81640625" style="5" customWidth="1"/>
    <col min="3073" max="3073" width="0" style="5" hidden="1" customWidth="1"/>
    <col min="3074" max="3074" width="5.81640625" style="5" customWidth="1"/>
    <col min="3075" max="3075" width="4" style="5" customWidth="1"/>
    <col min="3076" max="3310" width="9.1796875" style="5"/>
    <col min="3311" max="3311" width="5.26953125" style="5" customWidth="1"/>
    <col min="3312" max="3328" width="5.81640625" style="5" customWidth="1"/>
    <col min="3329" max="3329" width="0" style="5" hidden="1" customWidth="1"/>
    <col min="3330" max="3330" width="5.81640625" style="5" customWidth="1"/>
    <col min="3331" max="3331" width="4" style="5" customWidth="1"/>
    <col min="3332" max="3566" width="9.1796875" style="5"/>
    <col min="3567" max="3567" width="5.26953125" style="5" customWidth="1"/>
    <col min="3568" max="3584" width="5.81640625" style="5" customWidth="1"/>
    <col min="3585" max="3585" width="0" style="5" hidden="1" customWidth="1"/>
    <col min="3586" max="3586" width="5.81640625" style="5" customWidth="1"/>
    <col min="3587" max="3587" width="4" style="5" customWidth="1"/>
    <col min="3588" max="3822" width="9.1796875" style="5"/>
    <col min="3823" max="3823" width="5.26953125" style="5" customWidth="1"/>
    <col min="3824" max="3840" width="5.81640625" style="5" customWidth="1"/>
    <col min="3841" max="3841" width="0" style="5" hidden="1" customWidth="1"/>
    <col min="3842" max="3842" width="5.81640625" style="5" customWidth="1"/>
    <col min="3843" max="3843" width="4" style="5" customWidth="1"/>
    <col min="3844" max="4078" width="9.1796875" style="5"/>
    <col min="4079" max="4079" width="5.26953125" style="5" customWidth="1"/>
    <col min="4080" max="4096" width="5.81640625" style="5" customWidth="1"/>
    <col min="4097" max="4097" width="0" style="5" hidden="1" customWidth="1"/>
    <col min="4098" max="4098" width="5.81640625" style="5" customWidth="1"/>
    <col min="4099" max="4099" width="4" style="5" customWidth="1"/>
    <col min="4100" max="4334" width="9.1796875" style="5"/>
    <col min="4335" max="4335" width="5.26953125" style="5" customWidth="1"/>
    <col min="4336" max="4352" width="5.81640625" style="5" customWidth="1"/>
    <col min="4353" max="4353" width="0" style="5" hidden="1" customWidth="1"/>
    <col min="4354" max="4354" width="5.81640625" style="5" customWidth="1"/>
    <col min="4355" max="4355" width="4" style="5" customWidth="1"/>
    <col min="4356" max="4590" width="9.1796875" style="5"/>
    <col min="4591" max="4591" width="5.26953125" style="5" customWidth="1"/>
    <col min="4592" max="4608" width="5.81640625" style="5" customWidth="1"/>
    <col min="4609" max="4609" width="0" style="5" hidden="1" customWidth="1"/>
    <col min="4610" max="4610" width="5.81640625" style="5" customWidth="1"/>
    <col min="4611" max="4611" width="4" style="5" customWidth="1"/>
    <col min="4612" max="4846" width="9.1796875" style="5"/>
    <col min="4847" max="4847" width="5.26953125" style="5" customWidth="1"/>
    <col min="4848" max="4864" width="5.81640625" style="5" customWidth="1"/>
    <col min="4865" max="4865" width="0" style="5" hidden="1" customWidth="1"/>
    <col min="4866" max="4866" width="5.81640625" style="5" customWidth="1"/>
    <col min="4867" max="4867" width="4" style="5" customWidth="1"/>
    <col min="4868" max="5102" width="9.1796875" style="5"/>
    <col min="5103" max="5103" width="5.26953125" style="5" customWidth="1"/>
    <col min="5104" max="5120" width="5.81640625" style="5" customWidth="1"/>
    <col min="5121" max="5121" width="0" style="5" hidden="1" customWidth="1"/>
    <col min="5122" max="5122" width="5.81640625" style="5" customWidth="1"/>
    <col min="5123" max="5123" width="4" style="5" customWidth="1"/>
    <col min="5124" max="5358" width="9.1796875" style="5"/>
    <col min="5359" max="5359" width="5.26953125" style="5" customWidth="1"/>
    <col min="5360" max="5376" width="5.81640625" style="5" customWidth="1"/>
    <col min="5377" max="5377" width="0" style="5" hidden="1" customWidth="1"/>
    <col min="5378" max="5378" width="5.81640625" style="5" customWidth="1"/>
    <col min="5379" max="5379" width="4" style="5" customWidth="1"/>
    <col min="5380" max="5614" width="9.1796875" style="5"/>
    <col min="5615" max="5615" width="5.26953125" style="5" customWidth="1"/>
    <col min="5616" max="5632" width="5.81640625" style="5" customWidth="1"/>
    <col min="5633" max="5633" width="0" style="5" hidden="1" customWidth="1"/>
    <col min="5634" max="5634" width="5.81640625" style="5" customWidth="1"/>
    <col min="5635" max="5635" width="4" style="5" customWidth="1"/>
    <col min="5636" max="5870" width="9.1796875" style="5"/>
    <col min="5871" max="5871" width="5.26953125" style="5" customWidth="1"/>
    <col min="5872" max="5888" width="5.81640625" style="5" customWidth="1"/>
    <col min="5889" max="5889" width="0" style="5" hidden="1" customWidth="1"/>
    <col min="5890" max="5890" width="5.81640625" style="5" customWidth="1"/>
    <col min="5891" max="5891" width="4" style="5" customWidth="1"/>
    <col min="5892" max="6126" width="9.1796875" style="5"/>
    <col min="6127" max="6127" width="5.26953125" style="5" customWidth="1"/>
    <col min="6128" max="6144" width="5.81640625" style="5" customWidth="1"/>
    <col min="6145" max="6145" width="0" style="5" hidden="1" customWidth="1"/>
    <col min="6146" max="6146" width="5.81640625" style="5" customWidth="1"/>
    <col min="6147" max="6147" width="4" style="5" customWidth="1"/>
    <col min="6148" max="6382" width="9.1796875" style="5"/>
    <col min="6383" max="6383" width="5.26953125" style="5" customWidth="1"/>
    <col min="6384" max="6400" width="5.81640625" style="5" customWidth="1"/>
    <col min="6401" max="6401" width="0" style="5" hidden="1" customWidth="1"/>
    <col min="6402" max="6402" width="5.81640625" style="5" customWidth="1"/>
    <col min="6403" max="6403" width="4" style="5" customWidth="1"/>
    <col min="6404" max="6638" width="9.1796875" style="5"/>
    <col min="6639" max="6639" width="5.26953125" style="5" customWidth="1"/>
    <col min="6640" max="6656" width="5.81640625" style="5" customWidth="1"/>
    <col min="6657" max="6657" width="0" style="5" hidden="1" customWidth="1"/>
    <col min="6658" max="6658" width="5.81640625" style="5" customWidth="1"/>
    <col min="6659" max="6659" width="4" style="5" customWidth="1"/>
    <col min="6660" max="6894" width="9.1796875" style="5"/>
    <col min="6895" max="6895" width="5.26953125" style="5" customWidth="1"/>
    <col min="6896" max="6912" width="5.81640625" style="5" customWidth="1"/>
    <col min="6913" max="6913" width="0" style="5" hidden="1" customWidth="1"/>
    <col min="6914" max="6914" width="5.81640625" style="5" customWidth="1"/>
    <col min="6915" max="6915" width="4" style="5" customWidth="1"/>
    <col min="6916" max="7150" width="9.1796875" style="5"/>
    <col min="7151" max="7151" width="5.26953125" style="5" customWidth="1"/>
    <col min="7152" max="7168" width="5.81640625" style="5" customWidth="1"/>
    <col min="7169" max="7169" width="0" style="5" hidden="1" customWidth="1"/>
    <col min="7170" max="7170" width="5.81640625" style="5" customWidth="1"/>
    <col min="7171" max="7171" width="4" style="5" customWidth="1"/>
    <col min="7172" max="7406" width="9.1796875" style="5"/>
    <col min="7407" max="7407" width="5.26953125" style="5" customWidth="1"/>
    <col min="7408" max="7424" width="5.81640625" style="5" customWidth="1"/>
    <col min="7425" max="7425" width="0" style="5" hidden="1" customWidth="1"/>
    <col min="7426" max="7426" width="5.81640625" style="5" customWidth="1"/>
    <col min="7427" max="7427" width="4" style="5" customWidth="1"/>
    <col min="7428" max="7662" width="9.1796875" style="5"/>
    <col min="7663" max="7663" width="5.26953125" style="5" customWidth="1"/>
    <col min="7664" max="7680" width="5.81640625" style="5" customWidth="1"/>
    <col min="7681" max="7681" width="0" style="5" hidden="1" customWidth="1"/>
    <col min="7682" max="7682" width="5.81640625" style="5" customWidth="1"/>
    <col min="7683" max="7683" width="4" style="5" customWidth="1"/>
    <col min="7684" max="7918" width="9.1796875" style="5"/>
    <col min="7919" max="7919" width="5.26953125" style="5" customWidth="1"/>
    <col min="7920" max="7936" width="5.81640625" style="5" customWidth="1"/>
    <col min="7937" max="7937" width="0" style="5" hidden="1" customWidth="1"/>
    <col min="7938" max="7938" width="5.81640625" style="5" customWidth="1"/>
    <col min="7939" max="7939" width="4" style="5" customWidth="1"/>
    <col min="7940" max="8174" width="9.1796875" style="5"/>
    <col min="8175" max="8175" width="5.26953125" style="5" customWidth="1"/>
    <col min="8176" max="8192" width="5.81640625" style="5" customWidth="1"/>
    <col min="8193" max="8193" width="0" style="5" hidden="1" customWidth="1"/>
    <col min="8194" max="8194" width="5.81640625" style="5" customWidth="1"/>
    <col min="8195" max="8195" width="4" style="5" customWidth="1"/>
    <col min="8196" max="8430" width="9.1796875" style="5"/>
    <col min="8431" max="8431" width="5.26953125" style="5" customWidth="1"/>
    <col min="8432" max="8448" width="5.81640625" style="5" customWidth="1"/>
    <col min="8449" max="8449" width="0" style="5" hidden="1" customWidth="1"/>
    <col min="8450" max="8450" width="5.81640625" style="5" customWidth="1"/>
    <col min="8451" max="8451" width="4" style="5" customWidth="1"/>
    <col min="8452" max="8686" width="9.1796875" style="5"/>
    <col min="8687" max="8687" width="5.26953125" style="5" customWidth="1"/>
    <col min="8688" max="8704" width="5.81640625" style="5" customWidth="1"/>
    <col min="8705" max="8705" width="0" style="5" hidden="1" customWidth="1"/>
    <col min="8706" max="8706" width="5.81640625" style="5" customWidth="1"/>
    <col min="8707" max="8707" width="4" style="5" customWidth="1"/>
    <col min="8708" max="8942" width="9.1796875" style="5"/>
    <col min="8943" max="8943" width="5.26953125" style="5" customWidth="1"/>
    <col min="8944" max="8960" width="5.81640625" style="5" customWidth="1"/>
    <col min="8961" max="8961" width="0" style="5" hidden="1" customWidth="1"/>
    <col min="8962" max="8962" width="5.81640625" style="5" customWidth="1"/>
    <col min="8963" max="8963" width="4" style="5" customWidth="1"/>
    <col min="8964" max="9198" width="9.1796875" style="5"/>
    <col min="9199" max="9199" width="5.26953125" style="5" customWidth="1"/>
    <col min="9200" max="9216" width="5.81640625" style="5" customWidth="1"/>
    <col min="9217" max="9217" width="0" style="5" hidden="1" customWidth="1"/>
    <col min="9218" max="9218" width="5.81640625" style="5" customWidth="1"/>
    <col min="9219" max="9219" width="4" style="5" customWidth="1"/>
    <col min="9220" max="9454" width="9.1796875" style="5"/>
    <col min="9455" max="9455" width="5.26953125" style="5" customWidth="1"/>
    <col min="9456" max="9472" width="5.81640625" style="5" customWidth="1"/>
    <col min="9473" max="9473" width="0" style="5" hidden="1" customWidth="1"/>
    <col min="9474" max="9474" width="5.81640625" style="5" customWidth="1"/>
    <col min="9475" max="9475" width="4" style="5" customWidth="1"/>
    <col min="9476" max="9710" width="9.1796875" style="5"/>
    <col min="9711" max="9711" width="5.26953125" style="5" customWidth="1"/>
    <col min="9712" max="9728" width="5.81640625" style="5" customWidth="1"/>
    <col min="9729" max="9729" width="0" style="5" hidden="1" customWidth="1"/>
    <col min="9730" max="9730" width="5.81640625" style="5" customWidth="1"/>
    <col min="9731" max="9731" width="4" style="5" customWidth="1"/>
    <col min="9732" max="9966" width="9.1796875" style="5"/>
    <col min="9967" max="9967" width="5.26953125" style="5" customWidth="1"/>
    <col min="9968" max="9984" width="5.81640625" style="5" customWidth="1"/>
    <col min="9985" max="9985" width="0" style="5" hidden="1" customWidth="1"/>
    <col min="9986" max="9986" width="5.81640625" style="5" customWidth="1"/>
    <col min="9987" max="9987" width="4" style="5" customWidth="1"/>
    <col min="9988" max="10222" width="9.1796875" style="5"/>
    <col min="10223" max="10223" width="5.26953125" style="5" customWidth="1"/>
    <col min="10224" max="10240" width="5.81640625" style="5" customWidth="1"/>
    <col min="10241" max="10241" width="0" style="5" hidden="1" customWidth="1"/>
    <col min="10242" max="10242" width="5.81640625" style="5" customWidth="1"/>
    <col min="10243" max="10243" width="4" style="5" customWidth="1"/>
    <col min="10244" max="10478" width="9.1796875" style="5"/>
    <col min="10479" max="10479" width="5.26953125" style="5" customWidth="1"/>
    <col min="10480" max="10496" width="5.81640625" style="5" customWidth="1"/>
    <col min="10497" max="10497" width="0" style="5" hidden="1" customWidth="1"/>
    <col min="10498" max="10498" width="5.81640625" style="5" customWidth="1"/>
    <col min="10499" max="10499" width="4" style="5" customWidth="1"/>
    <col min="10500" max="10734" width="9.1796875" style="5"/>
    <col min="10735" max="10735" width="5.26953125" style="5" customWidth="1"/>
    <col min="10736" max="10752" width="5.81640625" style="5" customWidth="1"/>
    <col min="10753" max="10753" width="0" style="5" hidden="1" customWidth="1"/>
    <col min="10754" max="10754" width="5.81640625" style="5" customWidth="1"/>
    <col min="10755" max="10755" width="4" style="5" customWidth="1"/>
    <col min="10756" max="10990" width="9.1796875" style="5"/>
    <col min="10991" max="10991" width="5.26953125" style="5" customWidth="1"/>
    <col min="10992" max="11008" width="5.81640625" style="5" customWidth="1"/>
    <col min="11009" max="11009" width="0" style="5" hidden="1" customWidth="1"/>
    <col min="11010" max="11010" width="5.81640625" style="5" customWidth="1"/>
    <col min="11011" max="11011" width="4" style="5" customWidth="1"/>
    <col min="11012" max="11246" width="9.1796875" style="5"/>
    <col min="11247" max="11247" width="5.26953125" style="5" customWidth="1"/>
    <col min="11248" max="11264" width="5.81640625" style="5" customWidth="1"/>
    <col min="11265" max="11265" width="0" style="5" hidden="1" customWidth="1"/>
    <col min="11266" max="11266" width="5.81640625" style="5" customWidth="1"/>
    <col min="11267" max="11267" width="4" style="5" customWidth="1"/>
    <col min="11268" max="11502" width="9.1796875" style="5"/>
    <col min="11503" max="11503" width="5.26953125" style="5" customWidth="1"/>
    <col min="11504" max="11520" width="5.81640625" style="5" customWidth="1"/>
    <col min="11521" max="11521" width="0" style="5" hidden="1" customWidth="1"/>
    <col min="11522" max="11522" width="5.81640625" style="5" customWidth="1"/>
    <col min="11523" max="11523" width="4" style="5" customWidth="1"/>
    <col min="11524" max="11758" width="9.1796875" style="5"/>
    <col min="11759" max="11759" width="5.26953125" style="5" customWidth="1"/>
    <col min="11760" max="11776" width="5.81640625" style="5" customWidth="1"/>
    <col min="11777" max="11777" width="0" style="5" hidden="1" customWidth="1"/>
    <col min="11778" max="11778" width="5.81640625" style="5" customWidth="1"/>
    <col min="11779" max="11779" width="4" style="5" customWidth="1"/>
    <col min="11780" max="12014" width="9.1796875" style="5"/>
    <col min="12015" max="12015" width="5.26953125" style="5" customWidth="1"/>
    <col min="12016" max="12032" width="5.81640625" style="5" customWidth="1"/>
    <col min="12033" max="12033" width="0" style="5" hidden="1" customWidth="1"/>
    <col min="12034" max="12034" width="5.81640625" style="5" customWidth="1"/>
    <col min="12035" max="12035" width="4" style="5" customWidth="1"/>
    <col min="12036" max="12270" width="9.1796875" style="5"/>
    <col min="12271" max="12271" width="5.26953125" style="5" customWidth="1"/>
    <col min="12272" max="12288" width="5.81640625" style="5" customWidth="1"/>
    <col min="12289" max="12289" width="0" style="5" hidden="1" customWidth="1"/>
    <col min="12290" max="12290" width="5.81640625" style="5" customWidth="1"/>
    <col min="12291" max="12291" width="4" style="5" customWidth="1"/>
    <col min="12292" max="12526" width="9.1796875" style="5"/>
    <col min="12527" max="12527" width="5.26953125" style="5" customWidth="1"/>
    <col min="12528" max="12544" width="5.81640625" style="5" customWidth="1"/>
    <col min="12545" max="12545" width="0" style="5" hidden="1" customWidth="1"/>
    <col min="12546" max="12546" width="5.81640625" style="5" customWidth="1"/>
    <col min="12547" max="12547" width="4" style="5" customWidth="1"/>
    <col min="12548" max="12782" width="9.1796875" style="5"/>
    <col min="12783" max="12783" width="5.26953125" style="5" customWidth="1"/>
    <col min="12784" max="12800" width="5.81640625" style="5" customWidth="1"/>
    <col min="12801" max="12801" width="0" style="5" hidden="1" customWidth="1"/>
    <col min="12802" max="12802" width="5.81640625" style="5" customWidth="1"/>
    <col min="12803" max="12803" width="4" style="5" customWidth="1"/>
    <col min="12804" max="13038" width="9.1796875" style="5"/>
    <col min="13039" max="13039" width="5.26953125" style="5" customWidth="1"/>
    <col min="13040" max="13056" width="5.81640625" style="5" customWidth="1"/>
    <col min="13057" max="13057" width="0" style="5" hidden="1" customWidth="1"/>
    <col min="13058" max="13058" width="5.81640625" style="5" customWidth="1"/>
    <col min="13059" max="13059" width="4" style="5" customWidth="1"/>
    <col min="13060" max="13294" width="9.1796875" style="5"/>
    <col min="13295" max="13295" width="5.26953125" style="5" customWidth="1"/>
    <col min="13296" max="13312" width="5.81640625" style="5" customWidth="1"/>
    <col min="13313" max="13313" width="0" style="5" hidden="1" customWidth="1"/>
    <col min="13314" max="13314" width="5.81640625" style="5" customWidth="1"/>
    <col min="13315" max="13315" width="4" style="5" customWidth="1"/>
    <col min="13316" max="13550" width="9.1796875" style="5"/>
    <col min="13551" max="13551" width="5.26953125" style="5" customWidth="1"/>
    <col min="13552" max="13568" width="5.81640625" style="5" customWidth="1"/>
    <col min="13569" max="13569" width="0" style="5" hidden="1" customWidth="1"/>
    <col min="13570" max="13570" width="5.81640625" style="5" customWidth="1"/>
    <col min="13571" max="13571" width="4" style="5" customWidth="1"/>
    <col min="13572" max="13806" width="9.1796875" style="5"/>
    <col min="13807" max="13807" width="5.26953125" style="5" customWidth="1"/>
    <col min="13808" max="13824" width="5.81640625" style="5" customWidth="1"/>
    <col min="13825" max="13825" width="0" style="5" hidden="1" customWidth="1"/>
    <col min="13826" max="13826" width="5.81640625" style="5" customWidth="1"/>
    <col min="13827" max="13827" width="4" style="5" customWidth="1"/>
    <col min="13828" max="14062" width="9.1796875" style="5"/>
    <col min="14063" max="14063" width="5.26953125" style="5" customWidth="1"/>
    <col min="14064" max="14080" width="5.81640625" style="5" customWidth="1"/>
    <col min="14081" max="14081" width="0" style="5" hidden="1" customWidth="1"/>
    <col min="14082" max="14082" width="5.81640625" style="5" customWidth="1"/>
    <col min="14083" max="14083" width="4" style="5" customWidth="1"/>
    <col min="14084" max="14318" width="9.1796875" style="5"/>
    <col min="14319" max="14319" width="5.26953125" style="5" customWidth="1"/>
    <col min="14320" max="14336" width="5.81640625" style="5" customWidth="1"/>
    <col min="14337" max="14337" width="0" style="5" hidden="1" customWidth="1"/>
    <col min="14338" max="14338" width="5.81640625" style="5" customWidth="1"/>
    <col min="14339" max="14339" width="4" style="5" customWidth="1"/>
    <col min="14340" max="14574" width="9.1796875" style="5"/>
    <col min="14575" max="14575" width="5.26953125" style="5" customWidth="1"/>
    <col min="14576" max="14592" width="5.81640625" style="5" customWidth="1"/>
    <col min="14593" max="14593" width="0" style="5" hidden="1" customWidth="1"/>
    <col min="14594" max="14594" width="5.81640625" style="5" customWidth="1"/>
    <col min="14595" max="14595" width="4" style="5" customWidth="1"/>
    <col min="14596" max="14830" width="9.1796875" style="5"/>
    <col min="14831" max="14831" width="5.26953125" style="5" customWidth="1"/>
    <col min="14832" max="14848" width="5.81640625" style="5" customWidth="1"/>
    <col min="14849" max="14849" width="0" style="5" hidden="1" customWidth="1"/>
    <col min="14850" max="14850" width="5.81640625" style="5" customWidth="1"/>
    <col min="14851" max="14851" width="4" style="5" customWidth="1"/>
    <col min="14852" max="15086" width="9.1796875" style="5"/>
    <col min="15087" max="15087" width="5.26953125" style="5" customWidth="1"/>
    <col min="15088" max="15104" width="5.81640625" style="5" customWidth="1"/>
    <col min="15105" max="15105" width="0" style="5" hidden="1" customWidth="1"/>
    <col min="15106" max="15106" width="5.81640625" style="5" customWidth="1"/>
    <col min="15107" max="15107" width="4" style="5" customWidth="1"/>
    <col min="15108" max="15342" width="9.1796875" style="5"/>
    <col min="15343" max="15343" width="5.26953125" style="5" customWidth="1"/>
    <col min="15344" max="15360" width="5.81640625" style="5" customWidth="1"/>
    <col min="15361" max="15361" width="0" style="5" hidden="1" customWidth="1"/>
    <col min="15362" max="15362" width="5.81640625" style="5" customWidth="1"/>
    <col min="15363" max="15363" width="4" style="5" customWidth="1"/>
    <col min="15364" max="15598" width="9.1796875" style="5"/>
    <col min="15599" max="15599" width="5.26953125" style="5" customWidth="1"/>
    <col min="15600" max="15616" width="5.81640625" style="5" customWidth="1"/>
    <col min="15617" max="15617" width="0" style="5" hidden="1" customWidth="1"/>
    <col min="15618" max="15618" width="5.81640625" style="5" customWidth="1"/>
    <col min="15619" max="15619" width="4" style="5" customWidth="1"/>
    <col min="15620" max="15854" width="9.1796875" style="5"/>
    <col min="15855" max="15855" width="5.26953125" style="5" customWidth="1"/>
    <col min="15856" max="15872" width="5.81640625" style="5" customWidth="1"/>
    <col min="15873" max="15873" width="0" style="5" hidden="1" customWidth="1"/>
    <col min="15874" max="15874" width="5.81640625" style="5" customWidth="1"/>
    <col min="15875" max="15875" width="4" style="5" customWidth="1"/>
    <col min="15876" max="16110" width="9.1796875" style="5"/>
    <col min="16111" max="16111" width="5.26953125" style="5" customWidth="1"/>
    <col min="16112" max="16128" width="5.81640625" style="5" customWidth="1"/>
    <col min="16129" max="16129" width="0" style="5" hidden="1" customWidth="1"/>
    <col min="16130" max="16130" width="5.81640625" style="5" customWidth="1"/>
    <col min="16131" max="16131" width="4" style="5" customWidth="1"/>
    <col min="16132" max="16384" width="9.1796875" style="5"/>
  </cols>
  <sheetData>
    <row r="1" spans="1:16141" s="6" customFormat="1" ht="22.5" customHeight="1">
      <c r="A1" s="1"/>
      <c r="B1" s="2"/>
      <c r="C1" s="2"/>
      <c r="D1" s="1"/>
      <c r="E1" s="1"/>
      <c r="F1" s="1"/>
      <c r="G1" s="1"/>
      <c r="H1" s="3"/>
      <c r="I1" s="1"/>
      <c r="J1" s="29"/>
      <c r="K1" s="4"/>
      <c r="L1" s="4"/>
      <c r="M1" s="4"/>
      <c r="N1" s="4"/>
      <c r="O1" s="242"/>
      <c r="P1" s="243"/>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8"/>
      <c r="I2" s="1"/>
      <c r="J2" s="29"/>
      <c r="K2" s="4"/>
      <c r="L2" s="4"/>
      <c r="M2" s="4"/>
      <c r="N2" s="4"/>
      <c r="O2" s="242"/>
      <c r="P2" s="243"/>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4">
      <c r="A3" s="1"/>
      <c r="B3" s="25" t="s">
        <v>441</v>
      </c>
      <c r="C3" s="25"/>
      <c r="D3" s="26"/>
      <c r="E3" s="23"/>
      <c r="F3" s="23"/>
      <c r="H3" s="24"/>
      <c r="I3" s="1"/>
      <c r="J3" s="29"/>
    </row>
    <row r="4" spans="1:16141" ht="14">
      <c r="A4" s="1"/>
      <c r="B4" s="25" t="s">
        <v>4</v>
      </c>
      <c r="C4" s="25"/>
      <c r="D4" s="26"/>
      <c r="E4" s="23"/>
      <c r="F4" s="23"/>
      <c r="H4" s="24"/>
      <c r="I4" s="1"/>
      <c r="J4" s="29"/>
    </row>
    <row r="5" spans="1:16141" ht="14">
      <c r="A5" s="1"/>
      <c r="B5" s="48" t="s">
        <v>442</v>
      </c>
      <c r="C5" s="48"/>
      <c r="D5" s="27"/>
      <c r="E5" s="23"/>
      <c r="F5" s="23"/>
      <c r="H5" s="24"/>
      <c r="I5" s="1"/>
      <c r="J5" s="29"/>
    </row>
    <row r="6" spans="1:16141" ht="34.5">
      <c r="A6" s="1"/>
      <c r="B6" s="135" t="s">
        <v>60</v>
      </c>
      <c r="C6" s="512"/>
      <c r="D6" s="34"/>
      <c r="E6" s="137" t="s">
        <v>59</v>
      </c>
      <c r="F6" s="35"/>
      <c r="G6" s="36"/>
      <c r="H6" s="136" t="s">
        <v>254</v>
      </c>
      <c r="I6" s="1"/>
      <c r="J6" s="29"/>
      <c r="O6" s="244"/>
      <c r="P6" s="245" t="s">
        <v>255</v>
      </c>
    </row>
    <row r="7" spans="1:16141" ht="14">
      <c r="A7" s="1"/>
      <c r="B7" s="28" t="s">
        <v>129</v>
      </c>
      <c r="C7" s="514" t="s">
        <v>256</v>
      </c>
      <c r="D7" s="515" t="s">
        <v>513</v>
      </c>
      <c r="E7" s="516"/>
      <c r="F7" s="516"/>
      <c r="G7" s="519"/>
      <c r="H7" s="37" t="str">
        <f>IF(J7=1,"Berkembang",IF(J7=2,"Layak",IF(J7=3,"Cakap",IF(J7=4,"Mahir",""))))</f>
        <v>Mahir</v>
      </c>
      <c r="I7" s="1"/>
      <c r="J7" s="29">
        <f>SUM(K7:K10)/L7*4</f>
        <v>4</v>
      </c>
      <c r="K7" s="4">
        <f>COUNTA(B7)</f>
        <v>1</v>
      </c>
      <c r="L7" s="4">
        <f>COUNTA(D7:D10)</f>
        <v>4</v>
      </c>
      <c r="O7" s="246"/>
      <c r="P7" s="247"/>
    </row>
    <row r="8" spans="1:16141" ht="27.75" customHeight="1">
      <c r="A8" s="1"/>
      <c r="B8" s="28" t="s">
        <v>129</v>
      </c>
      <c r="C8" s="514" t="s">
        <v>257</v>
      </c>
      <c r="D8" s="587" t="s">
        <v>514</v>
      </c>
      <c r="E8" s="588"/>
      <c r="F8" s="588"/>
      <c r="G8" s="589"/>
      <c r="H8" s="38"/>
      <c r="I8" s="1"/>
      <c r="J8" s="29"/>
      <c r="K8" s="4">
        <f t="shared" ref="K8:K10" si="0">COUNTA(B8)</f>
        <v>1</v>
      </c>
      <c r="O8" s="246"/>
      <c r="P8" s="247"/>
    </row>
    <row r="9" spans="1:16141" ht="14">
      <c r="A9" s="1"/>
      <c r="B9" s="28" t="s">
        <v>129</v>
      </c>
      <c r="C9" s="514" t="s">
        <v>258</v>
      </c>
      <c r="D9" s="515" t="s">
        <v>515</v>
      </c>
      <c r="E9" s="516"/>
      <c r="F9" s="516"/>
      <c r="G9" s="519"/>
      <c r="H9" s="38"/>
      <c r="I9" s="1"/>
      <c r="J9" s="29"/>
      <c r="K9" s="4">
        <f t="shared" si="0"/>
        <v>1</v>
      </c>
      <c r="O9" s="246"/>
      <c r="P9" s="247"/>
    </row>
    <row r="10" spans="1:16141" ht="14">
      <c r="A10" s="1"/>
      <c r="B10" s="28" t="s">
        <v>129</v>
      </c>
      <c r="C10" s="514" t="s">
        <v>259</v>
      </c>
      <c r="D10" s="515" t="s">
        <v>516</v>
      </c>
      <c r="E10" s="516"/>
      <c r="F10" s="516"/>
      <c r="G10" s="519"/>
      <c r="H10" s="39"/>
      <c r="I10" s="1"/>
      <c r="J10" s="29"/>
      <c r="K10" s="4">
        <f t="shared" si="0"/>
        <v>1</v>
      </c>
      <c r="O10" s="246"/>
      <c r="P10" s="247"/>
    </row>
    <row r="11" spans="1:16141" s="10" customFormat="1">
      <c r="A11" s="1"/>
      <c r="B11" s="42"/>
      <c r="C11" s="513"/>
      <c r="D11" s="43"/>
      <c r="E11" s="44"/>
      <c r="F11" s="46" t="str">
        <f>H6&amp;""</f>
        <v>TINGKAT KOMPETENSI</v>
      </c>
      <c r="G11" s="43"/>
      <c r="H11" s="45"/>
      <c r="I11" s="1"/>
      <c r="J11" s="29"/>
      <c r="K11" s="9"/>
      <c r="L11" s="9"/>
      <c r="M11" s="9"/>
      <c r="N11" s="9"/>
      <c r="O11" s="246"/>
      <c r="P11" s="247"/>
    </row>
    <row r="12" spans="1:16141" s="10" customFormat="1" ht="20.25" customHeight="1" thickBot="1">
      <c r="A12" s="1"/>
      <c r="B12" s="581" t="s">
        <v>9</v>
      </c>
      <c r="C12" s="582"/>
      <c r="D12" s="40" t="s">
        <v>5</v>
      </c>
      <c r="E12" s="41" t="s">
        <v>6</v>
      </c>
      <c r="F12" s="40" t="s">
        <v>7</v>
      </c>
      <c r="G12" s="40" t="s">
        <v>8</v>
      </c>
      <c r="H12" s="13" t="s">
        <v>1</v>
      </c>
      <c r="I12" s="1"/>
      <c r="J12" s="29"/>
      <c r="K12" s="9"/>
      <c r="L12" s="9"/>
      <c r="M12" s="9"/>
      <c r="N12" s="9"/>
      <c r="O12" s="246"/>
      <c r="P12" s="247"/>
    </row>
    <row r="13" spans="1:16141" s="10" customFormat="1" ht="18.75" customHeight="1" thickTop="1" thickBot="1">
      <c r="A13" s="1"/>
      <c r="B13" s="518">
        <v>1</v>
      </c>
      <c r="C13" s="583" t="s">
        <v>502</v>
      </c>
      <c r="D13" s="15" t="str">
        <f>IF(H7="Berkembang","v","")</f>
        <v/>
      </c>
      <c r="E13" s="15" t="str">
        <f>IF(H7="Layak","v","")</f>
        <v/>
      </c>
      <c r="F13" s="15" t="str">
        <f>IF(H7="Cakap","v","")</f>
        <v/>
      </c>
      <c r="G13" s="15" t="str">
        <f>IF(H7="Mahir","v","")</f>
        <v>v</v>
      </c>
      <c r="H13" s="56">
        <f>IF(H7="Berkembang",1,IF(H7="Layak",2,IF(H7="Cakap",3,IF(H7="Mahir",4,""))))</f>
        <v>4</v>
      </c>
      <c r="I13" s="1"/>
      <c r="J13" s="30" t="s">
        <v>13</v>
      </c>
      <c r="K13" s="9">
        <f>IF(COUNTA(D13)=1,1,0)</f>
        <v>1</v>
      </c>
      <c r="L13" s="9">
        <f>IF(COUNTA(E13)=1,2,0)</f>
        <v>2</v>
      </c>
      <c r="M13" s="9">
        <f>IF(COUNTA(F13)=1,3,0)</f>
        <v>3</v>
      </c>
      <c r="N13" s="9">
        <f>IF(COUNTA(G13)=1,4,0)</f>
        <v>4</v>
      </c>
      <c r="O13" s="246"/>
      <c r="P13" s="247"/>
    </row>
    <row r="14" spans="1:16141" s="10" customFormat="1" ht="189" customHeight="1" thickTop="1">
      <c r="A14" s="1"/>
      <c r="B14" s="16"/>
      <c r="C14" s="584"/>
      <c r="D14" s="22" t="s">
        <v>134</v>
      </c>
      <c r="E14" s="22" t="s">
        <v>137</v>
      </c>
      <c r="F14" s="22" t="s">
        <v>136</v>
      </c>
      <c r="G14" s="22" t="s">
        <v>135</v>
      </c>
      <c r="H14" s="17"/>
      <c r="I14" s="1"/>
      <c r="J14" s="29"/>
      <c r="O14" s="246"/>
      <c r="P14" s="247"/>
    </row>
    <row r="15" spans="1:16141" s="10" customFormat="1">
      <c r="A15" s="1"/>
      <c r="B15" s="20"/>
      <c r="C15" s="20"/>
      <c r="D15" s="47"/>
      <c r="E15" s="47"/>
      <c r="F15" s="47"/>
      <c r="G15" s="47"/>
      <c r="H15" s="49"/>
      <c r="I15" s="1"/>
      <c r="J15" s="29"/>
      <c r="O15" s="246"/>
      <c r="P15" s="247"/>
    </row>
    <row r="16" spans="1:16141" ht="14">
      <c r="A16" s="1"/>
      <c r="B16" s="25" t="s">
        <v>4</v>
      </c>
      <c r="C16" s="25"/>
      <c r="D16" s="26"/>
      <c r="E16" s="23"/>
      <c r="F16" s="23"/>
      <c r="H16" s="24"/>
      <c r="I16" s="1"/>
      <c r="J16" s="29"/>
      <c r="O16" s="246"/>
      <c r="P16" s="247"/>
    </row>
    <row r="17" spans="1:16" ht="14">
      <c r="A17" s="1"/>
      <c r="B17" s="48" t="s">
        <v>443</v>
      </c>
      <c r="C17" s="48"/>
      <c r="D17" s="27"/>
      <c r="E17" s="23"/>
      <c r="F17" s="23"/>
      <c r="H17" s="24"/>
      <c r="I17" s="1"/>
      <c r="J17" s="29"/>
      <c r="O17" s="246"/>
      <c r="P17" s="247"/>
    </row>
    <row r="18" spans="1:16" ht="34.5">
      <c r="A18" s="1"/>
      <c r="B18" s="135" t="s">
        <v>60</v>
      </c>
      <c r="C18" s="512"/>
      <c r="D18" s="34"/>
      <c r="E18" s="137" t="s">
        <v>59</v>
      </c>
      <c r="F18" s="35"/>
      <c r="G18" s="36"/>
      <c r="H18" s="136" t="s">
        <v>254</v>
      </c>
      <c r="I18" s="1"/>
      <c r="J18" s="29"/>
      <c r="O18" s="244"/>
      <c r="P18" s="245" t="s">
        <v>255</v>
      </c>
    </row>
    <row r="19" spans="1:16" ht="14">
      <c r="A19" s="1"/>
      <c r="B19" s="28"/>
      <c r="C19" s="514" t="s">
        <v>256</v>
      </c>
      <c r="D19" s="515" t="s">
        <v>503</v>
      </c>
      <c r="E19" s="516"/>
      <c r="F19" s="516"/>
      <c r="G19" s="519"/>
      <c r="H19" s="37" t="str">
        <f>IF(J19=0,"",IF(J19&lt;=1.67,"Berkembang",IF(J19&lt;=2.67,"Layak",IF(J19&lt;=3.67,"Cakap",IF(J19=4,"Mahir","")))))</f>
        <v/>
      </c>
      <c r="I19" s="1"/>
      <c r="J19" s="29">
        <f>SUM(K19:K23)/L19*4</f>
        <v>0</v>
      </c>
      <c r="K19" s="4">
        <f>COUNTA(B19)</f>
        <v>0</v>
      </c>
      <c r="L19" s="4">
        <f>COUNTA(D19:D23)</f>
        <v>5</v>
      </c>
      <c r="O19" s="246"/>
      <c r="P19" s="247"/>
    </row>
    <row r="20" spans="1:16" ht="14">
      <c r="A20" s="1"/>
      <c r="B20" s="28"/>
      <c r="C20" s="514" t="s">
        <v>257</v>
      </c>
      <c r="D20" s="515" t="s">
        <v>504</v>
      </c>
      <c r="E20" s="516"/>
      <c r="F20" s="516"/>
      <c r="G20" s="519"/>
      <c r="H20" s="38"/>
      <c r="I20" s="1"/>
      <c r="J20" s="29"/>
      <c r="K20" s="4">
        <f t="shared" ref="K20:K23" si="1">COUNTA(B20)</f>
        <v>0</v>
      </c>
      <c r="O20" s="246"/>
      <c r="P20" s="247"/>
    </row>
    <row r="21" spans="1:16" ht="14">
      <c r="A21" s="1"/>
      <c r="B21" s="28"/>
      <c r="C21" s="514" t="s">
        <v>258</v>
      </c>
      <c r="D21" s="515" t="s">
        <v>505</v>
      </c>
      <c r="E21" s="516"/>
      <c r="F21" s="516"/>
      <c r="G21" s="519"/>
      <c r="H21" s="38"/>
      <c r="I21" s="1"/>
      <c r="J21" s="29"/>
      <c r="K21" s="4">
        <f t="shared" ref="K21" si="2">COUNTA(B21)</f>
        <v>0</v>
      </c>
      <c r="O21" s="246"/>
      <c r="P21" s="247"/>
    </row>
    <row r="22" spans="1:16" ht="14">
      <c r="A22" s="1"/>
      <c r="B22" s="28"/>
      <c r="C22" s="514" t="s">
        <v>259</v>
      </c>
      <c r="D22" s="515" t="s">
        <v>506</v>
      </c>
      <c r="E22" s="516"/>
      <c r="F22" s="516"/>
      <c r="G22" s="519"/>
      <c r="H22" s="38"/>
      <c r="I22" s="1"/>
      <c r="J22" s="29"/>
      <c r="K22" s="4">
        <f t="shared" si="1"/>
        <v>0</v>
      </c>
      <c r="O22" s="246"/>
      <c r="P22" s="247"/>
    </row>
    <row r="23" spans="1:16" ht="28.5" customHeight="1">
      <c r="A23" s="1"/>
      <c r="B23" s="28"/>
      <c r="C23" s="514" t="s">
        <v>496</v>
      </c>
      <c r="D23" s="587" t="s">
        <v>507</v>
      </c>
      <c r="E23" s="588"/>
      <c r="F23" s="588"/>
      <c r="G23" s="589"/>
      <c r="H23" s="39"/>
      <c r="I23" s="1"/>
      <c r="J23" s="29"/>
      <c r="K23" s="4">
        <f t="shared" si="1"/>
        <v>0</v>
      </c>
      <c r="O23" s="246"/>
      <c r="P23" s="247"/>
    </row>
    <row r="24" spans="1:16" s="10" customFormat="1">
      <c r="A24" s="1"/>
      <c r="B24" s="42"/>
      <c r="C24" s="513"/>
      <c r="D24" s="43"/>
      <c r="E24" s="44"/>
      <c r="F24" s="46" t="str">
        <f>H18&amp;""</f>
        <v>TINGKAT KOMPETENSI</v>
      </c>
      <c r="G24" s="43"/>
      <c r="H24" s="45"/>
      <c r="I24" s="1"/>
      <c r="J24" s="29"/>
      <c r="K24" s="9"/>
      <c r="L24" s="9"/>
      <c r="M24" s="9"/>
      <c r="N24" s="9"/>
      <c r="O24" s="246"/>
      <c r="P24" s="247"/>
    </row>
    <row r="25" spans="1:16" s="10" customFormat="1" ht="20.25" customHeight="1" thickBot="1">
      <c r="A25" s="1"/>
      <c r="B25" s="581" t="s">
        <v>9</v>
      </c>
      <c r="C25" s="582"/>
      <c r="D25" s="40" t="s">
        <v>5</v>
      </c>
      <c r="E25" s="41" t="s">
        <v>6</v>
      </c>
      <c r="F25" s="40" t="s">
        <v>7</v>
      </c>
      <c r="G25" s="40" t="s">
        <v>8</v>
      </c>
      <c r="H25" s="13" t="s">
        <v>1</v>
      </c>
      <c r="I25" s="1"/>
      <c r="J25" s="29"/>
      <c r="K25" s="9"/>
      <c r="L25" s="9"/>
      <c r="M25" s="9"/>
      <c r="N25" s="9"/>
      <c r="O25" s="246"/>
      <c r="P25" s="247"/>
    </row>
    <row r="26" spans="1:16" s="10" customFormat="1" ht="18.75" customHeight="1" thickTop="1" thickBot="1">
      <c r="A26" s="1"/>
      <c r="B26" s="518">
        <v>2</v>
      </c>
      <c r="C26" s="583" t="s">
        <v>502</v>
      </c>
      <c r="D26" s="15" t="str">
        <f>IF(H19="Berkembang","v","")</f>
        <v/>
      </c>
      <c r="E26" s="15" t="str">
        <f>IF(H19="Layak","v","")</f>
        <v/>
      </c>
      <c r="F26" s="15" t="str">
        <f>IF(H19="Cakap","v","")</f>
        <v/>
      </c>
      <c r="G26" s="15" t="str">
        <f>IF(H19="Mahir","v","")</f>
        <v/>
      </c>
      <c r="H26" s="57" t="str">
        <f>IF(H19="Berkembang",1,IF(H19="Layak",2,IF(H19="Cakap",3,IF(H19="Mahir",4,""))))</f>
        <v/>
      </c>
      <c r="I26" s="1"/>
      <c r="J26" s="30" t="s">
        <v>10</v>
      </c>
      <c r="K26" s="9">
        <f>IF(COUNTA(D26)=1,1,0)</f>
        <v>1</v>
      </c>
      <c r="L26" s="9">
        <f>IF(COUNTA(E26)=1,2,0)</f>
        <v>2</v>
      </c>
      <c r="M26" s="9">
        <f>IF(COUNTA(F26)=1,3,0)</f>
        <v>3</v>
      </c>
      <c r="N26" s="9">
        <f>IF(COUNTA(G26)=1,4,0)</f>
        <v>4</v>
      </c>
      <c r="O26" s="246"/>
      <c r="P26" s="247"/>
    </row>
    <row r="27" spans="1:16" s="10" customFormat="1" ht="175.5" thickTop="1">
      <c r="A27" s="1"/>
      <c r="B27" s="16"/>
      <c r="C27" s="584"/>
      <c r="D27" s="22" t="s">
        <v>145</v>
      </c>
      <c r="E27" s="22" t="s">
        <v>146</v>
      </c>
      <c r="F27" s="22" t="s">
        <v>144</v>
      </c>
      <c r="G27" s="22" t="s">
        <v>143</v>
      </c>
      <c r="H27" s="17"/>
      <c r="I27" s="1"/>
      <c r="J27" s="29"/>
      <c r="O27" s="246"/>
      <c r="P27" s="247"/>
    </row>
    <row r="28" spans="1:16" ht="14">
      <c r="A28" s="1"/>
      <c r="B28" s="50"/>
      <c r="C28" s="50"/>
      <c r="D28" s="50"/>
      <c r="E28" s="51"/>
      <c r="F28" s="51"/>
      <c r="G28" s="52"/>
      <c r="H28" s="53"/>
      <c r="I28" s="1"/>
      <c r="J28" s="29"/>
      <c r="O28" s="246"/>
      <c r="P28" s="247"/>
    </row>
    <row r="29" spans="1:16" ht="14">
      <c r="A29" s="1"/>
      <c r="B29" s="25" t="s">
        <v>4</v>
      </c>
      <c r="C29" s="25"/>
      <c r="D29" s="26"/>
      <c r="E29" s="23"/>
      <c r="F29" s="23"/>
      <c r="H29" s="24"/>
      <c r="I29" s="1"/>
      <c r="J29" s="29"/>
      <c r="O29" s="246"/>
      <c r="P29" s="247"/>
    </row>
    <row r="30" spans="1:16" ht="27.75" customHeight="1">
      <c r="A30" s="1"/>
      <c r="B30" s="590" t="s">
        <v>444</v>
      </c>
      <c r="C30" s="590"/>
      <c r="D30" s="591"/>
      <c r="E30" s="591"/>
      <c r="F30" s="591"/>
      <c r="G30" s="591"/>
      <c r="H30" s="24"/>
      <c r="I30" s="1"/>
      <c r="J30" s="29"/>
      <c r="O30" s="246"/>
      <c r="P30" s="247"/>
    </row>
    <row r="31" spans="1:16" ht="34.5">
      <c r="A31" s="1"/>
      <c r="B31" s="135" t="s">
        <v>60</v>
      </c>
      <c r="C31" s="512"/>
      <c r="D31" s="34"/>
      <c r="E31" s="137" t="s">
        <v>59</v>
      </c>
      <c r="F31" s="35"/>
      <c r="G31" s="36"/>
      <c r="H31" s="136" t="s">
        <v>254</v>
      </c>
      <c r="I31" s="1"/>
      <c r="J31" s="29"/>
      <c r="O31" s="244"/>
      <c r="P31" s="245" t="s">
        <v>255</v>
      </c>
    </row>
    <row r="32" spans="1:16" ht="14">
      <c r="A32" s="1"/>
      <c r="B32" s="28"/>
      <c r="C32" s="514" t="s">
        <v>256</v>
      </c>
      <c r="D32" s="515" t="s">
        <v>508</v>
      </c>
      <c r="E32" s="516"/>
      <c r="F32" s="516"/>
      <c r="G32" s="517"/>
      <c r="H32" s="37" t="str">
        <f>IF(J32=0,"",IF(J32&lt;=1.67,"Berkembang",IF(J32&lt;=2.67,"Layak",IF(J32&lt;=3.67,"Cakap",IF(J32=4,"Mahir","")))))</f>
        <v/>
      </c>
      <c r="I32" s="1"/>
      <c r="J32" s="29">
        <f>SUM(K32:K36)/L32*4</f>
        <v>0</v>
      </c>
      <c r="K32" s="4">
        <f>COUNTA(B32)</f>
        <v>0</v>
      </c>
      <c r="L32" s="4">
        <f>COUNTA(D32:D36)</f>
        <v>5</v>
      </c>
      <c r="O32" s="246"/>
      <c r="P32" s="247"/>
    </row>
    <row r="33" spans="1:16" ht="14">
      <c r="A33" s="1"/>
      <c r="B33" s="28"/>
      <c r="C33" s="514" t="s">
        <v>257</v>
      </c>
      <c r="D33" s="515" t="s">
        <v>509</v>
      </c>
      <c r="E33" s="516"/>
      <c r="F33" s="516"/>
      <c r="G33" s="517"/>
      <c r="H33" s="38"/>
      <c r="I33" s="1"/>
      <c r="J33" s="29"/>
      <c r="K33" s="4">
        <f t="shared" ref="K33:K36" si="3">COUNTA(B33)</f>
        <v>0</v>
      </c>
      <c r="O33" s="246"/>
      <c r="P33" s="247"/>
    </row>
    <row r="34" spans="1:16" ht="27.75" customHeight="1">
      <c r="A34" s="1"/>
      <c r="B34" s="28"/>
      <c r="C34" s="514" t="s">
        <v>258</v>
      </c>
      <c r="D34" s="587" t="s">
        <v>510</v>
      </c>
      <c r="E34" s="588"/>
      <c r="F34" s="588"/>
      <c r="G34" s="589"/>
      <c r="H34" s="38"/>
      <c r="I34" s="1"/>
      <c r="J34" s="29"/>
      <c r="K34" s="4">
        <f t="shared" ref="K34" si="4">COUNTA(B34)</f>
        <v>0</v>
      </c>
      <c r="O34" s="246"/>
      <c r="P34" s="247"/>
    </row>
    <row r="35" spans="1:16" ht="27.75" customHeight="1">
      <c r="A35" s="1"/>
      <c r="B35" s="28"/>
      <c r="C35" s="514" t="s">
        <v>259</v>
      </c>
      <c r="D35" s="587" t="s">
        <v>511</v>
      </c>
      <c r="E35" s="588"/>
      <c r="F35" s="588"/>
      <c r="G35" s="589"/>
      <c r="H35" s="38"/>
      <c r="I35" s="1"/>
      <c r="J35" s="29"/>
      <c r="K35" s="4">
        <f t="shared" si="3"/>
        <v>0</v>
      </c>
      <c r="O35" s="246"/>
      <c r="P35" s="247"/>
    </row>
    <row r="36" spans="1:16" ht="14.5">
      <c r="A36" s="1"/>
      <c r="B36" s="28"/>
      <c r="C36" s="514" t="s">
        <v>496</v>
      </c>
      <c r="D36" s="587" t="s">
        <v>512</v>
      </c>
      <c r="E36" s="588"/>
      <c r="F36" s="588"/>
      <c r="G36" s="589"/>
      <c r="H36" s="39"/>
      <c r="I36" s="1"/>
      <c r="J36" s="29"/>
      <c r="K36" s="4">
        <f t="shared" si="3"/>
        <v>0</v>
      </c>
      <c r="O36" s="246"/>
      <c r="P36" s="247"/>
    </row>
    <row r="37" spans="1:16" s="10" customFormat="1">
      <c r="A37" s="1"/>
      <c r="B37" s="42"/>
      <c r="C37" s="513"/>
      <c r="D37" s="43"/>
      <c r="E37" s="44"/>
      <c r="F37" s="46" t="str">
        <f>H31&amp;""</f>
        <v>TINGKAT KOMPETENSI</v>
      </c>
      <c r="G37" s="43"/>
      <c r="H37" s="45"/>
      <c r="I37" s="1"/>
      <c r="J37" s="29"/>
      <c r="K37" s="9"/>
      <c r="L37" s="9"/>
      <c r="M37" s="9"/>
      <c r="N37" s="9"/>
      <c r="O37" s="246"/>
      <c r="P37" s="247"/>
    </row>
    <row r="38" spans="1:16" s="10" customFormat="1" ht="20.25" customHeight="1" thickBot="1">
      <c r="A38" s="1"/>
      <c r="B38" s="581" t="s">
        <v>9</v>
      </c>
      <c r="C38" s="582"/>
      <c r="D38" s="40" t="s">
        <v>5</v>
      </c>
      <c r="E38" s="41" t="s">
        <v>6</v>
      </c>
      <c r="F38" s="40" t="s">
        <v>7</v>
      </c>
      <c r="G38" s="40" t="s">
        <v>8</v>
      </c>
      <c r="H38" s="13" t="s">
        <v>1</v>
      </c>
      <c r="I38" s="1"/>
      <c r="J38" s="29"/>
      <c r="K38" s="9"/>
      <c r="L38" s="9"/>
      <c r="M38" s="9"/>
      <c r="N38" s="9"/>
      <c r="O38" s="246"/>
      <c r="P38" s="247"/>
    </row>
    <row r="39" spans="1:16" s="10" customFormat="1" ht="18.75" customHeight="1" thickTop="1" thickBot="1">
      <c r="A39" s="1"/>
      <c r="B39" s="518">
        <v>3</v>
      </c>
      <c r="C39" s="583" t="s">
        <v>502</v>
      </c>
      <c r="D39" s="15" t="str">
        <f>IF(H32="Berkembang","v","")</f>
        <v/>
      </c>
      <c r="E39" s="15" t="str">
        <f>IF(H32="Layak","v","")</f>
        <v/>
      </c>
      <c r="F39" s="15" t="str">
        <f>IF(H32="Cakap","v","")</f>
        <v/>
      </c>
      <c r="G39" s="15" t="str">
        <f>IF(H32="Mahir","v","")</f>
        <v/>
      </c>
      <c r="H39" s="57" t="str">
        <f>IF(H32="Berkembang",1,IF(H32="Layak",2,IF(H32="Cakap",3,IF(H32="Mahir",4,""))))</f>
        <v/>
      </c>
      <c r="I39" s="1"/>
      <c r="J39" s="30" t="s">
        <v>11</v>
      </c>
      <c r="K39" s="9">
        <f>IF(COUNTA(D39)=1,1,0)</f>
        <v>1</v>
      </c>
      <c r="L39" s="9">
        <f>IF(COUNTA(E39)=1,2,0)</f>
        <v>2</v>
      </c>
      <c r="M39" s="9">
        <f>IF(COUNTA(F39)=1,3,0)</f>
        <v>3</v>
      </c>
      <c r="N39" s="9">
        <f>IF(COUNTA(G39)=1,4,0)</f>
        <v>4</v>
      </c>
      <c r="O39" s="246"/>
      <c r="P39" s="247"/>
    </row>
    <row r="40" spans="1:16" s="10" customFormat="1" ht="222.75" customHeight="1" thickTop="1">
      <c r="A40" s="1"/>
      <c r="B40" s="16"/>
      <c r="C40" s="584"/>
      <c r="D40" s="22" t="s">
        <v>152</v>
      </c>
      <c r="E40" s="22" t="s">
        <v>155</v>
      </c>
      <c r="F40" s="22" t="s">
        <v>154</v>
      </c>
      <c r="G40" s="232" t="s">
        <v>153</v>
      </c>
      <c r="H40" s="17"/>
      <c r="I40" s="1"/>
      <c r="J40" s="29"/>
      <c r="O40" s="246"/>
      <c r="P40" s="247"/>
    </row>
    <row r="41" spans="1:16" ht="14">
      <c r="A41" s="1"/>
      <c r="B41" s="50"/>
      <c r="C41" s="50"/>
      <c r="D41" s="50"/>
      <c r="E41" s="51"/>
      <c r="F41" s="51"/>
      <c r="G41" s="52"/>
      <c r="H41" s="53"/>
      <c r="I41" s="1"/>
      <c r="J41" s="29"/>
      <c r="O41" s="246"/>
      <c r="P41" s="247"/>
    </row>
    <row r="42" spans="1:16" ht="14">
      <c r="A42" s="1"/>
      <c r="B42" s="25" t="s">
        <v>4</v>
      </c>
      <c r="C42" s="25"/>
      <c r="D42" s="26"/>
      <c r="E42" s="23"/>
      <c r="F42" s="23"/>
      <c r="H42" s="24"/>
      <c r="I42" s="1"/>
      <c r="J42" s="29"/>
      <c r="O42" s="246"/>
      <c r="P42" s="247"/>
    </row>
    <row r="43" spans="1:16" ht="14.5">
      <c r="A43" s="1"/>
      <c r="B43" s="585" t="s">
        <v>445</v>
      </c>
      <c r="C43" s="585"/>
      <c r="D43" s="586"/>
      <c r="E43" s="586"/>
      <c r="F43" s="586"/>
      <c r="G43" s="586"/>
      <c r="H43" s="24"/>
      <c r="I43" s="1"/>
      <c r="J43" s="29"/>
      <c r="O43" s="246"/>
      <c r="P43" s="247"/>
    </row>
    <row r="44" spans="1:16" ht="34.5">
      <c r="A44" s="1"/>
      <c r="B44" s="135" t="s">
        <v>60</v>
      </c>
      <c r="C44" s="512"/>
      <c r="D44" s="34"/>
      <c r="E44" s="137" t="s">
        <v>59</v>
      </c>
      <c r="F44" s="35"/>
      <c r="G44" s="36"/>
      <c r="H44" s="136" t="s">
        <v>254</v>
      </c>
      <c r="I44" s="1"/>
      <c r="J44" s="29"/>
      <c r="O44" s="244"/>
      <c r="P44" s="245" t="s">
        <v>255</v>
      </c>
    </row>
    <row r="45" spans="1:16" ht="24.75" customHeight="1">
      <c r="A45" s="1"/>
      <c r="B45" s="28"/>
      <c r="C45" s="514" t="s">
        <v>256</v>
      </c>
      <c r="D45" s="587" t="s">
        <v>497</v>
      </c>
      <c r="E45" s="588"/>
      <c r="F45" s="588"/>
      <c r="G45" s="589"/>
      <c r="H45" s="37" t="str">
        <f>IF(J45=0,"",IF(J45&lt;=1.67,"Berkembang",IF(J45&lt;=2.67,"Layak",IF(J45&lt;=3.67,"Cakap",IF(J45=4,"Mahir","")))))</f>
        <v/>
      </c>
      <c r="I45" s="1"/>
      <c r="J45" s="29">
        <f>SUM(K45:K49)/L45*4</f>
        <v>0</v>
      </c>
      <c r="K45" s="4">
        <f>COUNTA(B45)</f>
        <v>0</v>
      </c>
      <c r="L45" s="4">
        <f>COUNTA(D45:D49)</f>
        <v>5</v>
      </c>
      <c r="O45" s="246"/>
      <c r="P45" s="247"/>
    </row>
    <row r="46" spans="1:16" ht="14">
      <c r="A46" s="1"/>
      <c r="B46" s="28"/>
      <c r="C46" s="514" t="s">
        <v>257</v>
      </c>
      <c r="D46" s="515" t="s">
        <v>498</v>
      </c>
      <c r="E46" s="516"/>
      <c r="F46" s="516"/>
      <c r="G46" s="517"/>
      <c r="H46" s="38"/>
      <c r="I46" s="1"/>
      <c r="J46" s="29"/>
      <c r="K46" s="4">
        <f t="shared" ref="K46:K49" si="5">COUNTA(B46)</f>
        <v>0</v>
      </c>
      <c r="O46" s="246"/>
      <c r="P46" s="247"/>
    </row>
    <row r="47" spans="1:16" ht="14.5">
      <c r="A47" s="1"/>
      <c r="B47" s="28"/>
      <c r="C47" s="514" t="s">
        <v>258</v>
      </c>
      <c r="D47" s="587" t="s">
        <v>499</v>
      </c>
      <c r="E47" s="588"/>
      <c r="F47" s="588"/>
      <c r="G47" s="589"/>
      <c r="H47" s="38"/>
      <c r="I47" s="1"/>
      <c r="J47" s="29"/>
      <c r="K47" s="4">
        <f t="shared" si="5"/>
        <v>0</v>
      </c>
      <c r="O47" s="246"/>
      <c r="P47" s="247"/>
    </row>
    <row r="48" spans="1:16" ht="14.5">
      <c r="A48" s="1"/>
      <c r="B48" s="28"/>
      <c r="C48" s="514" t="s">
        <v>259</v>
      </c>
      <c r="D48" s="587" t="s">
        <v>500</v>
      </c>
      <c r="E48" s="588"/>
      <c r="F48" s="588"/>
      <c r="G48" s="589"/>
      <c r="H48" s="38"/>
      <c r="I48" s="1"/>
      <c r="J48" s="29"/>
      <c r="K48" s="4">
        <f t="shared" si="5"/>
        <v>0</v>
      </c>
      <c r="O48" s="246"/>
      <c r="P48" s="247"/>
    </row>
    <row r="49" spans="1:16141" ht="14.5">
      <c r="A49" s="1"/>
      <c r="B49" s="28"/>
      <c r="C49" s="514" t="s">
        <v>496</v>
      </c>
      <c r="D49" s="587" t="s">
        <v>501</v>
      </c>
      <c r="E49" s="588"/>
      <c r="F49" s="588"/>
      <c r="G49" s="589"/>
      <c r="H49" s="39"/>
      <c r="I49" s="1"/>
      <c r="J49" s="29"/>
      <c r="K49" s="4">
        <f t="shared" si="5"/>
        <v>0</v>
      </c>
      <c r="O49" s="246"/>
      <c r="P49" s="247"/>
    </row>
    <row r="50" spans="1:16141" s="10" customFormat="1">
      <c r="A50" s="1"/>
      <c r="B50" s="42"/>
      <c r="C50" s="513"/>
      <c r="D50" s="43"/>
      <c r="E50" s="44"/>
      <c r="F50" s="46" t="str">
        <f>H44&amp;""</f>
        <v>TINGKAT KOMPETENSI</v>
      </c>
      <c r="G50" s="43"/>
      <c r="H50" s="45"/>
      <c r="I50" s="1"/>
      <c r="J50" s="29"/>
      <c r="K50" s="9"/>
      <c r="L50" s="9"/>
      <c r="M50" s="9"/>
      <c r="N50" s="9"/>
      <c r="O50" s="246"/>
      <c r="P50" s="247"/>
    </row>
    <row r="51" spans="1:16141" s="10" customFormat="1" ht="20.25" customHeight="1" thickBot="1">
      <c r="A51" s="1"/>
      <c r="B51" s="581" t="s">
        <v>9</v>
      </c>
      <c r="C51" s="582"/>
      <c r="D51" s="40" t="s">
        <v>5</v>
      </c>
      <c r="E51" s="41" t="s">
        <v>6</v>
      </c>
      <c r="F51" s="40" t="s">
        <v>7</v>
      </c>
      <c r="G51" s="40" t="s">
        <v>8</v>
      </c>
      <c r="H51" s="13" t="s">
        <v>1</v>
      </c>
      <c r="I51" s="1"/>
      <c r="J51" s="29"/>
      <c r="K51" s="9"/>
      <c r="L51" s="9"/>
      <c r="M51" s="9"/>
      <c r="N51" s="9"/>
      <c r="O51" s="246"/>
      <c r="P51" s="247"/>
    </row>
    <row r="52" spans="1:16141" s="10" customFormat="1" ht="18.75" customHeight="1" thickTop="1" thickBot="1">
      <c r="A52" s="1"/>
      <c r="B52" s="14">
        <v>4</v>
      </c>
      <c r="C52" s="583" t="s">
        <v>502</v>
      </c>
      <c r="D52" s="15" t="str">
        <f>IF(H45="Berkembang","v","")</f>
        <v/>
      </c>
      <c r="E52" s="15" t="str">
        <f>IF(H45="Layak","v","")</f>
        <v/>
      </c>
      <c r="F52" s="15" t="str">
        <f>IF(H45="Cakap","v","")</f>
        <v/>
      </c>
      <c r="G52" s="15" t="str">
        <f>IF(H45="Mahir","v","")</f>
        <v/>
      </c>
      <c r="H52" s="57" t="str">
        <f>IF(H45="Berkembang",1,IF(H45="Layak",2,IF(H45="Cakap",3,IF(H45="Mahir",4,""))))</f>
        <v/>
      </c>
      <c r="I52" s="1"/>
      <c r="J52" s="30" t="s">
        <v>11</v>
      </c>
      <c r="K52" s="9">
        <f>IF(COUNTA(D52)=1,1,0)</f>
        <v>1</v>
      </c>
      <c r="L52" s="9">
        <f>IF(COUNTA(E52)=1,2,0)</f>
        <v>2</v>
      </c>
      <c r="M52" s="9">
        <f>IF(COUNTA(F52)=1,3,0)</f>
        <v>3</v>
      </c>
      <c r="N52" s="9">
        <f>IF(COUNTA(G52)=1,4,0)</f>
        <v>4</v>
      </c>
      <c r="O52" s="246"/>
      <c r="P52" s="247"/>
    </row>
    <row r="53" spans="1:16141" s="10" customFormat="1" ht="220.5" customHeight="1" thickTop="1">
      <c r="A53" s="1"/>
      <c r="B53" s="16"/>
      <c r="C53" s="584"/>
      <c r="D53" s="22" t="s">
        <v>188</v>
      </c>
      <c r="E53" s="22" t="s">
        <v>163</v>
      </c>
      <c r="F53" s="22" t="s">
        <v>162</v>
      </c>
      <c r="G53" s="22" t="s">
        <v>161</v>
      </c>
      <c r="H53" s="17"/>
      <c r="I53" s="1"/>
      <c r="J53" s="29"/>
      <c r="O53" s="246"/>
      <c r="P53" s="247"/>
    </row>
    <row r="54" spans="1:16141" ht="14">
      <c r="A54" s="1"/>
      <c r="B54" s="21"/>
      <c r="C54" s="21"/>
      <c r="D54" s="21"/>
      <c r="E54" s="23"/>
      <c r="F54" s="23"/>
      <c r="H54" s="54"/>
      <c r="I54" s="1"/>
      <c r="J54" s="29"/>
      <c r="O54" s="248"/>
      <c r="P54" s="249"/>
    </row>
    <row r="55" spans="1:16141" s="4" customFormat="1" ht="31.5" customHeight="1">
      <c r="A55" s="1"/>
      <c r="B55" s="2"/>
      <c r="C55" s="2"/>
      <c r="D55" s="1"/>
      <c r="E55" s="1"/>
      <c r="F55" s="1"/>
      <c r="G55" s="1"/>
      <c r="H55" s="3"/>
      <c r="I55" s="1"/>
      <c r="J55" s="29"/>
      <c r="O55" s="242"/>
      <c r="P55" s="243"/>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row>
  </sheetData>
  <sheetProtection password="CC3D" sheet="1" objects="1" scenarios="1"/>
  <protectedRanges>
    <protectedRange sqref="B7:B10 B19:B23 B32:B36 B45:B49" name="Range4_1_6"/>
  </protectedRanges>
  <mergeCells count="19">
    <mergeCell ref="D8:G8"/>
    <mergeCell ref="D23:G23"/>
    <mergeCell ref="B30:G30"/>
    <mergeCell ref="D34:G34"/>
    <mergeCell ref="D36:G36"/>
    <mergeCell ref="D35:G35"/>
    <mergeCell ref="B25:C25"/>
    <mergeCell ref="B12:C12"/>
    <mergeCell ref="C13:C14"/>
    <mergeCell ref="B51:C51"/>
    <mergeCell ref="C52:C53"/>
    <mergeCell ref="B38:C38"/>
    <mergeCell ref="C39:C40"/>
    <mergeCell ref="C26:C27"/>
    <mergeCell ref="B43:G43"/>
    <mergeCell ref="D47:G47"/>
    <mergeCell ref="D48:G48"/>
    <mergeCell ref="D49:G49"/>
    <mergeCell ref="D45:G45"/>
  </mergeCells>
  <conditionalFormatting sqref="B19:B23">
    <cfRule type="cellIs" dxfId="65" priority="32" operator="between">
      <formula>"v"</formula>
      <formula>"v"</formula>
    </cfRule>
  </conditionalFormatting>
  <conditionalFormatting sqref="B32:B36">
    <cfRule type="cellIs" dxfId="64" priority="31" operator="between">
      <formula>"v"</formula>
      <formula>"v"</formula>
    </cfRule>
  </conditionalFormatting>
  <conditionalFormatting sqref="B45:B49">
    <cfRule type="cellIs" dxfId="63" priority="22" operator="between">
      <formula>"v"</formula>
      <formula>"v"</formula>
    </cfRule>
  </conditionalFormatting>
  <conditionalFormatting sqref="B7:C10">
    <cfRule type="cellIs" dxfId="62" priority="91" operator="between">
      <formula>"v"</formula>
      <formula>"v"</formula>
    </cfRule>
  </conditionalFormatting>
  <conditionalFormatting sqref="B10:C10">
    <cfRule type="colorScale" priority="33">
      <colorScale>
        <cfvo type="min"/>
        <cfvo type="max"/>
        <color rgb="FFFF7128"/>
        <color rgb="FFFFEF9C"/>
      </colorScale>
    </cfRule>
  </conditionalFormatting>
  <conditionalFormatting sqref="C19:C22">
    <cfRule type="cellIs" dxfId="61" priority="18" operator="between">
      <formula>"v"</formula>
      <formula>"v"</formula>
    </cfRule>
  </conditionalFormatting>
  <conditionalFormatting sqref="C22">
    <cfRule type="colorScale" priority="17">
      <colorScale>
        <cfvo type="min"/>
        <cfvo type="max"/>
        <color rgb="FFFF7128"/>
        <color rgb="FFFFEF9C"/>
      </colorScale>
    </cfRule>
  </conditionalFormatting>
  <conditionalFormatting sqref="C23">
    <cfRule type="colorScale" priority="15">
      <colorScale>
        <cfvo type="min"/>
        <cfvo type="max"/>
        <color rgb="FFFF7128"/>
        <color rgb="FFFFEF9C"/>
      </colorScale>
    </cfRule>
    <cfRule type="cellIs" dxfId="60" priority="16" operator="between">
      <formula>"v"</formula>
      <formula>"v"</formula>
    </cfRule>
  </conditionalFormatting>
  <conditionalFormatting sqref="C32:C35">
    <cfRule type="cellIs" dxfId="59" priority="11" operator="between">
      <formula>"v"</formula>
      <formula>"v"</formula>
    </cfRule>
  </conditionalFormatting>
  <conditionalFormatting sqref="C35">
    <cfRule type="colorScale" priority="10">
      <colorScale>
        <cfvo type="min"/>
        <cfvo type="max"/>
        <color rgb="FFFF7128"/>
        <color rgb="FFFFEF9C"/>
      </colorScale>
    </cfRule>
  </conditionalFormatting>
  <conditionalFormatting sqref="C36">
    <cfRule type="colorScale" priority="8">
      <colorScale>
        <cfvo type="min"/>
        <cfvo type="max"/>
        <color rgb="FFFF7128"/>
        <color rgb="FFFFEF9C"/>
      </colorScale>
    </cfRule>
    <cfRule type="cellIs" dxfId="58" priority="9" operator="between">
      <formula>"v"</formula>
      <formula>"v"</formula>
    </cfRule>
  </conditionalFormatting>
  <conditionalFormatting sqref="C45:C48">
    <cfRule type="cellIs" dxfId="57" priority="4" operator="between">
      <formula>"v"</formula>
      <formula>"v"</formula>
    </cfRule>
  </conditionalFormatting>
  <conditionalFormatting sqref="C48">
    <cfRule type="colorScale" priority="3">
      <colorScale>
        <cfvo type="min"/>
        <cfvo type="max"/>
        <color rgb="FFFF7128"/>
        <color rgb="FFFFEF9C"/>
      </colorScale>
    </cfRule>
  </conditionalFormatting>
  <conditionalFormatting sqref="C49">
    <cfRule type="colorScale" priority="1">
      <colorScale>
        <cfvo type="min"/>
        <cfvo type="max"/>
        <color rgb="FFFF7128"/>
        <color rgb="FFFFEF9C"/>
      </colorScale>
    </cfRule>
    <cfRule type="cellIs" dxfId="56" priority="2" operator="between">
      <formula>"v"</formula>
      <formula>"v"</formula>
    </cfRule>
  </conditionalFormatting>
  <conditionalFormatting sqref="D13:G13">
    <cfRule type="cellIs" dxfId="55" priority="88" operator="between">
      <formula>"v"</formula>
      <formula>"v"</formula>
    </cfRule>
  </conditionalFormatting>
  <conditionalFormatting sqref="D26:G26">
    <cfRule type="cellIs" dxfId="54" priority="80" operator="between">
      <formula>"v"</formula>
      <formula>"v"</formula>
    </cfRule>
  </conditionalFormatting>
  <conditionalFormatting sqref="D39:G39">
    <cfRule type="cellIs" dxfId="53" priority="72" operator="between">
      <formula>"v"</formula>
      <formula>"v"</formula>
    </cfRule>
  </conditionalFormatting>
  <conditionalFormatting sqref="D52:G52">
    <cfRule type="cellIs" dxfId="52" priority="23" operator="between">
      <formula>"v"</formula>
      <formula>"v"</formula>
    </cfRule>
  </conditionalFormatting>
  <hyperlinks>
    <hyperlink ref="J13" location="'A1'!A1" display="A1" xr:uid="{00000000-0004-0000-0300-000000000000}"/>
    <hyperlink ref="J26" location="'A1'!A1" display="A1" xr:uid="{00000000-0004-0000-0300-000001000000}"/>
    <hyperlink ref="J39" location="'A1'!A1" display="A1" xr:uid="{00000000-0004-0000-0300-000002000000}"/>
    <hyperlink ref="J52" location="'A1'!A1" display="A1" xr:uid="{00000000-0004-0000-0300-000003000000}"/>
  </hyperlinks>
  <printOptions horizontalCentered="1"/>
  <pageMargins left="0.78740157480314965" right="0.59055118110236227" top="0.78740157480314965" bottom="0.59055118110236227" header="0.39370078740157483" footer="0.39370078740157483"/>
  <pageSetup paperSize="9" scale="75" orientation="portrait" horizontalDpi="4294967293" verticalDpi="300" r:id="rId1"/>
  <headerFooter alignWithMargins="0">
    <oddFooter>&amp;LINSTRUMEN PENILAIAN&amp;CPENGEMBANGAN DIRI DAN BAGI ORANG LAIN&amp;RHal.  &amp;P</oddFooter>
  </headerFooter>
  <rowBreaks count="1" manualBreakCount="1">
    <brk id="28" min="1"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00000"/>
  </sheetPr>
  <dimension ref="A1:WVU56"/>
  <sheetViews>
    <sheetView showGridLines="0" zoomScaleNormal="100" zoomScaleSheetLayoutView="70" workbookViewId="0">
      <pane xSplit="3" ySplit="3" topLeftCell="D4" activePane="bottomRight" state="frozen"/>
      <selection pane="topRight" activeCell="D1" sqref="D1"/>
      <selection pane="bottomLeft" activeCell="A4" sqref="A4"/>
      <selection pane="bottomRight"/>
    </sheetView>
  </sheetViews>
  <sheetFormatPr defaultRowHeight="13"/>
  <cols>
    <col min="1" max="1" width="5.26953125" style="5" customWidth="1"/>
    <col min="2" max="3" width="6.26953125" style="7" customWidth="1"/>
    <col min="4" max="6" width="21.7265625" style="5" customWidth="1"/>
    <col min="7" max="7" width="22.7265625" style="5" customWidth="1"/>
    <col min="8" max="8" width="14.54296875" style="8" customWidth="1"/>
    <col min="9" max="9" width="5.81640625" style="5" customWidth="1"/>
    <col min="10" max="10" width="7" style="31" hidden="1" customWidth="1"/>
    <col min="11" max="14" width="5.81640625" style="4" hidden="1" customWidth="1"/>
    <col min="15" max="15" width="5.7265625" style="242" customWidth="1"/>
    <col min="16" max="16" width="56.7265625" style="243" customWidth="1"/>
    <col min="17" max="238" width="9.1796875" style="5"/>
    <col min="239" max="239" width="5.26953125" style="5" customWidth="1"/>
    <col min="240" max="256" width="5.81640625" style="5" customWidth="1"/>
    <col min="257" max="257" width="0" style="5" hidden="1" customWidth="1"/>
    <col min="258" max="258" width="5.81640625" style="5" customWidth="1"/>
    <col min="259" max="259" width="4" style="5" customWidth="1"/>
    <col min="260" max="494" width="9.1796875" style="5"/>
    <col min="495" max="495" width="5.26953125" style="5" customWidth="1"/>
    <col min="496" max="512" width="5.81640625" style="5" customWidth="1"/>
    <col min="513" max="513" width="0" style="5" hidden="1" customWidth="1"/>
    <col min="514" max="514" width="5.81640625" style="5" customWidth="1"/>
    <col min="515" max="515" width="4" style="5" customWidth="1"/>
    <col min="516" max="750" width="9.1796875" style="5"/>
    <col min="751" max="751" width="5.26953125" style="5" customWidth="1"/>
    <col min="752" max="768" width="5.81640625" style="5" customWidth="1"/>
    <col min="769" max="769" width="0" style="5" hidden="1" customWidth="1"/>
    <col min="770" max="770" width="5.81640625" style="5" customWidth="1"/>
    <col min="771" max="771" width="4" style="5" customWidth="1"/>
    <col min="772" max="1006" width="9.1796875" style="5"/>
    <col min="1007" max="1007" width="5.26953125" style="5" customWidth="1"/>
    <col min="1008" max="1024" width="5.81640625" style="5" customWidth="1"/>
    <col min="1025" max="1025" width="0" style="5" hidden="1" customWidth="1"/>
    <col min="1026" max="1026" width="5.81640625" style="5" customWidth="1"/>
    <col min="1027" max="1027" width="4" style="5" customWidth="1"/>
    <col min="1028" max="1262" width="9.1796875" style="5"/>
    <col min="1263" max="1263" width="5.26953125" style="5" customWidth="1"/>
    <col min="1264" max="1280" width="5.81640625" style="5" customWidth="1"/>
    <col min="1281" max="1281" width="0" style="5" hidden="1" customWidth="1"/>
    <col min="1282" max="1282" width="5.81640625" style="5" customWidth="1"/>
    <col min="1283" max="1283" width="4" style="5" customWidth="1"/>
    <col min="1284" max="1518" width="9.1796875" style="5"/>
    <col min="1519" max="1519" width="5.26953125" style="5" customWidth="1"/>
    <col min="1520" max="1536" width="5.81640625" style="5" customWidth="1"/>
    <col min="1537" max="1537" width="0" style="5" hidden="1" customWidth="1"/>
    <col min="1538" max="1538" width="5.81640625" style="5" customWidth="1"/>
    <col min="1539" max="1539" width="4" style="5" customWidth="1"/>
    <col min="1540" max="1774" width="9.1796875" style="5"/>
    <col min="1775" max="1775" width="5.26953125" style="5" customWidth="1"/>
    <col min="1776" max="1792" width="5.81640625" style="5" customWidth="1"/>
    <col min="1793" max="1793" width="0" style="5" hidden="1" customWidth="1"/>
    <col min="1794" max="1794" width="5.81640625" style="5" customWidth="1"/>
    <col min="1795" max="1795" width="4" style="5" customWidth="1"/>
    <col min="1796" max="2030" width="9.1796875" style="5"/>
    <col min="2031" max="2031" width="5.26953125" style="5" customWidth="1"/>
    <col min="2032" max="2048" width="5.81640625" style="5" customWidth="1"/>
    <col min="2049" max="2049" width="0" style="5" hidden="1" customWidth="1"/>
    <col min="2050" max="2050" width="5.81640625" style="5" customWidth="1"/>
    <col min="2051" max="2051" width="4" style="5" customWidth="1"/>
    <col min="2052" max="2286" width="9.1796875" style="5"/>
    <col min="2287" max="2287" width="5.26953125" style="5" customWidth="1"/>
    <col min="2288" max="2304" width="5.81640625" style="5" customWidth="1"/>
    <col min="2305" max="2305" width="0" style="5" hidden="1" customWidth="1"/>
    <col min="2306" max="2306" width="5.81640625" style="5" customWidth="1"/>
    <col min="2307" max="2307" width="4" style="5" customWidth="1"/>
    <col min="2308" max="2542" width="9.1796875" style="5"/>
    <col min="2543" max="2543" width="5.26953125" style="5" customWidth="1"/>
    <col min="2544" max="2560" width="5.81640625" style="5" customWidth="1"/>
    <col min="2561" max="2561" width="0" style="5" hidden="1" customWidth="1"/>
    <col min="2562" max="2562" width="5.81640625" style="5" customWidth="1"/>
    <col min="2563" max="2563" width="4" style="5" customWidth="1"/>
    <col min="2564" max="2798" width="9.1796875" style="5"/>
    <col min="2799" max="2799" width="5.26953125" style="5" customWidth="1"/>
    <col min="2800" max="2816" width="5.81640625" style="5" customWidth="1"/>
    <col min="2817" max="2817" width="0" style="5" hidden="1" customWidth="1"/>
    <col min="2818" max="2818" width="5.81640625" style="5" customWidth="1"/>
    <col min="2819" max="2819" width="4" style="5" customWidth="1"/>
    <col min="2820" max="3054" width="9.1796875" style="5"/>
    <col min="3055" max="3055" width="5.26953125" style="5" customWidth="1"/>
    <col min="3056" max="3072" width="5.81640625" style="5" customWidth="1"/>
    <col min="3073" max="3073" width="0" style="5" hidden="1" customWidth="1"/>
    <col min="3074" max="3074" width="5.81640625" style="5" customWidth="1"/>
    <col min="3075" max="3075" width="4" style="5" customWidth="1"/>
    <col min="3076" max="3310" width="9.1796875" style="5"/>
    <col min="3311" max="3311" width="5.26953125" style="5" customWidth="1"/>
    <col min="3312" max="3328" width="5.81640625" style="5" customWidth="1"/>
    <col min="3329" max="3329" width="0" style="5" hidden="1" customWidth="1"/>
    <col min="3330" max="3330" width="5.81640625" style="5" customWidth="1"/>
    <col min="3331" max="3331" width="4" style="5" customWidth="1"/>
    <col min="3332" max="3566" width="9.1796875" style="5"/>
    <col min="3567" max="3567" width="5.26953125" style="5" customWidth="1"/>
    <col min="3568" max="3584" width="5.81640625" style="5" customWidth="1"/>
    <col min="3585" max="3585" width="0" style="5" hidden="1" customWidth="1"/>
    <col min="3586" max="3586" width="5.81640625" style="5" customWidth="1"/>
    <col min="3587" max="3587" width="4" style="5" customWidth="1"/>
    <col min="3588" max="3822" width="9.1796875" style="5"/>
    <col min="3823" max="3823" width="5.26953125" style="5" customWidth="1"/>
    <col min="3824" max="3840" width="5.81640625" style="5" customWidth="1"/>
    <col min="3841" max="3841" width="0" style="5" hidden="1" customWidth="1"/>
    <col min="3842" max="3842" width="5.81640625" style="5" customWidth="1"/>
    <col min="3843" max="3843" width="4" style="5" customWidth="1"/>
    <col min="3844" max="4078" width="9.1796875" style="5"/>
    <col min="4079" max="4079" width="5.26953125" style="5" customWidth="1"/>
    <col min="4080" max="4096" width="5.81640625" style="5" customWidth="1"/>
    <col min="4097" max="4097" width="0" style="5" hidden="1" customWidth="1"/>
    <col min="4098" max="4098" width="5.81640625" style="5" customWidth="1"/>
    <col min="4099" max="4099" width="4" style="5" customWidth="1"/>
    <col min="4100" max="4334" width="9.1796875" style="5"/>
    <col min="4335" max="4335" width="5.26953125" style="5" customWidth="1"/>
    <col min="4336" max="4352" width="5.81640625" style="5" customWidth="1"/>
    <col min="4353" max="4353" width="0" style="5" hidden="1" customWidth="1"/>
    <col min="4354" max="4354" width="5.81640625" style="5" customWidth="1"/>
    <col min="4355" max="4355" width="4" style="5" customWidth="1"/>
    <col min="4356" max="4590" width="9.1796875" style="5"/>
    <col min="4591" max="4591" width="5.26953125" style="5" customWidth="1"/>
    <col min="4592" max="4608" width="5.81640625" style="5" customWidth="1"/>
    <col min="4609" max="4609" width="0" style="5" hidden="1" customWidth="1"/>
    <col min="4610" max="4610" width="5.81640625" style="5" customWidth="1"/>
    <col min="4611" max="4611" width="4" style="5" customWidth="1"/>
    <col min="4612" max="4846" width="9.1796875" style="5"/>
    <col min="4847" max="4847" width="5.26953125" style="5" customWidth="1"/>
    <col min="4848" max="4864" width="5.81640625" style="5" customWidth="1"/>
    <col min="4865" max="4865" width="0" style="5" hidden="1" customWidth="1"/>
    <col min="4866" max="4866" width="5.81640625" style="5" customWidth="1"/>
    <col min="4867" max="4867" width="4" style="5" customWidth="1"/>
    <col min="4868" max="5102" width="9.1796875" style="5"/>
    <col min="5103" max="5103" width="5.26953125" style="5" customWidth="1"/>
    <col min="5104" max="5120" width="5.81640625" style="5" customWidth="1"/>
    <col min="5121" max="5121" width="0" style="5" hidden="1" customWidth="1"/>
    <col min="5122" max="5122" width="5.81640625" style="5" customWidth="1"/>
    <col min="5123" max="5123" width="4" style="5" customWidth="1"/>
    <col min="5124" max="5358" width="9.1796875" style="5"/>
    <col min="5359" max="5359" width="5.26953125" style="5" customWidth="1"/>
    <col min="5360" max="5376" width="5.81640625" style="5" customWidth="1"/>
    <col min="5377" max="5377" width="0" style="5" hidden="1" customWidth="1"/>
    <col min="5378" max="5378" width="5.81640625" style="5" customWidth="1"/>
    <col min="5379" max="5379" width="4" style="5" customWidth="1"/>
    <col min="5380" max="5614" width="9.1796875" style="5"/>
    <col min="5615" max="5615" width="5.26953125" style="5" customWidth="1"/>
    <col min="5616" max="5632" width="5.81640625" style="5" customWidth="1"/>
    <col min="5633" max="5633" width="0" style="5" hidden="1" customWidth="1"/>
    <col min="5634" max="5634" width="5.81640625" style="5" customWidth="1"/>
    <col min="5635" max="5635" width="4" style="5" customWidth="1"/>
    <col min="5636" max="5870" width="9.1796875" style="5"/>
    <col min="5871" max="5871" width="5.26953125" style="5" customWidth="1"/>
    <col min="5872" max="5888" width="5.81640625" style="5" customWidth="1"/>
    <col min="5889" max="5889" width="0" style="5" hidden="1" customWidth="1"/>
    <col min="5890" max="5890" width="5.81640625" style="5" customWidth="1"/>
    <col min="5891" max="5891" width="4" style="5" customWidth="1"/>
    <col min="5892" max="6126" width="9.1796875" style="5"/>
    <col min="6127" max="6127" width="5.26953125" style="5" customWidth="1"/>
    <col min="6128" max="6144" width="5.81640625" style="5" customWidth="1"/>
    <col min="6145" max="6145" width="0" style="5" hidden="1" customWidth="1"/>
    <col min="6146" max="6146" width="5.81640625" style="5" customWidth="1"/>
    <col min="6147" max="6147" width="4" style="5" customWidth="1"/>
    <col min="6148" max="6382" width="9.1796875" style="5"/>
    <col min="6383" max="6383" width="5.26953125" style="5" customWidth="1"/>
    <col min="6384" max="6400" width="5.81640625" style="5" customWidth="1"/>
    <col min="6401" max="6401" width="0" style="5" hidden="1" customWidth="1"/>
    <col min="6402" max="6402" width="5.81640625" style="5" customWidth="1"/>
    <col min="6403" max="6403" width="4" style="5" customWidth="1"/>
    <col min="6404" max="6638" width="9.1796875" style="5"/>
    <col min="6639" max="6639" width="5.26953125" style="5" customWidth="1"/>
    <col min="6640" max="6656" width="5.81640625" style="5" customWidth="1"/>
    <col min="6657" max="6657" width="0" style="5" hidden="1" customWidth="1"/>
    <col min="6658" max="6658" width="5.81640625" style="5" customWidth="1"/>
    <col min="6659" max="6659" width="4" style="5" customWidth="1"/>
    <col min="6660" max="6894" width="9.1796875" style="5"/>
    <col min="6895" max="6895" width="5.26953125" style="5" customWidth="1"/>
    <col min="6896" max="6912" width="5.81640625" style="5" customWidth="1"/>
    <col min="6913" max="6913" width="0" style="5" hidden="1" customWidth="1"/>
    <col min="6914" max="6914" width="5.81640625" style="5" customWidth="1"/>
    <col min="6915" max="6915" width="4" style="5" customWidth="1"/>
    <col min="6916" max="7150" width="9.1796875" style="5"/>
    <col min="7151" max="7151" width="5.26953125" style="5" customWidth="1"/>
    <col min="7152" max="7168" width="5.81640625" style="5" customWidth="1"/>
    <col min="7169" max="7169" width="0" style="5" hidden="1" customWidth="1"/>
    <col min="7170" max="7170" width="5.81640625" style="5" customWidth="1"/>
    <col min="7171" max="7171" width="4" style="5" customWidth="1"/>
    <col min="7172" max="7406" width="9.1796875" style="5"/>
    <col min="7407" max="7407" width="5.26953125" style="5" customWidth="1"/>
    <col min="7408" max="7424" width="5.81640625" style="5" customWidth="1"/>
    <col min="7425" max="7425" width="0" style="5" hidden="1" customWidth="1"/>
    <col min="7426" max="7426" width="5.81640625" style="5" customWidth="1"/>
    <col min="7427" max="7427" width="4" style="5" customWidth="1"/>
    <col min="7428" max="7662" width="9.1796875" style="5"/>
    <col min="7663" max="7663" width="5.26953125" style="5" customWidth="1"/>
    <col min="7664" max="7680" width="5.81640625" style="5" customWidth="1"/>
    <col min="7681" max="7681" width="0" style="5" hidden="1" customWidth="1"/>
    <col min="7682" max="7682" width="5.81640625" style="5" customWidth="1"/>
    <col min="7683" max="7683" width="4" style="5" customWidth="1"/>
    <col min="7684" max="7918" width="9.1796875" style="5"/>
    <col min="7919" max="7919" width="5.26953125" style="5" customWidth="1"/>
    <col min="7920" max="7936" width="5.81640625" style="5" customWidth="1"/>
    <col min="7937" max="7937" width="0" style="5" hidden="1" customWidth="1"/>
    <col min="7938" max="7938" width="5.81640625" style="5" customWidth="1"/>
    <col min="7939" max="7939" width="4" style="5" customWidth="1"/>
    <col min="7940" max="8174" width="9.1796875" style="5"/>
    <col min="8175" max="8175" width="5.26953125" style="5" customWidth="1"/>
    <col min="8176" max="8192" width="5.81640625" style="5" customWidth="1"/>
    <col min="8193" max="8193" width="0" style="5" hidden="1" customWidth="1"/>
    <col min="8194" max="8194" width="5.81640625" style="5" customWidth="1"/>
    <col min="8195" max="8195" width="4" style="5" customWidth="1"/>
    <col min="8196" max="8430" width="9.1796875" style="5"/>
    <col min="8431" max="8431" width="5.26953125" style="5" customWidth="1"/>
    <col min="8432" max="8448" width="5.81640625" style="5" customWidth="1"/>
    <col min="8449" max="8449" width="0" style="5" hidden="1" customWidth="1"/>
    <col min="8450" max="8450" width="5.81640625" style="5" customWidth="1"/>
    <col min="8451" max="8451" width="4" style="5" customWidth="1"/>
    <col min="8452" max="8686" width="9.1796875" style="5"/>
    <col min="8687" max="8687" width="5.26953125" style="5" customWidth="1"/>
    <col min="8688" max="8704" width="5.81640625" style="5" customWidth="1"/>
    <col min="8705" max="8705" width="0" style="5" hidden="1" customWidth="1"/>
    <col min="8706" max="8706" width="5.81640625" style="5" customWidth="1"/>
    <col min="8707" max="8707" width="4" style="5" customWidth="1"/>
    <col min="8708" max="8942" width="9.1796875" style="5"/>
    <col min="8943" max="8943" width="5.26953125" style="5" customWidth="1"/>
    <col min="8944" max="8960" width="5.81640625" style="5" customWidth="1"/>
    <col min="8961" max="8961" width="0" style="5" hidden="1" customWidth="1"/>
    <col min="8962" max="8962" width="5.81640625" style="5" customWidth="1"/>
    <col min="8963" max="8963" width="4" style="5" customWidth="1"/>
    <col min="8964" max="9198" width="9.1796875" style="5"/>
    <col min="9199" max="9199" width="5.26953125" style="5" customWidth="1"/>
    <col min="9200" max="9216" width="5.81640625" style="5" customWidth="1"/>
    <col min="9217" max="9217" width="0" style="5" hidden="1" customWidth="1"/>
    <col min="9218" max="9218" width="5.81640625" style="5" customWidth="1"/>
    <col min="9219" max="9219" width="4" style="5" customWidth="1"/>
    <col min="9220" max="9454" width="9.1796875" style="5"/>
    <col min="9455" max="9455" width="5.26953125" style="5" customWidth="1"/>
    <col min="9456" max="9472" width="5.81640625" style="5" customWidth="1"/>
    <col min="9473" max="9473" width="0" style="5" hidden="1" customWidth="1"/>
    <col min="9474" max="9474" width="5.81640625" style="5" customWidth="1"/>
    <col min="9475" max="9475" width="4" style="5" customWidth="1"/>
    <col min="9476" max="9710" width="9.1796875" style="5"/>
    <col min="9711" max="9711" width="5.26953125" style="5" customWidth="1"/>
    <col min="9712" max="9728" width="5.81640625" style="5" customWidth="1"/>
    <col min="9729" max="9729" width="0" style="5" hidden="1" customWidth="1"/>
    <col min="9730" max="9730" width="5.81640625" style="5" customWidth="1"/>
    <col min="9731" max="9731" width="4" style="5" customWidth="1"/>
    <col min="9732" max="9966" width="9.1796875" style="5"/>
    <col min="9967" max="9967" width="5.26953125" style="5" customWidth="1"/>
    <col min="9968" max="9984" width="5.81640625" style="5" customWidth="1"/>
    <col min="9985" max="9985" width="0" style="5" hidden="1" customWidth="1"/>
    <col min="9986" max="9986" width="5.81640625" style="5" customWidth="1"/>
    <col min="9987" max="9987" width="4" style="5" customWidth="1"/>
    <col min="9988" max="10222" width="9.1796875" style="5"/>
    <col min="10223" max="10223" width="5.26953125" style="5" customWidth="1"/>
    <col min="10224" max="10240" width="5.81640625" style="5" customWidth="1"/>
    <col min="10241" max="10241" width="0" style="5" hidden="1" customWidth="1"/>
    <col min="10242" max="10242" width="5.81640625" style="5" customWidth="1"/>
    <col min="10243" max="10243" width="4" style="5" customWidth="1"/>
    <col min="10244" max="10478" width="9.1796875" style="5"/>
    <col min="10479" max="10479" width="5.26953125" style="5" customWidth="1"/>
    <col min="10480" max="10496" width="5.81640625" style="5" customWidth="1"/>
    <col min="10497" max="10497" width="0" style="5" hidden="1" customWidth="1"/>
    <col min="10498" max="10498" width="5.81640625" style="5" customWidth="1"/>
    <col min="10499" max="10499" width="4" style="5" customWidth="1"/>
    <col min="10500" max="10734" width="9.1796875" style="5"/>
    <col min="10735" max="10735" width="5.26953125" style="5" customWidth="1"/>
    <col min="10736" max="10752" width="5.81640625" style="5" customWidth="1"/>
    <col min="10753" max="10753" width="0" style="5" hidden="1" customWidth="1"/>
    <col min="10754" max="10754" width="5.81640625" style="5" customWidth="1"/>
    <col min="10755" max="10755" width="4" style="5" customWidth="1"/>
    <col min="10756" max="10990" width="9.1796875" style="5"/>
    <col min="10991" max="10991" width="5.26953125" style="5" customWidth="1"/>
    <col min="10992" max="11008" width="5.81640625" style="5" customWidth="1"/>
    <col min="11009" max="11009" width="0" style="5" hidden="1" customWidth="1"/>
    <col min="11010" max="11010" width="5.81640625" style="5" customWidth="1"/>
    <col min="11011" max="11011" width="4" style="5" customWidth="1"/>
    <col min="11012" max="11246" width="9.1796875" style="5"/>
    <col min="11247" max="11247" width="5.26953125" style="5" customWidth="1"/>
    <col min="11248" max="11264" width="5.81640625" style="5" customWidth="1"/>
    <col min="11265" max="11265" width="0" style="5" hidden="1" customWidth="1"/>
    <col min="11266" max="11266" width="5.81640625" style="5" customWidth="1"/>
    <col min="11267" max="11267" width="4" style="5" customWidth="1"/>
    <col min="11268" max="11502" width="9.1796875" style="5"/>
    <col min="11503" max="11503" width="5.26953125" style="5" customWidth="1"/>
    <col min="11504" max="11520" width="5.81640625" style="5" customWidth="1"/>
    <col min="11521" max="11521" width="0" style="5" hidden="1" customWidth="1"/>
    <col min="11522" max="11522" width="5.81640625" style="5" customWidth="1"/>
    <col min="11523" max="11523" width="4" style="5" customWidth="1"/>
    <col min="11524" max="11758" width="9.1796875" style="5"/>
    <col min="11759" max="11759" width="5.26953125" style="5" customWidth="1"/>
    <col min="11760" max="11776" width="5.81640625" style="5" customWidth="1"/>
    <col min="11777" max="11777" width="0" style="5" hidden="1" customWidth="1"/>
    <col min="11778" max="11778" width="5.81640625" style="5" customWidth="1"/>
    <col min="11779" max="11779" width="4" style="5" customWidth="1"/>
    <col min="11780" max="12014" width="9.1796875" style="5"/>
    <col min="12015" max="12015" width="5.26953125" style="5" customWidth="1"/>
    <col min="12016" max="12032" width="5.81640625" style="5" customWidth="1"/>
    <col min="12033" max="12033" width="0" style="5" hidden="1" customWidth="1"/>
    <col min="12034" max="12034" width="5.81640625" style="5" customWidth="1"/>
    <col min="12035" max="12035" width="4" style="5" customWidth="1"/>
    <col min="12036" max="12270" width="9.1796875" style="5"/>
    <col min="12271" max="12271" width="5.26953125" style="5" customWidth="1"/>
    <col min="12272" max="12288" width="5.81640625" style="5" customWidth="1"/>
    <col min="12289" max="12289" width="0" style="5" hidden="1" customWidth="1"/>
    <col min="12290" max="12290" width="5.81640625" style="5" customWidth="1"/>
    <col min="12291" max="12291" width="4" style="5" customWidth="1"/>
    <col min="12292" max="12526" width="9.1796875" style="5"/>
    <col min="12527" max="12527" width="5.26953125" style="5" customWidth="1"/>
    <col min="12528" max="12544" width="5.81640625" style="5" customWidth="1"/>
    <col min="12545" max="12545" width="0" style="5" hidden="1" customWidth="1"/>
    <col min="12546" max="12546" width="5.81640625" style="5" customWidth="1"/>
    <col min="12547" max="12547" width="4" style="5" customWidth="1"/>
    <col min="12548" max="12782" width="9.1796875" style="5"/>
    <col min="12783" max="12783" width="5.26953125" style="5" customWidth="1"/>
    <col min="12784" max="12800" width="5.81640625" style="5" customWidth="1"/>
    <col min="12801" max="12801" width="0" style="5" hidden="1" customWidth="1"/>
    <col min="12802" max="12802" width="5.81640625" style="5" customWidth="1"/>
    <col min="12803" max="12803" width="4" style="5" customWidth="1"/>
    <col min="12804" max="13038" width="9.1796875" style="5"/>
    <col min="13039" max="13039" width="5.26953125" style="5" customWidth="1"/>
    <col min="13040" max="13056" width="5.81640625" style="5" customWidth="1"/>
    <col min="13057" max="13057" width="0" style="5" hidden="1" customWidth="1"/>
    <col min="13058" max="13058" width="5.81640625" style="5" customWidth="1"/>
    <col min="13059" max="13059" width="4" style="5" customWidth="1"/>
    <col min="13060" max="13294" width="9.1796875" style="5"/>
    <col min="13295" max="13295" width="5.26953125" style="5" customWidth="1"/>
    <col min="13296" max="13312" width="5.81640625" style="5" customWidth="1"/>
    <col min="13313" max="13313" width="0" style="5" hidden="1" customWidth="1"/>
    <col min="13314" max="13314" width="5.81640625" style="5" customWidth="1"/>
    <col min="13315" max="13315" width="4" style="5" customWidth="1"/>
    <col min="13316" max="13550" width="9.1796875" style="5"/>
    <col min="13551" max="13551" width="5.26953125" style="5" customWidth="1"/>
    <col min="13552" max="13568" width="5.81640625" style="5" customWidth="1"/>
    <col min="13569" max="13569" width="0" style="5" hidden="1" customWidth="1"/>
    <col min="13570" max="13570" width="5.81640625" style="5" customWidth="1"/>
    <col min="13571" max="13571" width="4" style="5" customWidth="1"/>
    <col min="13572" max="13806" width="9.1796875" style="5"/>
    <col min="13807" max="13807" width="5.26953125" style="5" customWidth="1"/>
    <col min="13808" max="13824" width="5.81640625" style="5" customWidth="1"/>
    <col min="13825" max="13825" width="0" style="5" hidden="1" customWidth="1"/>
    <col min="13826" max="13826" width="5.81640625" style="5" customWidth="1"/>
    <col min="13827" max="13827" width="4" style="5" customWidth="1"/>
    <col min="13828" max="14062" width="9.1796875" style="5"/>
    <col min="14063" max="14063" width="5.26953125" style="5" customWidth="1"/>
    <col min="14064" max="14080" width="5.81640625" style="5" customWidth="1"/>
    <col min="14081" max="14081" width="0" style="5" hidden="1" customWidth="1"/>
    <col min="14082" max="14082" width="5.81640625" style="5" customWidth="1"/>
    <col min="14083" max="14083" width="4" style="5" customWidth="1"/>
    <col min="14084" max="14318" width="9.1796875" style="5"/>
    <col min="14319" max="14319" width="5.26953125" style="5" customWidth="1"/>
    <col min="14320" max="14336" width="5.81640625" style="5" customWidth="1"/>
    <col min="14337" max="14337" width="0" style="5" hidden="1" customWidth="1"/>
    <col min="14338" max="14338" width="5.81640625" style="5" customWidth="1"/>
    <col min="14339" max="14339" width="4" style="5" customWidth="1"/>
    <col min="14340" max="14574" width="9.1796875" style="5"/>
    <col min="14575" max="14575" width="5.26953125" style="5" customWidth="1"/>
    <col min="14576" max="14592" width="5.81640625" style="5" customWidth="1"/>
    <col min="14593" max="14593" width="0" style="5" hidden="1" customWidth="1"/>
    <col min="14594" max="14594" width="5.81640625" style="5" customWidth="1"/>
    <col min="14595" max="14595" width="4" style="5" customWidth="1"/>
    <col min="14596" max="14830" width="9.1796875" style="5"/>
    <col min="14831" max="14831" width="5.26953125" style="5" customWidth="1"/>
    <col min="14832" max="14848" width="5.81640625" style="5" customWidth="1"/>
    <col min="14849" max="14849" width="0" style="5" hidden="1" customWidth="1"/>
    <col min="14850" max="14850" width="5.81640625" style="5" customWidth="1"/>
    <col min="14851" max="14851" width="4" style="5" customWidth="1"/>
    <col min="14852" max="15086" width="9.1796875" style="5"/>
    <col min="15087" max="15087" width="5.26953125" style="5" customWidth="1"/>
    <col min="15088" max="15104" width="5.81640625" style="5" customWidth="1"/>
    <col min="15105" max="15105" width="0" style="5" hidden="1" customWidth="1"/>
    <col min="15106" max="15106" width="5.81640625" style="5" customWidth="1"/>
    <col min="15107" max="15107" width="4" style="5" customWidth="1"/>
    <col min="15108" max="15342" width="9.1796875" style="5"/>
    <col min="15343" max="15343" width="5.26953125" style="5" customWidth="1"/>
    <col min="15344" max="15360" width="5.81640625" style="5" customWidth="1"/>
    <col min="15361" max="15361" width="0" style="5" hidden="1" customWidth="1"/>
    <col min="15362" max="15362" width="5.81640625" style="5" customWidth="1"/>
    <col min="15363" max="15363" width="4" style="5" customWidth="1"/>
    <col min="15364" max="15598" width="9.1796875" style="5"/>
    <col min="15599" max="15599" width="5.26953125" style="5" customWidth="1"/>
    <col min="15600" max="15616" width="5.81640625" style="5" customWidth="1"/>
    <col min="15617" max="15617" width="0" style="5" hidden="1" customWidth="1"/>
    <col min="15618" max="15618" width="5.81640625" style="5" customWidth="1"/>
    <col min="15619" max="15619" width="4" style="5" customWidth="1"/>
    <col min="15620" max="15854" width="9.1796875" style="5"/>
    <col min="15855" max="15855" width="5.26953125" style="5" customWidth="1"/>
    <col min="15856" max="15872" width="5.81640625" style="5" customWidth="1"/>
    <col min="15873" max="15873" width="0" style="5" hidden="1" customWidth="1"/>
    <col min="15874" max="15874" width="5.81640625" style="5" customWidth="1"/>
    <col min="15875" max="15875" width="4" style="5" customWidth="1"/>
    <col min="15876" max="16110" width="9.1796875" style="5"/>
    <col min="16111" max="16111" width="5.26953125" style="5" customWidth="1"/>
    <col min="16112" max="16128" width="5.81640625" style="5" customWidth="1"/>
    <col min="16129" max="16129" width="0" style="5" hidden="1" customWidth="1"/>
    <col min="16130" max="16130" width="5.81640625" style="5" customWidth="1"/>
    <col min="16131" max="16131" width="4" style="5" customWidth="1"/>
    <col min="16132" max="16384" width="9.1796875" style="5"/>
  </cols>
  <sheetData>
    <row r="1" spans="1:16141" s="6" customFormat="1" ht="22.5" customHeight="1">
      <c r="A1" s="1"/>
      <c r="B1" s="2"/>
      <c r="C1" s="2"/>
      <c r="D1" s="1"/>
      <c r="E1" s="1"/>
      <c r="F1" s="1"/>
      <c r="G1" s="1"/>
      <c r="H1" s="3"/>
      <c r="I1" s="1"/>
      <c r="J1" s="29"/>
      <c r="K1" s="4"/>
      <c r="L1" s="4"/>
      <c r="M1" s="4"/>
      <c r="N1" s="4"/>
      <c r="O1" s="242"/>
      <c r="P1" s="243"/>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8"/>
      <c r="I2" s="1"/>
      <c r="J2" s="29"/>
      <c r="K2" s="4"/>
      <c r="L2" s="4"/>
      <c r="M2" s="4"/>
      <c r="N2" s="4"/>
      <c r="O2" s="242"/>
      <c r="P2" s="243"/>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4">
      <c r="A3" s="1"/>
      <c r="B3" s="25" t="s">
        <v>446</v>
      </c>
      <c r="C3" s="25"/>
      <c r="D3" s="26"/>
      <c r="E3" s="23"/>
      <c r="F3" s="23"/>
      <c r="H3" s="24"/>
      <c r="I3" s="1"/>
      <c r="J3" s="29"/>
    </row>
    <row r="4" spans="1:16141" ht="14">
      <c r="A4" s="1"/>
      <c r="B4" s="25" t="s">
        <v>4</v>
      </c>
      <c r="C4" s="25"/>
      <c r="D4" s="26"/>
      <c r="E4" s="23"/>
      <c r="F4" s="23"/>
      <c r="H4" s="24"/>
      <c r="I4" s="1"/>
      <c r="J4" s="29"/>
    </row>
    <row r="5" spans="1:16141" ht="14">
      <c r="A5" s="1"/>
      <c r="B5" s="48" t="s">
        <v>447</v>
      </c>
      <c r="C5" s="48"/>
      <c r="D5" s="27"/>
      <c r="E5" s="23"/>
      <c r="F5" s="23"/>
      <c r="H5" s="24"/>
      <c r="I5" s="1"/>
      <c r="J5" s="29"/>
    </row>
    <row r="6" spans="1:16141" ht="34.5">
      <c r="A6" s="1"/>
      <c r="B6" s="135" t="s">
        <v>60</v>
      </c>
      <c r="C6" s="512"/>
      <c r="D6" s="34"/>
      <c r="E6" s="137" t="s">
        <v>59</v>
      </c>
      <c r="F6" s="35"/>
      <c r="G6" s="36"/>
      <c r="H6" s="136" t="s">
        <v>254</v>
      </c>
      <c r="I6" s="1"/>
      <c r="J6" s="29"/>
      <c r="O6" s="244"/>
      <c r="P6" s="245" t="s">
        <v>255</v>
      </c>
    </row>
    <row r="7" spans="1:16141" ht="23.25" customHeight="1">
      <c r="A7" s="1"/>
      <c r="B7" s="28" t="s">
        <v>129</v>
      </c>
      <c r="C7" s="514" t="s">
        <v>256</v>
      </c>
      <c r="D7" s="587" t="s">
        <v>517</v>
      </c>
      <c r="E7" s="594"/>
      <c r="F7" s="594"/>
      <c r="G7" s="595"/>
      <c r="H7" s="37" t="str">
        <f>IF(J7=1,"Berkembang",IF(J7=2,"Layak",IF(J7=3,"Cakap",IF(J7=4,"Mahir",""))))</f>
        <v>Berkembang</v>
      </c>
      <c r="I7" s="1"/>
      <c r="J7" s="55">
        <f>SUM(K7:K10)/L7*4</f>
        <v>1</v>
      </c>
      <c r="K7" s="4">
        <f>COUNTA(B7)</f>
        <v>1</v>
      </c>
      <c r="L7" s="4">
        <f>COUNTA(D7:D10)</f>
        <v>4</v>
      </c>
      <c r="O7" s="246"/>
      <c r="P7" s="247"/>
    </row>
    <row r="8" spans="1:16141" ht="23.25" customHeight="1">
      <c r="A8" s="1"/>
      <c r="B8" s="28"/>
      <c r="C8" s="522" t="s">
        <v>257</v>
      </c>
      <c r="D8" s="587" t="s">
        <v>518</v>
      </c>
      <c r="E8" s="592"/>
      <c r="F8" s="592"/>
      <c r="G8" s="593"/>
      <c r="H8" s="38"/>
      <c r="I8" s="1"/>
      <c r="J8" s="29"/>
      <c r="K8" s="4">
        <f t="shared" ref="K8:K10" si="0">COUNTA(B8)</f>
        <v>0</v>
      </c>
      <c r="O8" s="246"/>
      <c r="P8" s="247"/>
    </row>
    <row r="9" spans="1:16141" ht="25.5" customHeight="1">
      <c r="A9" s="1"/>
      <c r="B9" s="28"/>
      <c r="C9" s="522" t="s">
        <v>258</v>
      </c>
      <c r="D9" s="587" t="s">
        <v>519</v>
      </c>
      <c r="E9" s="594"/>
      <c r="F9" s="594"/>
      <c r="G9" s="595"/>
      <c r="H9" s="38"/>
      <c r="I9" s="1"/>
      <c r="J9" s="29"/>
      <c r="K9" s="4">
        <f t="shared" si="0"/>
        <v>0</v>
      </c>
      <c r="O9" s="246"/>
      <c r="P9" s="247"/>
    </row>
    <row r="10" spans="1:16141" ht="18" customHeight="1">
      <c r="A10" s="1"/>
      <c r="B10" s="28"/>
      <c r="C10" s="522" t="s">
        <v>259</v>
      </c>
      <c r="D10" s="515" t="s">
        <v>520</v>
      </c>
      <c r="E10" s="516"/>
      <c r="F10" s="516"/>
      <c r="G10" s="523"/>
      <c r="H10" s="38"/>
      <c r="I10" s="1"/>
      <c r="J10" s="29"/>
      <c r="K10" s="4">
        <f t="shared" si="0"/>
        <v>0</v>
      </c>
      <c r="O10" s="246"/>
      <c r="P10" s="247"/>
    </row>
    <row r="11" spans="1:16141" s="10" customFormat="1">
      <c r="A11" s="1"/>
      <c r="B11" s="42"/>
      <c r="C11" s="513"/>
      <c r="D11" s="43"/>
      <c r="E11" s="44"/>
      <c r="F11" s="46" t="str">
        <f>H6&amp;""</f>
        <v>TINGKAT KOMPETENSI</v>
      </c>
      <c r="G11" s="43"/>
      <c r="H11" s="45"/>
      <c r="I11" s="1"/>
      <c r="J11" s="29"/>
      <c r="K11" s="9"/>
      <c r="L11" s="9"/>
      <c r="M11" s="9"/>
      <c r="N11" s="9"/>
      <c r="O11" s="246"/>
      <c r="P11" s="247"/>
    </row>
    <row r="12" spans="1:16141" s="10" customFormat="1" ht="20.25" customHeight="1" thickBot="1">
      <c r="A12" s="1"/>
      <c r="B12" s="581" t="s">
        <v>9</v>
      </c>
      <c r="C12" s="582"/>
      <c r="D12" s="40" t="s">
        <v>5</v>
      </c>
      <c r="E12" s="41" t="s">
        <v>6</v>
      </c>
      <c r="F12" s="40" t="s">
        <v>7</v>
      </c>
      <c r="G12" s="40" t="s">
        <v>8</v>
      </c>
      <c r="H12" s="13" t="s">
        <v>1</v>
      </c>
      <c r="I12" s="1"/>
      <c r="J12" s="29"/>
      <c r="K12" s="9"/>
      <c r="L12" s="9"/>
      <c r="M12" s="9"/>
      <c r="N12" s="9"/>
      <c r="O12" s="246"/>
      <c r="P12" s="247"/>
    </row>
    <row r="13" spans="1:16141" s="10" customFormat="1" ht="18.75" customHeight="1" thickTop="1" thickBot="1">
      <c r="A13" s="1"/>
      <c r="B13" s="518">
        <v>1</v>
      </c>
      <c r="C13" s="524"/>
      <c r="D13" s="15" t="str">
        <f>IF(H7="Berkembang","v","")</f>
        <v>v</v>
      </c>
      <c r="E13" s="15" t="str">
        <f>IF(H7="Layak","v","")</f>
        <v/>
      </c>
      <c r="F13" s="15" t="str">
        <f>IF(H7="Cakap","v","")</f>
        <v/>
      </c>
      <c r="G13" s="15" t="str">
        <f>IF(H7="Mahir","v","")</f>
        <v/>
      </c>
      <c r="H13" s="57">
        <f>IF(H7="Berkembang",1,IF(H7="Layak",2,IF(H7="Cakap",3,IF(H7="Mahir",4,""))))</f>
        <v>1</v>
      </c>
      <c r="I13" s="1"/>
      <c r="J13" s="30" t="s">
        <v>12</v>
      </c>
      <c r="K13" s="9">
        <f>IF(COUNTA(D13)=1,1,0)</f>
        <v>1</v>
      </c>
      <c r="L13" s="9">
        <f>IF(COUNTA(E13)=1,2,0)</f>
        <v>2</v>
      </c>
      <c r="M13" s="9">
        <f>IF(COUNTA(F13)=1,3,0)</f>
        <v>3</v>
      </c>
      <c r="N13" s="9">
        <f>IF(COUNTA(G13)=1,4,0)</f>
        <v>4</v>
      </c>
      <c r="O13" s="246"/>
      <c r="P13" s="247"/>
    </row>
    <row r="14" spans="1:16141" s="10" customFormat="1" ht="222" customHeight="1" thickTop="1">
      <c r="A14" s="1"/>
      <c r="B14" s="16"/>
      <c r="C14" s="525" t="s">
        <v>502</v>
      </c>
      <c r="D14" s="22" t="s">
        <v>171</v>
      </c>
      <c r="E14" s="22" t="s">
        <v>170</v>
      </c>
      <c r="F14" s="22" t="s">
        <v>169</v>
      </c>
      <c r="G14" s="22" t="s">
        <v>168</v>
      </c>
      <c r="H14" s="17"/>
      <c r="I14" s="1"/>
      <c r="J14" s="29"/>
      <c r="O14" s="246"/>
      <c r="P14" s="247"/>
    </row>
    <row r="15" spans="1:16141" ht="14">
      <c r="A15" s="1"/>
      <c r="B15" s="50"/>
      <c r="C15" s="50"/>
      <c r="D15" s="50"/>
      <c r="E15" s="51"/>
      <c r="F15" s="51"/>
      <c r="G15" s="52"/>
      <c r="H15" s="53"/>
      <c r="I15" s="1"/>
      <c r="J15" s="29"/>
      <c r="O15" s="246"/>
      <c r="P15" s="247"/>
    </row>
    <row r="16" spans="1:16141" ht="14">
      <c r="A16" s="1"/>
      <c r="B16" s="25" t="s">
        <v>4</v>
      </c>
      <c r="C16" s="25"/>
      <c r="D16" s="26"/>
      <c r="E16" s="23"/>
      <c r="F16" s="23"/>
      <c r="H16" s="24"/>
      <c r="I16" s="1"/>
      <c r="J16" s="29"/>
      <c r="O16" s="246"/>
      <c r="P16" s="247"/>
    </row>
    <row r="17" spans="1:16" ht="14">
      <c r="A17" s="1"/>
      <c r="B17" s="48" t="s">
        <v>448</v>
      </c>
      <c r="C17" s="48"/>
      <c r="D17" s="27"/>
      <c r="E17" s="23"/>
      <c r="F17" s="23"/>
      <c r="H17" s="24"/>
      <c r="I17" s="1"/>
      <c r="J17" s="29"/>
      <c r="O17" s="246"/>
      <c r="P17" s="247"/>
    </row>
    <row r="18" spans="1:16" ht="23">
      <c r="A18" s="1"/>
      <c r="B18" s="233" t="s">
        <v>60</v>
      </c>
      <c r="C18" s="520"/>
      <c r="D18" s="34"/>
      <c r="E18" s="137" t="s">
        <v>59</v>
      </c>
      <c r="F18" s="35"/>
      <c r="G18" s="36"/>
      <c r="H18" s="136" t="s">
        <v>254</v>
      </c>
      <c r="I18" s="1"/>
      <c r="J18" s="29"/>
      <c r="O18" s="244"/>
      <c r="P18" s="245" t="s">
        <v>255</v>
      </c>
    </row>
    <row r="19" spans="1:16" ht="18" customHeight="1">
      <c r="A19" s="1"/>
      <c r="B19" s="28"/>
      <c r="C19" s="514" t="s">
        <v>256</v>
      </c>
      <c r="D19" s="587" t="s">
        <v>521</v>
      </c>
      <c r="E19" s="588"/>
      <c r="F19" s="588"/>
      <c r="G19" s="589"/>
      <c r="H19" s="37" t="str">
        <f>IF(J19=0,"",IF(J19&lt;=1.67,"Berkembang",IF(J19&lt;=2.67,"Layak",IF(J19&lt;=3.67,"Cakap",IF(J19=4,"Mahir","")))))</f>
        <v/>
      </c>
      <c r="I19" s="1"/>
      <c r="J19" s="55">
        <f>SUM(K19:K22)/L19*4</f>
        <v>0</v>
      </c>
      <c r="K19" s="4">
        <f>COUNTA(B19)</f>
        <v>0</v>
      </c>
      <c r="L19" s="4">
        <f>COUNTA(D19:D22)</f>
        <v>4</v>
      </c>
      <c r="O19" s="246"/>
      <c r="P19" s="247"/>
    </row>
    <row r="20" spans="1:16" ht="26.25" customHeight="1">
      <c r="A20" s="1"/>
      <c r="B20" s="28"/>
      <c r="C20" s="522" t="s">
        <v>257</v>
      </c>
      <c r="D20" s="587" t="s">
        <v>522</v>
      </c>
      <c r="E20" s="588"/>
      <c r="F20" s="588"/>
      <c r="G20" s="589"/>
      <c r="H20" s="38"/>
      <c r="I20" s="1"/>
      <c r="J20" s="29"/>
      <c r="K20" s="4">
        <f t="shared" ref="K20:K22" si="1">COUNTA(B20)</f>
        <v>0</v>
      </c>
      <c r="O20" s="246"/>
      <c r="P20" s="247"/>
    </row>
    <row r="21" spans="1:16" ht="18" customHeight="1">
      <c r="A21" s="1"/>
      <c r="B21" s="28"/>
      <c r="C21" s="522" t="s">
        <v>258</v>
      </c>
      <c r="D21" s="587" t="s">
        <v>523</v>
      </c>
      <c r="E21" s="588"/>
      <c r="F21" s="588"/>
      <c r="G21" s="589"/>
      <c r="H21" s="38"/>
      <c r="I21" s="1"/>
      <c r="J21" s="29"/>
      <c r="K21" s="4">
        <f t="shared" si="1"/>
        <v>0</v>
      </c>
      <c r="O21" s="246"/>
      <c r="P21" s="247"/>
    </row>
    <row r="22" spans="1:16" ht="18" customHeight="1">
      <c r="A22" s="1"/>
      <c r="B22" s="28"/>
      <c r="C22" s="522" t="s">
        <v>259</v>
      </c>
      <c r="D22" s="587" t="s">
        <v>524</v>
      </c>
      <c r="E22" s="588"/>
      <c r="F22" s="588"/>
      <c r="G22" s="589"/>
      <c r="H22" s="38"/>
      <c r="I22" s="1"/>
      <c r="J22" s="29"/>
      <c r="K22" s="4">
        <f t="shared" si="1"/>
        <v>0</v>
      </c>
      <c r="O22" s="246"/>
      <c r="P22" s="247"/>
    </row>
    <row r="23" spans="1:16" s="10" customFormat="1" ht="13.5" thickBot="1">
      <c r="A23" s="1"/>
      <c r="B23" s="58"/>
      <c r="C23" s="521"/>
      <c r="D23" s="59"/>
      <c r="E23" s="60"/>
      <c r="F23" s="61" t="str">
        <f>H18&amp;""</f>
        <v>TINGKAT KOMPETENSI</v>
      </c>
      <c r="G23" s="59"/>
      <c r="H23" s="62"/>
      <c r="I23" s="1"/>
      <c r="J23" s="29"/>
      <c r="K23" s="9"/>
      <c r="L23" s="9"/>
      <c r="M23" s="9"/>
      <c r="N23" s="9"/>
      <c r="O23" s="246"/>
      <c r="P23" s="247"/>
    </row>
    <row r="24" spans="1:16" s="10" customFormat="1" ht="20.25" customHeight="1" thickTop="1" thickBot="1">
      <c r="A24" s="1"/>
      <c r="B24" s="581" t="s">
        <v>9</v>
      </c>
      <c r="C24" s="582"/>
      <c r="D24" s="11" t="s">
        <v>5</v>
      </c>
      <c r="E24" s="12" t="s">
        <v>6</v>
      </c>
      <c r="F24" s="11" t="s">
        <v>7</v>
      </c>
      <c r="G24" s="11" t="s">
        <v>8</v>
      </c>
      <c r="H24" s="63" t="s">
        <v>1</v>
      </c>
      <c r="I24" s="1"/>
      <c r="J24" s="29"/>
      <c r="K24" s="9"/>
      <c r="L24" s="9"/>
      <c r="M24" s="9"/>
      <c r="N24" s="9"/>
      <c r="O24" s="246"/>
      <c r="P24" s="247"/>
    </row>
    <row r="25" spans="1:16" s="10" customFormat="1" ht="18.75" customHeight="1" thickTop="1" thickBot="1">
      <c r="A25" s="1"/>
      <c r="B25" s="518">
        <v>2</v>
      </c>
      <c r="C25" s="524"/>
      <c r="D25" s="15" t="str">
        <f>IF(H19="Berkembang","v","")</f>
        <v/>
      </c>
      <c r="E25" s="15" t="str">
        <f>IF(H19="Layak","v","")</f>
        <v/>
      </c>
      <c r="F25" s="15" t="str">
        <f>IF(H19="Cakap","v","")</f>
        <v/>
      </c>
      <c r="G25" s="15" t="str">
        <f>IF(H19="Mahir","v","")</f>
        <v/>
      </c>
      <c r="H25" s="57" t="str">
        <f>IF(H19="Berkembang",1,IF(H19="Layak",2,IF(H19="Cakap",3,IF(H19="Mahir",4,""))))</f>
        <v/>
      </c>
      <c r="I25" s="1"/>
      <c r="J25" s="30" t="s">
        <v>14</v>
      </c>
      <c r="K25" s="9">
        <f>IF(COUNTA(D25)=1,1,0)</f>
        <v>1</v>
      </c>
      <c r="L25" s="9">
        <f>IF(COUNTA(E25)=1,2,0)</f>
        <v>2</v>
      </c>
      <c r="M25" s="9">
        <f>IF(COUNTA(F25)=1,3,0)</f>
        <v>3</v>
      </c>
      <c r="N25" s="9">
        <f>IF(COUNTA(G25)=1,4,0)</f>
        <v>4</v>
      </c>
      <c r="O25" s="246"/>
      <c r="P25" s="247"/>
    </row>
    <row r="26" spans="1:16" s="10" customFormat="1" ht="188" thickTop="1">
      <c r="A26" s="1"/>
      <c r="B26" s="16"/>
      <c r="C26" s="525" t="s">
        <v>502</v>
      </c>
      <c r="D26" s="22" t="s">
        <v>179</v>
      </c>
      <c r="E26" s="22" t="s">
        <v>178</v>
      </c>
      <c r="F26" s="22" t="s">
        <v>177</v>
      </c>
      <c r="G26" s="22" t="s">
        <v>176</v>
      </c>
      <c r="H26" s="17"/>
      <c r="I26" s="1"/>
      <c r="J26" s="29"/>
      <c r="O26" s="246"/>
      <c r="P26" s="247"/>
    </row>
    <row r="27" spans="1:16" ht="14">
      <c r="A27" s="1"/>
      <c r="B27" s="50"/>
      <c r="C27" s="50"/>
      <c r="D27" s="50"/>
      <c r="E27" s="51"/>
      <c r="F27" s="51"/>
      <c r="G27" s="52"/>
      <c r="H27" s="53"/>
      <c r="I27" s="1"/>
      <c r="J27" s="29"/>
      <c r="O27" s="246"/>
      <c r="P27" s="247"/>
    </row>
    <row r="28" spans="1:16" ht="14">
      <c r="A28" s="1"/>
      <c r="B28" s="21"/>
      <c r="C28" s="21"/>
      <c r="D28" s="21"/>
      <c r="E28" s="23"/>
      <c r="F28" s="23"/>
      <c r="H28" s="54"/>
      <c r="I28" s="1"/>
      <c r="J28" s="29"/>
      <c r="O28" s="246"/>
      <c r="P28" s="247"/>
    </row>
    <row r="29" spans="1:16" ht="14">
      <c r="A29" s="1"/>
      <c r="B29" s="25" t="s">
        <v>4</v>
      </c>
      <c r="C29" s="25"/>
      <c r="D29" s="26"/>
      <c r="E29" s="23"/>
      <c r="F29" s="23"/>
      <c r="H29" s="24"/>
      <c r="I29" s="1"/>
      <c r="J29" s="29"/>
      <c r="O29" s="246"/>
      <c r="P29" s="247"/>
    </row>
    <row r="30" spans="1:16" ht="14">
      <c r="A30" s="1"/>
      <c r="B30" s="48" t="s">
        <v>449</v>
      </c>
      <c r="C30" s="48"/>
      <c r="D30" s="27"/>
      <c r="E30" s="23"/>
      <c r="F30" s="23"/>
      <c r="H30" s="24"/>
      <c r="I30" s="1"/>
      <c r="J30" s="29"/>
      <c r="O30" s="246"/>
      <c r="P30" s="247"/>
    </row>
    <row r="31" spans="1:16" ht="34.5">
      <c r="A31" s="1"/>
      <c r="B31" s="135" t="s">
        <v>60</v>
      </c>
      <c r="C31" s="512"/>
      <c r="D31" s="34"/>
      <c r="E31" s="137" t="s">
        <v>59</v>
      </c>
      <c r="F31" s="35"/>
      <c r="G31" s="36"/>
      <c r="H31" s="136" t="s">
        <v>254</v>
      </c>
      <c r="I31" s="1"/>
      <c r="J31" s="29"/>
      <c r="O31" s="244"/>
      <c r="P31" s="245" t="s">
        <v>255</v>
      </c>
    </row>
    <row r="32" spans="1:16" ht="14">
      <c r="A32" s="1"/>
      <c r="B32" s="28"/>
      <c r="C32" s="514" t="s">
        <v>256</v>
      </c>
      <c r="D32" s="515" t="s">
        <v>525</v>
      </c>
      <c r="E32" s="516"/>
      <c r="F32" s="516"/>
      <c r="G32" s="519"/>
      <c r="H32" s="37" t="str">
        <f>IF(J32=0,"",IF(J32&lt;=1.67,"Berkembang",IF(J32&lt;=2.67,"Layak",IF(J32&lt;=3.67,"Cakap",IF(J32=4,"Mahir","")))))</f>
        <v/>
      </c>
      <c r="I32" s="1"/>
      <c r="J32" s="55">
        <f>SUM(K32:K35)/L32*4</f>
        <v>0</v>
      </c>
      <c r="K32" s="4">
        <f>COUNTA(B32)</f>
        <v>0</v>
      </c>
      <c r="L32" s="4">
        <f>COUNTA(D32:D35)</f>
        <v>4</v>
      </c>
      <c r="O32" s="246"/>
      <c r="P32" s="247"/>
    </row>
    <row r="33" spans="1:16" ht="14">
      <c r="A33" s="1"/>
      <c r="B33" s="28"/>
      <c r="C33" s="522" t="s">
        <v>257</v>
      </c>
      <c r="D33" s="515" t="s">
        <v>526</v>
      </c>
      <c r="E33" s="516"/>
      <c r="F33" s="516"/>
      <c r="G33" s="519"/>
      <c r="H33" s="38"/>
      <c r="I33" s="1"/>
      <c r="J33" s="29"/>
      <c r="K33" s="4">
        <f t="shared" ref="K33:K35" si="2">COUNTA(B33)</f>
        <v>0</v>
      </c>
      <c r="O33" s="246"/>
      <c r="P33" s="247"/>
    </row>
    <row r="34" spans="1:16" ht="14">
      <c r="A34" s="1"/>
      <c r="B34" s="28"/>
      <c r="C34" s="522" t="s">
        <v>258</v>
      </c>
      <c r="D34" s="515" t="s">
        <v>527</v>
      </c>
      <c r="E34" s="516"/>
      <c r="F34" s="516"/>
      <c r="G34" s="519"/>
      <c r="H34" s="38"/>
      <c r="I34" s="1"/>
      <c r="J34" s="29"/>
      <c r="K34" s="4">
        <f t="shared" si="2"/>
        <v>0</v>
      </c>
      <c r="O34" s="246"/>
      <c r="P34" s="247"/>
    </row>
    <row r="35" spans="1:16" ht="14">
      <c r="A35" s="1"/>
      <c r="B35" s="28"/>
      <c r="C35" s="522" t="s">
        <v>259</v>
      </c>
      <c r="D35" s="515" t="s">
        <v>528</v>
      </c>
      <c r="E35" s="516"/>
      <c r="F35" s="516"/>
      <c r="G35" s="519"/>
      <c r="H35" s="38"/>
      <c r="I35" s="1"/>
      <c r="J35" s="29"/>
      <c r="K35" s="4">
        <f t="shared" si="2"/>
        <v>0</v>
      </c>
      <c r="O35" s="246"/>
      <c r="P35" s="247"/>
    </row>
    <row r="36" spans="1:16" s="10" customFormat="1" ht="13.5" thickBot="1">
      <c r="A36" s="1"/>
      <c r="B36" s="58"/>
      <c r="C36" s="521"/>
      <c r="D36" s="59"/>
      <c r="E36" s="60"/>
      <c r="F36" s="61" t="str">
        <f>H31&amp;""</f>
        <v>TINGKAT KOMPETENSI</v>
      </c>
      <c r="G36" s="59"/>
      <c r="H36" s="62"/>
      <c r="I36" s="1"/>
      <c r="J36" s="29"/>
      <c r="K36" s="9"/>
      <c r="L36" s="9"/>
      <c r="M36" s="9"/>
      <c r="N36" s="9"/>
      <c r="O36" s="246"/>
      <c r="P36" s="247"/>
    </row>
    <row r="37" spans="1:16" s="10" customFormat="1" ht="20.25" customHeight="1" thickTop="1" thickBot="1">
      <c r="A37" s="1"/>
      <c r="B37" s="581" t="s">
        <v>9</v>
      </c>
      <c r="C37" s="582"/>
      <c r="D37" s="11" t="s">
        <v>5</v>
      </c>
      <c r="E37" s="12" t="s">
        <v>6</v>
      </c>
      <c r="F37" s="11" t="s">
        <v>7</v>
      </c>
      <c r="G37" s="11" t="s">
        <v>8</v>
      </c>
      <c r="H37" s="11" t="s">
        <v>1</v>
      </c>
      <c r="I37" s="1"/>
      <c r="J37" s="29"/>
      <c r="K37" s="9"/>
      <c r="L37" s="9"/>
      <c r="M37" s="9"/>
      <c r="N37" s="9"/>
      <c r="O37" s="246"/>
      <c r="P37" s="247"/>
    </row>
    <row r="38" spans="1:16" s="10" customFormat="1" ht="18.75" customHeight="1" thickTop="1" thickBot="1">
      <c r="A38" s="1"/>
      <c r="B38" s="518">
        <v>3</v>
      </c>
      <c r="C38" s="524"/>
      <c r="D38" s="15" t="str">
        <f>IF(H32="Berkembang","v","")</f>
        <v/>
      </c>
      <c r="E38" s="15" t="str">
        <f>IF(H32="Layak","v","")</f>
        <v/>
      </c>
      <c r="F38" s="15" t="str">
        <f>IF(H32="Cakap","v","")</f>
        <v/>
      </c>
      <c r="G38" s="15" t="str">
        <f>IF(H32="Mahir","v","")</f>
        <v/>
      </c>
      <c r="H38" s="66" t="str">
        <f>IF(H32="Berkembang",1,IF(H32="Layak",2,IF(H32="Cakap",3,IF(H32="Mahir",4,""))))</f>
        <v/>
      </c>
      <c r="I38" s="1"/>
      <c r="J38" s="30" t="s">
        <v>15</v>
      </c>
      <c r="K38" s="9">
        <f>IF(COUNTA(D38)=1,1,0)</f>
        <v>1</v>
      </c>
      <c r="L38" s="9">
        <f>IF(COUNTA(E38)=1,2,0)</f>
        <v>2</v>
      </c>
      <c r="M38" s="9">
        <f>IF(COUNTA(F38)=1,3,0)</f>
        <v>3</v>
      </c>
      <c r="N38" s="9">
        <f>IF(COUNTA(G38)=1,4,0)</f>
        <v>4</v>
      </c>
      <c r="O38" s="246"/>
      <c r="P38" s="247"/>
    </row>
    <row r="39" spans="1:16" s="10" customFormat="1" ht="125.5" thickTop="1">
      <c r="A39" s="1"/>
      <c r="B39" s="16"/>
      <c r="C39" s="525" t="s">
        <v>502</v>
      </c>
      <c r="D39" s="18" t="s">
        <v>187</v>
      </c>
      <c r="E39" s="18" t="s">
        <v>186</v>
      </c>
      <c r="F39" s="18" t="s">
        <v>185</v>
      </c>
      <c r="G39" s="18" t="s">
        <v>184</v>
      </c>
      <c r="H39" s="67"/>
      <c r="I39" s="1"/>
      <c r="J39" s="29"/>
      <c r="O39" s="246"/>
      <c r="P39" s="247"/>
    </row>
    <row r="40" spans="1:16" ht="14">
      <c r="A40" s="1"/>
      <c r="B40" s="21"/>
      <c r="C40" s="21"/>
      <c r="D40" s="21"/>
      <c r="E40" s="23"/>
      <c r="F40" s="23"/>
      <c r="H40" s="54"/>
      <c r="I40" s="1"/>
      <c r="J40" s="29"/>
      <c r="O40" s="246"/>
      <c r="P40" s="247"/>
    </row>
    <row r="41" spans="1:16" ht="14">
      <c r="A41" s="1"/>
      <c r="B41" s="25" t="s">
        <v>4</v>
      </c>
      <c r="C41" s="25"/>
      <c r="D41" s="26"/>
      <c r="E41" s="23"/>
      <c r="F41" s="23"/>
      <c r="H41" s="24"/>
      <c r="I41" s="1"/>
      <c r="J41" s="29"/>
      <c r="O41" s="246"/>
      <c r="P41" s="247"/>
    </row>
    <row r="42" spans="1:16" ht="14">
      <c r="A42" s="1"/>
      <c r="B42" s="48" t="s">
        <v>450</v>
      </c>
      <c r="C42" s="48"/>
      <c r="D42" s="27"/>
      <c r="E42" s="23"/>
      <c r="F42" s="23"/>
      <c r="H42" s="24"/>
      <c r="I42" s="1"/>
      <c r="J42" s="29"/>
      <c r="O42" s="246"/>
      <c r="P42" s="247"/>
    </row>
    <row r="43" spans="1:16" ht="34.5">
      <c r="A43" s="1"/>
      <c r="B43" s="135" t="s">
        <v>60</v>
      </c>
      <c r="C43" s="512"/>
      <c r="D43" s="34"/>
      <c r="E43" s="137" t="s">
        <v>59</v>
      </c>
      <c r="F43" s="35"/>
      <c r="G43" s="36"/>
      <c r="H43" s="136" t="s">
        <v>254</v>
      </c>
      <c r="I43" s="1"/>
      <c r="J43" s="29"/>
      <c r="O43" s="244"/>
      <c r="P43" s="245" t="s">
        <v>255</v>
      </c>
    </row>
    <row r="44" spans="1:16" ht="14.5">
      <c r="A44" s="1"/>
      <c r="B44" s="28"/>
      <c r="C44" s="514" t="s">
        <v>256</v>
      </c>
      <c r="D44" s="587" t="s">
        <v>530</v>
      </c>
      <c r="E44" s="588"/>
      <c r="F44" s="588"/>
      <c r="G44" s="589"/>
      <c r="H44" s="37" t="str">
        <f>IF(J44=0,"",IF(J44&lt;=1.67,"Berkembang",IF(J44&lt;=2.67,"Layak",IF(J44&lt;=3.67,"Cakap",IF(J44=4,"Mahir","")))))</f>
        <v/>
      </c>
      <c r="I44" s="1"/>
      <c r="J44" s="29">
        <f>SUM(K44:K49)/L44*4</f>
        <v>0</v>
      </c>
      <c r="K44" s="4">
        <f>COUNTA(B44)</f>
        <v>0</v>
      </c>
      <c r="L44" s="4">
        <f>COUNTA(D44:D49)</f>
        <v>6</v>
      </c>
      <c r="O44" s="246"/>
      <c r="P44" s="247"/>
    </row>
    <row r="45" spans="1:16" ht="14.5">
      <c r="A45" s="1"/>
      <c r="B45" s="28"/>
      <c r="C45" s="522" t="s">
        <v>257</v>
      </c>
      <c r="D45" s="587" t="s">
        <v>531</v>
      </c>
      <c r="E45" s="588"/>
      <c r="F45" s="588"/>
      <c r="G45" s="589"/>
      <c r="H45" s="38"/>
      <c r="I45" s="1"/>
      <c r="J45" s="29"/>
      <c r="K45" s="4">
        <f t="shared" ref="K45:K49" si="3">COUNTA(B45)</f>
        <v>0</v>
      </c>
      <c r="O45" s="246"/>
      <c r="P45" s="247"/>
    </row>
    <row r="46" spans="1:16" ht="27.75" customHeight="1">
      <c r="A46" s="1"/>
      <c r="B46" s="28"/>
      <c r="C46" s="522" t="s">
        <v>258</v>
      </c>
      <c r="D46" s="587" t="s">
        <v>532</v>
      </c>
      <c r="E46" s="588"/>
      <c r="F46" s="588"/>
      <c r="G46" s="589"/>
      <c r="H46" s="38"/>
      <c r="I46" s="1"/>
      <c r="J46" s="29"/>
      <c r="K46" s="4">
        <f t="shared" ref="K46:K48" si="4">COUNTA(B46)</f>
        <v>0</v>
      </c>
      <c r="O46" s="246"/>
      <c r="P46" s="247"/>
    </row>
    <row r="47" spans="1:16" ht="14.5">
      <c r="A47" s="1"/>
      <c r="B47" s="28"/>
      <c r="C47" s="522" t="s">
        <v>259</v>
      </c>
      <c r="D47" s="587" t="s">
        <v>533</v>
      </c>
      <c r="E47" s="588"/>
      <c r="F47" s="588"/>
      <c r="G47" s="589"/>
      <c r="H47" s="38"/>
      <c r="I47" s="1"/>
      <c r="J47" s="29"/>
      <c r="K47" s="4">
        <f t="shared" si="4"/>
        <v>0</v>
      </c>
      <c r="O47" s="246"/>
      <c r="P47" s="247"/>
    </row>
    <row r="48" spans="1:16" ht="27.75" customHeight="1">
      <c r="A48" s="1"/>
      <c r="B48" s="28"/>
      <c r="C48" s="522" t="s">
        <v>496</v>
      </c>
      <c r="D48" s="587" t="s">
        <v>534</v>
      </c>
      <c r="E48" s="588"/>
      <c r="F48" s="588"/>
      <c r="G48" s="589"/>
      <c r="H48" s="38"/>
      <c r="I48" s="1"/>
      <c r="J48" s="29"/>
      <c r="K48" s="4">
        <f t="shared" si="4"/>
        <v>0</v>
      </c>
      <c r="O48" s="246"/>
      <c r="P48" s="247"/>
    </row>
    <row r="49" spans="1:16141" ht="27.75" customHeight="1">
      <c r="A49" s="1"/>
      <c r="B49" s="28"/>
      <c r="C49" s="522" t="s">
        <v>529</v>
      </c>
      <c r="D49" s="587" t="s">
        <v>535</v>
      </c>
      <c r="E49" s="588"/>
      <c r="F49" s="588"/>
      <c r="G49" s="589"/>
      <c r="H49" s="38"/>
      <c r="I49" s="1"/>
      <c r="J49" s="29"/>
      <c r="K49" s="4">
        <f t="shared" si="3"/>
        <v>0</v>
      </c>
      <c r="O49" s="246"/>
      <c r="P49" s="247"/>
    </row>
    <row r="50" spans="1:16141" s="10" customFormat="1">
      <c r="A50" s="1"/>
      <c r="B50" s="42"/>
      <c r="C50" s="513"/>
      <c r="D50" s="43"/>
      <c r="E50" s="44"/>
      <c r="F50" s="46" t="str">
        <f>H43&amp;""</f>
        <v>TINGKAT KOMPETENSI</v>
      </c>
      <c r="G50" s="43"/>
      <c r="H50" s="45"/>
      <c r="I50" s="1"/>
      <c r="J50" s="29"/>
      <c r="K50" s="9"/>
      <c r="L50" s="9"/>
      <c r="M50" s="9"/>
      <c r="N50" s="9"/>
      <c r="O50" s="246"/>
      <c r="P50" s="247"/>
    </row>
    <row r="51" spans="1:16141" s="10" customFormat="1" ht="20.25" customHeight="1" thickBot="1">
      <c r="A51" s="1"/>
      <c r="B51" s="581" t="s">
        <v>9</v>
      </c>
      <c r="C51" s="582"/>
      <c r="D51" s="40" t="s">
        <v>5</v>
      </c>
      <c r="E51" s="41" t="s">
        <v>6</v>
      </c>
      <c r="F51" s="40" t="s">
        <v>7</v>
      </c>
      <c r="G51" s="40" t="s">
        <v>8</v>
      </c>
      <c r="H51" s="13" t="s">
        <v>1</v>
      </c>
      <c r="I51" s="1"/>
      <c r="J51" s="29"/>
      <c r="K51" s="9"/>
      <c r="L51" s="9"/>
      <c r="M51" s="9"/>
      <c r="N51" s="9"/>
      <c r="O51" s="246"/>
      <c r="P51" s="247"/>
    </row>
    <row r="52" spans="1:16141" s="10" customFormat="1" ht="18.75" customHeight="1" thickTop="1" thickBot="1">
      <c r="A52" s="1"/>
      <c r="B52" s="518">
        <v>4</v>
      </c>
      <c r="C52" s="524"/>
      <c r="D52" s="15" t="str">
        <f>IF(H44="Berkembang","v","")</f>
        <v/>
      </c>
      <c r="E52" s="15" t="str">
        <f>IF(H44="Layak","v","")</f>
        <v/>
      </c>
      <c r="F52" s="15" t="str">
        <f>IF(H44="Cakap","v","")</f>
        <v/>
      </c>
      <c r="G52" s="15" t="str">
        <f>IF(H44="Mahir","v","")</f>
        <v/>
      </c>
      <c r="H52" s="57" t="str">
        <f>IF(H44="Berkembang",1,IF(H44="Layak",2,IF(H44="Cakap",3,IF(H44="Mahir",4,""))))</f>
        <v/>
      </c>
      <c r="I52" s="1"/>
      <c r="J52" s="30" t="s">
        <v>10</v>
      </c>
      <c r="K52" s="9">
        <f>IF(COUNTA(D52)=1,1,0)</f>
        <v>1</v>
      </c>
      <c r="L52" s="9">
        <f>IF(COUNTA(E52)=1,2,0)</f>
        <v>2</v>
      </c>
      <c r="M52" s="9">
        <f>IF(COUNTA(F52)=1,3,0)</f>
        <v>3</v>
      </c>
      <c r="N52" s="9">
        <f>IF(COUNTA(G52)=1,4,0)</f>
        <v>4</v>
      </c>
      <c r="O52" s="246"/>
      <c r="P52" s="247"/>
    </row>
    <row r="53" spans="1:16141" s="10" customFormat="1" ht="197.25" customHeight="1" thickTop="1">
      <c r="A53" s="1"/>
      <c r="B53" s="16"/>
      <c r="C53" s="525" t="s">
        <v>502</v>
      </c>
      <c r="D53" s="22" t="s">
        <v>198</v>
      </c>
      <c r="E53" s="22" t="s">
        <v>197</v>
      </c>
      <c r="F53" s="22" t="s">
        <v>196</v>
      </c>
      <c r="G53" s="22" t="s">
        <v>195</v>
      </c>
      <c r="H53" s="17"/>
      <c r="I53" s="1"/>
      <c r="J53" s="29"/>
      <c r="O53" s="246"/>
      <c r="P53" s="247"/>
    </row>
    <row r="54" spans="1:16141" ht="14">
      <c r="A54" s="1"/>
      <c r="B54" s="21"/>
      <c r="C54" s="21"/>
      <c r="D54" s="21"/>
      <c r="E54" s="23"/>
      <c r="F54" s="23"/>
      <c r="H54" s="54"/>
      <c r="I54" s="1"/>
      <c r="J54" s="29"/>
      <c r="O54" s="248"/>
      <c r="P54" s="249"/>
    </row>
    <row r="55" spans="1:16141" ht="14">
      <c r="A55" s="1"/>
      <c r="B55" s="21"/>
      <c r="C55" s="21"/>
      <c r="D55" s="21"/>
      <c r="E55" s="23"/>
      <c r="F55" s="23"/>
      <c r="H55" s="54"/>
      <c r="I55" s="1"/>
      <c r="J55" s="29"/>
      <c r="O55" s="248"/>
      <c r="P55" s="249"/>
    </row>
    <row r="56" spans="1:16141" s="4" customFormat="1" ht="31.5" customHeight="1">
      <c r="A56" s="1"/>
      <c r="B56" s="2"/>
      <c r="C56" s="2"/>
      <c r="D56" s="1"/>
      <c r="E56" s="1"/>
      <c r="F56" s="1"/>
      <c r="G56" s="1"/>
      <c r="H56" s="3"/>
      <c r="I56" s="1"/>
      <c r="J56" s="29"/>
      <c r="O56" s="250"/>
      <c r="P56" s="251"/>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c r="BHB56" s="5"/>
      <c r="BHC56" s="5"/>
      <c r="BHD56" s="5"/>
      <c r="BHE56" s="5"/>
      <c r="BHF56" s="5"/>
      <c r="BHG56" s="5"/>
      <c r="BHH56" s="5"/>
      <c r="BHI56" s="5"/>
      <c r="BHJ56" s="5"/>
      <c r="BHK56" s="5"/>
      <c r="BHL56" s="5"/>
      <c r="BHM56" s="5"/>
      <c r="BHN56" s="5"/>
      <c r="BHO56" s="5"/>
      <c r="BHP56" s="5"/>
      <c r="BHQ56" s="5"/>
      <c r="BHR56" s="5"/>
      <c r="BHS56" s="5"/>
      <c r="BHT56" s="5"/>
      <c r="BHU56" s="5"/>
      <c r="BHV56" s="5"/>
      <c r="BHW56" s="5"/>
      <c r="BHX56" s="5"/>
      <c r="BHY56" s="5"/>
      <c r="BHZ56" s="5"/>
      <c r="BIA56" s="5"/>
      <c r="BIB56" s="5"/>
      <c r="BIC56" s="5"/>
      <c r="BID56" s="5"/>
      <c r="BIE56" s="5"/>
      <c r="BIF56" s="5"/>
      <c r="BIG56" s="5"/>
      <c r="BIH56" s="5"/>
      <c r="BII56" s="5"/>
      <c r="BIJ56" s="5"/>
      <c r="BIK56" s="5"/>
      <c r="BIL56" s="5"/>
      <c r="BIM56" s="5"/>
      <c r="BIN56" s="5"/>
      <c r="BIO56" s="5"/>
      <c r="BIP56" s="5"/>
      <c r="BIQ56" s="5"/>
      <c r="BIR56" s="5"/>
      <c r="BIS56" s="5"/>
      <c r="BIT56" s="5"/>
      <c r="BIU56" s="5"/>
      <c r="BIV56" s="5"/>
      <c r="BIW56" s="5"/>
      <c r="BIX56" s="5"/>
      <c r="BIY56" s="5"/>
      <c r="BIZ56" s="5"/>
      <c r="BJA56" s="5"/>
      <c r="BJB56" s="5"/>
      <c r="BJC56" s="5"/>
      <c r="BJD56" s="5"/>
      <c r="BJE56" s="5"/>
      <c r="BJF56" s="5"/>
      <c r="BJG56" s="5"/>
      <c r="BJH56" s="5"/>
      <c r="BJI56" s="5"/>
      <c r="BJJ56" s="5"/>
      <c r="BJK56" s="5"/>
      <c r="BJL56" s="5"/>
      <c r="BJM56" s="5"/>
      <c r="BJN56" s="5"/>
      <c r="BJO56" s="5"/>
      <c r="BJP56" s="5"/>
      <c r="BJQ56" s="5"/>
      <c r="BJR56" s="5"/>
      <c r="BJS56" s="5"/>
      <c r="BJT56" s="5"/>
      <c r="BJU56" s="5"/>
      <c r="BJV56" s="5"/>
      <c r="BJW56" s="5"/>
      <c r="BJX56" s="5"/>
      <c r="BJY56" s="5"/>
      <c r="BJZ56" s="5"/>
      <c r="BKA56" s="5"/>
      <c r="BKB56" s="5"/>
      <c r="BKC56" s="5"/>
      <c r="BKD56" s="5"/>
      <c r="BKE56" s="5"/>
      <c r="BKF56" s="5"/>
      <c r="BKG56" s="5"/>
      <c r="BKH56" s="5"/>
      <c r="BKI56" s="5"/>
      <c r="BKJ56" s="5"/>
      <c r="BKK56" s="5"/>
      <c r="BKL56" s="5"/>
      <c r="BKM56" s="5"/>
      <c r="BKN56" s="5"/>
      <c r="BKO56" s="5"/>
      <c r="BKP56" s="5"/>
      <c r="BKQ56" s="5"/>
      <c r="BKR56" s="5"/>
      <c r="BKS56" s="5"/>
      <c r="BKT56" s="5"/>
      <c r="BKU56" s="5"/>
      <c r="BKV56" s="5"/>
      <c r="BKW56" s="5"/>
      <c r="BKX56" s="5"/>
      <c r="BKY56" s="5"/>
      <c r="BKZ56" s="5"/>
      <c r="BLA56" s="5"/>
      <c r="BLB56" s="5"/>
      <c r="BLC56" s="5"/>
      <c r="BLD56" s="5"/>
      <c r="BLE56" s="5"/>
      <c r="BLF56" s="5"/>
      <c r="BLG56" s="5"/>
      <c r="BLH56" s="5"/>
      <c r="BLI56" s="5"/>
      <c r="BLJ56" s="5"/>
      <c r="BLK56" s="5"/>
      <c r="BLL56" s="5"/>
      <c r="BLM56" s="5"/>
      <c r="BLN56" s="5"/>
      <c r="BLO56" s="5"/>
      <c r="BLP56" s="5"/>
      <c r="BLQ56" s="5"/>
      <c r="BLR56" s="5"/>
      <c r="BLS56" s="5"/>
      <c r="BLT56" s="5"/>
      <c r="BLU56" s="5"/>
      <c r="BLV56" s="5"/>
      <c r="BLW56" s="5"/>
      <c r="BLX56" s="5"/>
      <c r="BLY56" s="5"/>
      <c r="BLZ56" s="5"/>
      <c r="BMA56" s="5"/>
      <c r="BMB56" s="5"/>
      <c r="BMC56" s="5"/>
      <c r="BMD56" s="5"/>
      <c r="BME56" s="5"/>
      <c r="BMF56" s="5"/>
      <c r="BMG56" s="5"/>
      <c r="BMH56" s="5"/>
      <c r="BMI56" s="5"/>
      <c r="BMJ56" s="5"/>
      <c r="BMK56" s="5"/>
      <c r="BML56" s="5"/>
      <c r="BMM56" s="5"/>
      <c r="BMN56" s="5"/>
      <c r="BMO56" s="5"/>
      <c r="BMP56" s="5"/>
      <c r="BMQ56" s="5"/>
      <c r="BMR56" s="5"/>
      <c r="BMS56" s="5"/>
      <c r="BMT56" s="5"/>
      <c r="BMU56" s="5"/>
      <c r="BMV56" s="5"/>
      <c r="BMW56" s="5"/>
      <c r="BMX56" s="5"/>
      <c r="BMY56" s="5"/>
      <c r="BMZ56" s="5"/>
      <c r="BNA56" s="5"/>
      <c r="BNB56" s="5"/>
      <c r="BNC56" s="5"/>
      <c r="BND56" s="5"/>
      <c r="BNE56" s="5"/>
      <c r="BNF56" s="5"/>
      <c r="BNG56" s="5"/>
      <c r="BNH56" s="5"/>
      <c r="BNI56" s="5"/>
      <c r="BNJ56" s="5"/>
      <c r="BNK56" s="5"/>
      <c r="BNL56" s="5"/>
      <c r="BNM56" s="5"/>
      <c r="BNN56" s="5"/>
      <c r="BNO56" s="5"/>
      <c r="BNP56" s="5"/>
      <c r="BNQ56" s="5"/>
      <c r="BNR56" s="5"/>
      <c r="BNS56" s="5"/>
      <c r="BNT56" s="5"/>
      <c r="BNU56" s="5"/>
      <c r="BNV56" s="5"/>
      <c r="BNW56" s="5"/>
      <c r="BNX56" s="5"/>
      <c r="BNY56" s="5"/>
      <c r="BNZ56" s="5"/>
      <c r="BOA56" s="5"/>
      <c r="BOB56" s="5"/>
      <c r="BOC56" s="5"/>
      <c r="BOD56" s="5"/>
      <c r="BOE56" s="5"/>
      <c r="BOF56" s="5"/>
      <c r="BOG56" s="5"/>
      <c r="BOH56" s="5"/>
      <c r="BOI56" s="5"/>
      <c r="BOJ56" s="5"/>
      <c r="BOK56" s="5"/>
      <c r="BOL56" s="5"/>
      <c r="BOM56" s="5"/>
      <c r="BON56" s="5"/>
      <c r="BOO56" s="5"/>
      <c r="BOP56" s="5"/>
      <c r="BOQ56" s="5"/>
      <c r="BOR56" s="5"/>
      <c r="BOS56" s="5"/>
      <c r="BOT56" s="5"/>
      <c r="BOU56" s="5"/>
      <c r="BOV56" s="5"/>
      <c r="BOW56" s="5"/>
      <c r="BOX56" s="5"/>
      <c r="BOY56" s="5"/>
      <c r="BOZ56" s="5"/>
      <c r="BPA56" s="5"/>
      <c r="BPB56" s="5"/>
      <c r="BPC56" s="5"/>
      <c r="BPD56" s="5"/>
      <c r="BPE56" s="5"/>
      <c r="BPF56" s="5"/>
      <c r="BPG56" s="5"/>
      <c r="BPH56" s="5"/>
      <c r="BPI56" s="5"/>
      <c r="BPJ56" s="5"/>
      <c r="BPK56" s="5"/>
      <c r="BPL56" s="5"/>
      <c r="BPM56" s="5"/>
      <c r="BPN56" s="5"/>
      <c r="BPO56" s="5"/>
      <c r="BPP56" s="5"/>
      <c r="BPQ56" s="5"/>
      <c r="BPR56" s="5"/>
      <c r="BPS56" s="5"/>
      <c r="BPT56" s="5"/>
      <c r="BPU56" s="5"/>
      <c r="BPV56" s="5"/>
      <c r="BPW56" s="5"/>
      <c r="BPX56" s="5"/>
      <c r="BPY56" s="5"/>
      <c r="BPZ56" s="5"/>
      <c r="BQA56" s="5"/>
      <c r="BQB56" s="5"/>
      <c r="BQC56" s="5"/>
      <c r="BQD56" s="5"/>
      <c r="BQE56" s="5"/>
      <c r="BQF56" s="5"/>
      <c r="BQG56" s="5"/>
      <c r="BQH56" s="5"/>
      <c r="BQI56" s="5"/>
      <c r="BQJ56" s="5"/>
      <c r="BQK56" s="5"/>
      <c r="BQL56" s="5"/>
      <c r="BQM56" s="5"/>
      <c r="BQN56" s="5"/>
      <c r="BQO56" s="5"/>
      <c r="BQP56" s="5"/>
      <c r="BQQ56" s="5"/>
      <c r="BQR56" s="5"/>
      <c r="BQS56" s="5"/>
      <c r="BQT56" s="5"/>
      <c r="BQU56" s="5"/>
      <c r="BQV56" s="5"/>
      <c r="BQW56" s="5"/>
      <c r="BQX56" s="5"/>
      <c r="BQY56" s="5"/>
      <c r="BQZ56" s="5"/>
      <c r="BRA56" s="5"/>
      <c r="BRB56" s="5"/>
      <c r="BRC56" s="5"/>
      <c r="BRD56" s="5"/>
      <c r="BRE56" s="5"/>
      <c r="BRF56" s="5"/>
      <c r="BRG56" s="5"/>
      <c r="BRH56" s="5"/>
      <c r="BRI56" s="5"/>
      <c r="BRJ56" s="5"/>
      <c r="BRK56" s="5"/>
      <c r="BRL56" s="5"/>
      <c r="BRM56" s="5"/>
      <c r="BRN56" s="5"/>
      <c r="BRO56" s="5"/>
      <c r="BRP56" s="5"/>
      <c r="BRQ56" s="5"/>
      <c r="BRR56" s="5"/>
      <c r="BRS56" s="5"/>
      <c r="BRT56" s="5"/>
      <c r="BRU56" s="5"/>
      <c r="BRV56" s="5"/>
      <c r="BRW56" s="5"/>
      <c r="BRX56" s="5"/>
      <c r="BRY56" s="5"/>
      <c r="BRZ56" s="5"/>
      <c r="BSA56" s="5"/>
      <c r="BSB56" s="5"/>
      <c r="BSC56" s="5"/>
      <c r="BSD56" s="5"/>
      <c r="BSE56" s="5"/>
      <c r="BSF56" s="5"/>
      <c r="BSG56" s="5"/>
      <c r="BSH56" s="5"/>
      <c r="BSI56" s="5"/>
      <c r="BSJ56" s="5"/>
      <c r="BSK56" s="5"/>
      <c r="BSL56" s="5"/>
      <c r="BSM56" s="5"/>
      <c r="BSN56" s="5"/>
      <c r="BSO56" s="5"/>
      <c r="BSP56" s="5"/>
      <c r="BSQ56" s="5"/>
      <c r="BSR56" s="5"/>
      <c r="BSS56" s="5"/>
      <c r="BST56" s="5"/>
      <c r="BSU56" s="5"/>
      <c r="BSV56" s="5"/>
      <c r="BSW56" s="5"/>
      <c r="BSX56" s="5"/>
      <c r="BSY56" s="5"/>
      <c r="BSZ56" s="5"/>
      <c r="BTA56" s="5"/>
      <c r="BTB56" s="5"/>
      <c r="BTC56" s="5"/>
      <c r="BTD56" s="5"/>
      <c r="BTE56" s="5"/>
      <c r="BTF56" s="5"/>
      <c r="BTG56" s="5"/>
      <c r="BTH56" s="5"/>
      <c r="BTI56" s="5"/>
      <c r="BTJ56" s="5"/>
      <c r="BTK56" s="5"/>
      <c r="BTL56" s="5"/>
      <c r="BTM56" s="5"/>
      <c r="BTN56" s="5"/>
      <c r="BTO56" s="5"/>
      <c r="BTP56" s="5"/>
      <c r="BTQ56" s="5"/>
      <c r="BTR56" s="5"/>
      <c r="BTS56" s="5"/>
      <c r="BTT56" s="5"/>
      <c r="BTU56" s="5"/>
      <c r="BTV56" s="5"/>
      <c r="BTW56" s="5"/>
      <c r="BTX56" s="5"/>
      <c r="BTY56" s="5"/>
      <c r="BTZ56" s="5"/>
      <c r="BUA56" s="5"/>
      <c r="BUB56" s="5"/>
      <c r="BUC56" s="5"/>
      <c r="BUD56" s="5"/>
      <c r="BUE56" s="5"/>
      <c r="BUF56" s="5"/>
      <c r="BUG56" s="5"/>
      <c r="BUH56" s="5"/>
      <c r="BUI56" s="5"/>
      <c r="BUJ56" s="5"/>
      <c r="BUK56" s="5"/>
      <c r="BUL56" s="5"/>
      <c r="BUM56" s="5"/>
      <c r="BUN56" s="5"/>
      <c r="BUO56" s="5"/>
      <c r="BUP56" s="5"/>
      <c r="BUQ56" s="5"/>
      <c r="BUR56" s="5"/>
      <c r="BUS56" s="5"/>
      <c r="BUT56" s="5"/>
      <c r="BUU56" s="5"/>
      <c r="BUV56" s="5"/>
      <c r="BUW56" s="5"/>
      <c r="BUX56" s="5"/>
      <c r="BUY56" s="5"/>
      <c r="BUZ56" s="5"/>
      <c r="BVA56" s="5"/>
      <c r="BVB56" s="5"/>
      <c r="BVC56" s="5"/>
      <c r="BVD56" s="5"/>
      <c r="BVE56" s="5"/>
      <c r="BVF56" s="5"/>
      <c r="BVG56" s="5"/>
      <c r="BVH56" s="5"/>
      <c r="BVI56" s="5"/>
      <c r="BVJ56" s="5"/>
      <c r="BVK56" s="5"/>
      <c r="BVL56" s="5"/>
      <c r="BVM56" s="5"/>
      <c r="BVN56" s="5"/>
      <c r="BVO56" s="5"/>
      <c r="BVP56" s="5"/>
      <c r="BVQ56" s="5"/>
      <c r="BVR56" s="5"/>
      <c r="BVS56" s="5"/>
      <c r="BVT56" s="5"/>
      <c r="BVU56" s="5"/>
      <c r="BVV56" s="5"/>
      <c r="BVW56" s="5"/>
      <c r="BVX56" s="5"/>
      <c r="BVY56" s="5"/>
      <c r="BVZ56" s="5"/>
      <c r="BWA56" s="5"/>
      <c r="BWB56" s="5"/>
      <c r="BWC56" s="5"/>
      <c r="BWD56" s="5"/>
      <c r="BWE56" s="5"/>
      <c r="BWF56" s="5"/>
      <c r="BWG56" s="5"/>
      <c r="BWH56" s="5"/>
      <c r="BWI56" s="5"/>
      <c r="BWJ56" s="5"/>
      <c r="BWK56" s="5"/>
      <c r="BWL56" s="5"/>
      <c r="BWM56" s="5"/>
      <c r="BWN56" s="5"/>
      <c r="BWO56" s="5"/>
      <c r="BWP56" s="5"/>
      <c r="BWQ56" s="5"/>
      <c r="BWR56" s="5"/>
      <c r="BWS56" s="5"/>
      <c r="BWT56" s="5"/>
      <c r="BWU56" s="5"/>
      <c r="BWV56" s="5"/>
      <c r="BWW56" s="5"/>
      <c r="BWX56" s="5"/>
      <c r="BWY56" s="5"/>
      <c r="BWZ56" s="5"/>
      <c r="BXA56" s="5"/>
      <c r="BXB56" s="5"/>
      <c r="BXC56" s="5"/>
      <c r="BXD56" s="5"/>
      <c r="BXE56" s="5"/>
      <c r="BXF56" s="5"/>
      <c r="BXG56" s="5"/>
      <c r="BXH56" s="5"/>
      <c r="BXI56" s="5"/>
      <c r="BXJ56" s="5"/>
      <c r="BXK56" s="5"/>
      <c r="BXL56" s="5"/>
      <c r="BXM56" s="5"/>
      <c r="BXN56" s="5"/>
      <c r="BXO56" s="5"/>
      <c r="BXP56" s="5"/>
      <c r="BXQ56" s="5"/>
      <c r="BXR56" s="5"/>
      <c r="BXS56" s="5"/>
      <c r="BXT56" s="5"/>
      <c r="BXU56" s="5"/>
      <c r="BXV56" s="5"/>
      <c r="BXW56" s="5"/>
      <c r="BXX56" s="5"/>
      <c r="BXY56" s="5"/>
      <c r="BXZ56" s="5"/>
      <c r="BYA56" s="5"/>
      <c r="BYB56" s="5"/>
      <c r="BYC56" s="5"/>
      <c r="BYD56" s="5"/>
      <c r="BYE56" s="5"/>
      <c r="BYF56" s="5"/>
      <c r="BYG56" s="5"/>
      <c r="BYH56" s="5"/>
      <c r="BYI56" s="5"/>
      <c r="BYJ56" s="5"/>
      <c r="BYK56" s="5"/>
      <c r="BYL56" s="5"/>
      <c r="BYM56" s="5"/>
      <c r="BYN56" s="5"/>
      <c r="BYO56" s="5"/>
      <c r="BYP56" s="5"/>
      <c r="BYQ56" s="5"/>
      <c r="BYR56" s="5"/>
      <c r="BYS56" s="5"/>
      <c r="BYT56" s="5"/>
      <c r="BYU56" s="5"/>
      <c r="BYV56" s="5"/>
      <c r="BYW56" s="5"/>
      <c r="BYX56" s="5"/>
      <c r="BYY56" s="5"/>
      <c r="BYZ56" s="5"/>
      <c r="BZA56" s="5"/>
      <c r="BZB56" s="5"/>
      <c r="BZC56" s="5"/>
      <c r="BZD56" s="5"/>
      <c r="BZE56" s="5"/>
      <c r="BZF56" s="5"/>
      <c r="BZG56" s="5"/>
      <c r="BZH56" s="5"/>
      <c r="BZI56" s="5"/>
      <c r="BZJ56" s="5"/>
      <c r="BZK56" s="5"/>
      <c r="BZL56" s="5"/>
      <c r="BZM56" s="5"/>
      <c r="BZN56" s="5"/>
      <c r="BZO56" s="5"/>
      <c r="BZP56" s="5"/>
      <c r="BZQ56" s="5"/>
      <c r="BZR56" s="5"/>
      <c r="BZS56" s="5"/>
      <c r="BZT56" s="5"/>
      <c r="BZU56" s="5"/>
      <c r="BZV56" s="5"/>
      <c r="BZW56" s="5"/>
      <c r="BZX56" s="5"/>
      <c r="BZY56" s="5"/>
      <c r="BZZ56" s="5"/>
      <c r="CAA56" s="5"/>
      <c r="CAB56" s="5"/>
      <c r="CAC56" s="5"/>
      <c r="CAD56" s="5"/>
      <c r="CAE56" s="5"/>
      <c r="CAF56" s="5"/>
      <c r="CAG56" s="5"/>
      <c r="CAH56" s="5"/>
      <c r="CAI56" s="5"/>
      <c r="CAJ56" s="5"/>
      <c r="CAK56" s="5"/>
      <c r="CAL56" s="5"/>
      <c r="CAM56" s="5"/>
      <c r="CAN56" s="5"/>
      <c r="CAO56" s="5"/>
      <c r="CAP56" s="5"/>
      <c r="CAQ56" s="5"/>
      <c r="CAR56" s="5"/>
      <c r="CAS56" s="5"/>
      <c r="CAT56" s="5"/>
      <c r="CAU56" s="5"/>
      <c r="CAV56" s="5"/>
      <c r="CAW56" s="5"/>
      <c r="CAX56" s="5"/>
      <c r="CAY56" s="5"/>
      <c r="CAZ56" s="5"/>
      <c r="CBA56" s="5"/>
      <c r="CBB56" s="5"/>
      <c r="CBC56" s="5"/>
      <c r="CBD56" s="5"/>
      <c r="CBE56" s="5"/>
      <c r="CBF56" s="5"/>
      <c r="CBG56" s="5"/>
      <c r="CBH56" s="5"/>
      <c r="CBI56" s="5"/>
      <c r="CBJ56" s="5"/>
      <c r="CBK56" s="5"/>
      <c r="CBL56" s="5"/>
      <c r="CBM56" s="5"/>
      <c r="CBN56" s="5"/>
      <c r="CBO56" s="5"/>
      <c r="CBP56" s="5"/>
      <c r="CBQ56" s="5"/>
      <c r="CBR56" s="5"/>
      <c r="CBS56" s="5"/>
      <c r="CBT56" s="5"/>
      <c r="CBU56" s="5"/>
      <c r="CBV56" s="5"/>
      <c r="CBW56" s="5"/>
      <c r="CBX56" s="5"/>
      <c r="CBY56" s="5"/>
      <c r="CBZ56" s="5"/>
      <c r="CCA56" s="5"/>
      <c r="CCB56" s="5"/>
      <c r="CCC56" s="5"/>
      <c r="CCD56" s="5"/>
      <c r="CCE56" s="5"/>
      <c r="CCF56" s="5"/>
      <c r="CCG56" s="5"/>
      <c r="CCH56" s="5"/>
      <c r="CCI56" s="5"/>
      <c r="CCJ56" s="5"/>
      <c r="CCK56" s="5"/>
      <c r="CCL56" s="5"/>
      <c r="CCM56" s="5"/>
      <c r="CCN56" s="5"/>
      <c r="CCO56" s="5"/>
      <c r="CCP56" s="5"/>
      <c r="CCQ56" s="5"/>
      <c r="CCR56" s="5"/>
      <c r="CCS56" s="5"/>
      <c r="CCT56" s="5"/>
      <c r="CCU56" s="5"/>
      <c r="CCV56" s="5"/>
      <c r="CCW56" s="5"/>
      <c r="CCX56" s="5"/>
      <c r="CCY56" s="5"/>
      <c r="CCZ56" s="5"/>
      <c r="CDA56" s="5"/>
      <c r="CDB56" s="5"/>
      <c r="CDC56" s="5"/>
      <c r="CDD56" s="5"/>
      <c r="CDE56" s="5"/>
      <c r="CDF56" s="5"/>
      <c r="CDG56" s="5"/>
      <c r="CDH56" s="5"/>
      <c r="CDI56" s="5"/>
      <c r="CDJ56" s="5"/>
      <c r="CDK56" s="5"/>
      <c r="CDL56" s="5"/>
      <c r="CDM56" s="5"/>
      <c r="CDN56" s="5"/>
      <c r="CDO56" s="5"/>
      <c r="CDP56" s="5"/>
      <c r="CDQ56" s="5"/>
      <c r="CDR56" s="5"/>
      <c r="CDS56" s="5"/>
      <c r="CDT56" s="5"/>
      <c r="CDU56" s="5"/>
      <c r="CDV56" s="5"/>
      <c r="CDW56" s="5"/>
      <c r="CDX56" s="5"/>
      <c r="CDY56" s="5"/>
      <c r="CDZ56" s="5"/>
      <c r="CEA56" s="5"/>
      <c r="CEB56" s="5"/>
      <c r="CEC56" s="5"/>
      <c r="CED56" s="5"/>
      <c r="CEE56" s="5"/>
      <c r="CEF56" s="5"/>
      <c r="CEG56" s="5"/>
      <c r="CEH56" s="5"/>
      <c r="CEI56" s="5"/>
      <c r="CEJ56" s="5"/>
      <c r="CEK56" s="5"/>
      <c r="CEL56" s="5"/>
      <c r="CEM56" s="5"/>
      <c r="CEN56" s="5"/>
      <c r="CEO56" s="5"/>
      <c r="CEP56" s="5"/>
      <c r="CEQ56" s="5"/>
      <c r="CER56" s="5"/>
      <c r="CES56" s="5"/>
      <c r="CET56" s="5"/>
      <c r="CEU56" s="5"/>
      <c r="CEV56" s="5"/>
      <c r="CEW56" s="5"/>
      <c r="CEX56" s="5"/>
      <c r="CEY56" s="5"/>
      <c r="CEZ56" s="5"/>
      <c r="CFA56" s="5"/>
      <c r="CFB56" s="5"/>
      <c r="CFC56" s="5"/>
      <c r="CFD56" s="5"/>
      <c r="CFE56" s="5"/>
      <c r="CFF56" s="5"/>
      <c r="CFG56" s="5"/>
      <c r="CFH56" s="5"/>
      <c r="CFI56" s="5"/>
      <c r="CFJ56" s="5"/>
      <c r="CFK56" s="5"/>
      <c r="CFL56" s="5"/>
      <c r="CFM56" s="5"/>
      <c r="CFN56" s="5"/>
      <c r="CFO56" s="5"/>
      <c r="CFP56" s="5"/>
      <c r="CFQ56" s="5"/>
      <c r="CFR56" s="5"/>
      <c r="CFS56" s="5"/>
      <c r="CFT56" s="5"/>
      <c r="CFU56" s="5"/>
      <c r="CFV56" s="5"/>
      <c r="CFW56" s="5"/>
      <c r="CFX56" s="5"/>
      <c r="CFY56" s="5"/>
      <c r="CFZ56" s="5"/>
      <c r="CGA56" s="5"/>
      <c r="CGB56" s="5"/>
      <c r="CGC56" s="5"/>
      <c r="CGD56" s="5"/>
      <c r="CGE56" s="5"/>
      <c r="CGF56" s="5"/>
      <c r="CGG56" s="5"/>
      <c r="CGH56" s="5"/>
      <c r="CGI56" s="5"/>
      <c r="CGJ56" s="5"/>
      <c r="CGK56" s="5"/>
      <c r="CGL56" s="5"/>
      <c r="CGM56" s="5"/>
      <c r="CGN56" s="5"/>
      <c r="CGO56" s="5"/>
      <c r="CGP56" s="5"/>
      <c r="CGQ56" s="5"/>
      <c r="CGR56" s="5"/>
      <c r="CGS56" s="5"/>
      <c r="CGT56" s="5"/>
      <c r="CGU56" s="5"/>
      <c r="CGV56" s="5"/>
      <c r="CGW56" s="5"/>
      <c r="CGX56" s="5"/>
      <c r="CGY56" s="5"/>
      <c r="CGZ56" s="5"/>
      <c r="CHA56" s="5"/>
      <c r="CHB56" s="5"/>
      <c r="CHC56" s="5"/>
      <c r="CHD56" s="5"/>
      <c r="CHE56" s="5"/>
      <c r="CHF56" s="5"/>
      <c r="CHG56" s="5"/>
      <c r="CHH56" s="5"/>
      <c r="CHI56" s="5"/>
      <c r="CHJ56" s="5"/>
      <c r="CHK56" s="5"/>
      <c r="CHL56" s="5"/>
      <c r="CHM56" s="5"/>
      <c r="CHN56" s="5"/>
      <c r="CHO56" s="5"/>
      <c r="CHP56" s="5"/>
      <c r="CHQ56" s="5"/>
      <c r="CHR56" s="5"/>
      <c r="CHS56" s="5"/>
      <c r="CHT56" s="5"/>
      <c r="CHU56" s="5"/>
      <c r="CHV56" s="5"/>
      <c r="CHW56" s="5"/>
      <c r="CHX56" s="5"/>
      <c r="CHY56" s="5"/>
      <c r="CHZ56" s="5"/>
      <c r="CIA56" s="5"/>
      <c r="CIB56" s="5"/>
      <c r="CIC56" s="5"/>
      <c r="CID56" s="5"/>
      <c r="CIE56" s="5"/>
      <c r="CIF56" s="5"/>
      <c r="CIG56" s="5"/>
      <c r="CIH56" s="5"/>
      <c r="CII56" s="5"/>
      <c r="CIJ56" s="5"/>
      <c r="CIK56" s="5"/>
      <c r="CIL56" s="5"/>
      <c r="CIM56" s="5"/>
      <c r="CIN56" s="5"/>
      <c r="CIO56" s="5"/>
      <c r="CIP56" s="5"/>
      <c r="CIQ56" s="5"/>
      <c r="CIR56" s="5"/>
      <c r="CIS56" s="5"/>
      <c r="CIT56" s="5"/>
      <c r="CIU56" s="5"/>
      <c r="CIV56" s="5"/>
      <c r="CIW56" s="5"/>
      <c r="CIX56" s="5"/>
      <c r="CIY56" s="5"/>
      <c r="CIZ56" s="5"/>
      <c r="CJA56" s="5"/>
      <c r="CJB56" s="5"/>
      <c r="CJC56" s="5"/>
      <c r="CJD56" s="5"/>
      <c r="CJE56" s="5"/>
      <c r="CJF56" s="5"/>
      <c r="CJG56" s="5"/>
      <c r="CJH56" s="5"/>
      <c r="CJI56" s="5"/>
      <c r="CJJ56" s="5"/>
      <c r="CJK56" s="5"/>
      <c r="CJL56" s="5"/>
      <c r="CJM56" s="5"/>
      <c r="CJN56" s="5"/>
      <c r="CJO56" s="5"/>
      <c r="CJP56" s="5"/>
      <c r="CJQ56" s="5"/>
      <c r="CJR56" s="5"/>
      <c r="CJS56" s="5"/>
      <c r="CJT56" s="5"/>
      <c r="CJU56" s="5"/>
      <c r="CJV56" s="5"/>
      <c r="CJW56" s="5"/>
      <c r="CJX56" s="5"/>
      <c r="CJY56" s="5"/>
      <c r="CJZ56" s="5"/>
      <c r="CKA56" s="5"/>
      <c r="CKB56" s="5"/>
      <c r="CKC56" s="5"/>
      <c r="CKD56" s="5"/>
      <c r="CKE56" s="5"/>
      <c r="CKF56" s="5"/>
      <c r="CKG56" s="5"/>
      <c r="CKH56" s="5"/>
      <c r="CKI56" s="5"/>
      <c r="CKJ56" s="5"/>
      <c r="CKK56" s="5"/>
      <c r="CKL56" s="5"/>
      <c r="CKM56" s="5"/>
      <c r="CKN56" s="5"/>
      <c r="CKO56" s="5"/>
      <c r="CKP56" s="5"/>
      <c r="CKQ56" s="5"/>
      <c r="CKR56" s="5"/>
      <c r="CKS56" s="5"/>
      <c r="CKT56" s="5"/>
      <c r="CKU56" s="5"/>
      <c r="CKV56" s="5"/>
      <c r="CKW56" s="5"/>
      <c r="CKX56" s="5"/>
      <c r="CKY56" s="5"/>
      <c r="CKZ56" s="5"/>
      <c r="CLA56" s="5"/>
      <c r="CLB56" s="5"/>
      <c r="CLC56" s="5"/>
      <c r="CLD56" s="5"/>
      <c r="CLE56" s="5"/>
      <c r="CLF56" s="5"/>
      <c r="CLG56" s="5"/>
      <c r="CLH56" s="5"/>
      <c r="CLI56" s="5"/>
      <c r="CLJ56" s="5"/>
      <c r="CLK56" s="5"/>
      <c r="CLL56" s="5"/>
      <c r="CLM56" s="5"/>
      <c r="CLN56" s="5"/>
      <c r="CLO56" s="5"/>
      <c r="CLP56" s="5"/>
      <c r="CLQ56" s="5"/>
      <c r="CLR56" s="5"/>
      <c r="CLS56" s="5"/>
      <c r="CLT56" s="5"/>
      <c r="CLU56" s="5"/>
      <c r="CLV56" s="5"/>
      <c r="CLW56" s="5"/>
      <c r="CLX56" s="5"/>
      <c r="CLY56" s="5"/>
      <c r="CLZ56" s="5"/>
      <c r="CMA56" s="5"/>
      <c r="CMB56" s="5"/>
      <c r="CMC56" s="5"/>
      <c r="CMD56" s="5"/>
      <c r="CME56" s="5"/>
      <c r="CMF56" s="5"/>
      <c r="CMG56" s="5"/>
      <c r="CMH56" s="5"/>
      <c r="CMI56" s="5"/>
      <c r="CMJ56" s="5"/>
      <c r="CMK56" s="5"/>
      <c r="CML56" s="5"/>
      <c r="CMM56" s="5"/>
      <c r="CMN56" s="5"/>
      <c r="CMO56" s="5"/>
      <c r="CMP56" s="5"/>
      <c r="CMQ56" s="5"/>
      <c r="CMR56" s="5"/>
      <c r="CMS56" s="5"/>
      <c r="CMT56" s="5"/>
      <c r="CMU56" s="5"/>
      <c r="CMV56" s="5"/>
      <c r="CMW56" s="5"/>
      <c r="CMX56" s="5"/>
      <c r="CMY56" s="5"/>
      <c r="CMZ56" s="5"/>
      <c r="CNA56" s="5"/>
      <c r="CNB56" s="5"/>
      <c r="CNC56" s="5"/>
      <c r="CND56" s="5"/>
      <c r="CNE56" s="5"/>
      <c r="CNF56" s="5"/>
      <c r="CNG56" s="5"/>
      <c r="CNH56" s="5"/>
      <c r="CNI56" s="5"/>
      <c r="CNJ56" s="5"/>
      <c r="CNK56" s="5"/>
      <c r="CNL56" s="5"/>
      <c r="CNM56" s="5"/>
      <c r="CNN56" s="5"/>
      <c r="CNO56" s="5"/>
      <c r="CNP56" s="5"/>
      <c r="CNQ56" s="5"/>
      <c r="CNR56" s="5"/>
      <c r="CNS56" s="5"/>
      <c r="CNT56" s="5"/>
      <c r="CNU56" s="5"/>
      <c r="CNV56" s="5"/>
      <c r="CNW56" s="5"/>
      <c r="CNX56" s="5"/>
      <c r="CNY56" s="5"/>
      <c r="CNZ56" s="5"/>
      <c r="COA56" s="5"/>
      <c r="COB56" s="5"/>
      <c r="COC56" s="5"/>
      <c r="COD56" s="5"/>
      <c r="COE56" s="5"/>
      <c r="COF56" s="5"/>
      <c r="COG56" s="5"/>
      <c r="COH56" s="5"/>
      <c r="COI56" s="5"/>
      <c r="COJ56" s="5"/>
      <c r="COK56" s="5"/>
      <c r="COL56" s="5"/>
      <c r="COM56" s="5"/>
      <c r="CON56" s="5"/>
      <c r="COO56" s="5"/>
      <c r="COP56" s="5"/>
      <c r="COQ56" s="5"/>
      <c r="COR56" s="5"/>
      <c r="COS56" s="5"/>
      <c r="COT56" s="5"/>
      <c r="COU56" s="5"/>
      <c r="COV56" s="5"/>
      <c r="COW56" s="5"/>
      <c r="COX56" s="5"/>
      <c r="COY56" s="5"/>
      <c r="COZ56" s="5"/>
      <c r="CPA56" s="5"/>
      <c r="CPB56" s="5"/>
      <c r="CPC56" s="5"/>
      <c r="CPD56" s="5"/>
      <c r="CPE56" s="5"/>
      <c r="CPF56" s="5"/>
      <c r="CPG56" s="5"/>
      <c r="CPH56" s="5"/>
      <c r="CPI56" s="5"/>
      <c r="CPJ56" s="5"/>
      <c r="CPK56" s="5"/>
      <c r="CPL56" s="5"/>
      <c r="CPM56" s="5"/>
      <c r="CPN56" s="5"/>
      <c r="CPO56" s="5"/>
      <c r="CPP56" s="5"/>
      <c r="CPQ56" s="5"/>
      <c r="CPR56" s="5"/>
      <c r="CPS56" s="5"/>
      <c r="CPT56" s="5"/>
      <c r="CPU56" s="5"/>
      <c r="CPV56" s="5"/>
      <c r="CPW56" s="5"/>
      <c r="CPX56" s="5"/>
      <c r="CPY56" s="5"/>
      <c r="CPZ56" s="5"/>
      <c r="CQA56" s="5"/>
      <c r="CQB56" s="5"/>
      <c r="CQC56" s="5"/>
      <c r="CQD56" s="5"/>
      <c r="CQE56" s="5"/>
      <c r="CQF56" s="5"/>
      <c r="CQG56" s="5"/>
      <c r="CQH56" s="5"/>
      <c r="CQI56" s="5"/>
      <c r="CQJ56" s="5"/>
      <c r="CQK56" s="5"/>
      <c r="CQL56" s="5"/>
      <c r="CQM56" s="5"/>
      <c r="CQN56" s="5"/>
      <c r="CQO56" s="5"/>
      <c r="CQP56" s="5"/>
      <c r="CQQ56" s="5"/>
      <c r="CQR56" s="5"/>
      <c r="CQS56" s="5"/>
      <c r="CQT56" s="5"/>
      <c r="CQU56" s="5"/>
      <c r="CQV56" s="5"/>
      <c r="CQW56" s="5"/>
      <c r="CQX56" s="5"/>
      <c r="CQY56" s="5"/>
      <c r="CQZ56" s="5"/>
      <c r="CRA56" s="5"/>
      <c r="CRB56" s="5"/>
      <c r="CRC56" s="5"/>
      <c r="CRD56" s="5"/>
      <c r="CRE56" s="5"/>
      <c r="CRF56" s="5"/>
      <c r="CRG56" s="5"/>
      <c r="CRH56" s="5"/>
      <c r="CRI56" s="5"/>
      <c r="CRJ56" s="5"/>
      <c r="CRK56" s="5"/>
      <c r="CRL56" s="5"/>
      <c r="CRM56" s="5"/>
      <c r="CRN56" s="5"/>
      <c r="CRO56" s="5"/>
      <c r="CRP56" s="5"/>
      <c r="CRQ56" s="5"/>
      <c r="CRR56" s="5"/>
      <c r="CRS56" s="5"/>
      <c r="CRT56" s="5"/>
      <c r="CRU56" s="5"/>
      <c r="CRV56" s="5"/>
      <c r="CRW56" s="5"/>
      <c r="CRX56" s="5"/>
      <c r="CRY56" s="5"/>
      <c r="CRZ56" s="5"/>
      <c r="CSA56" s="5"/>
      <c r="CSB56" s="5"/>
      <c r="CSC56" s="5"/>
      <c r="CSD56" s="5"/>
      <c r="CSE56" s="5"/>
      <c r="CSF56" s="5"/>
      <c r="CSG56" s="5"/>
      <c r="CSH56" s="5"/>
      <c r="CSI56" s="5"/>
      <c r="CSJ56" s="5"/>
      <c r="CSK56" s="5"/>
      <c r="CSL56" s="5"/>
      <c r="CSM56" s="5"/>
      <c r="CSN56" s="5"/>
      <c r="CSO56" s="5"/>
      <c r="CSP56" s="5"/>
      <c r="CSQ56" s="5"/>
      <c r="CSR56" s="5"/>
      <c r="CSS56" s="5"/>
      <c r="CST56" s="5"/>
      <c r="CSU56" s="5"/>
      <c r="CSV56" s="5"/>
      <c r="CSW56" s="5"/>
      <c r="CSX56" s="5"/>
      <c r="CSY56" s="5"/>
      <c r="CSZ56" s="5"/>
      <c r="CTA56" s="5"/>
      <c r="CTB56" s="5"/>
      <c r="CTC56" s="5"/>
      <c r="CTD56" s="5"/>
      <c r="CTE56" s="5"/>
      <c r="CTF56" s="5"/>
      <c r="CTG56" s="5"/>
      <c r="CTH56" s="5"/>
      <c r="CTI56" s="5"/>
      <c r="CTJ56" s="5"/>
      <c r="CTK56" s="5"/>
      <c r="CTL56" s="5"/>
      <c r="CTM56" s="5"/>
      <c r="CTN56" s="5"/>
      <c r="CTO56" s="5"/>
      <c r="CTP56" s="5"/>
      <c r="CTQ56" s="5"/>
      <c r="CTR56" s="5"/>
      <c r="CTS56" s="5"/>
      <c r="CTT56" s="5"/>
      <c r="CTU56" s="5"/>
      <c r="CTV56" s="5"/>
      <c r="CTW56" s="5"/>
      <c r="CTX56" s="5"/>
      <c r="CTY56" s="5"/>
      <c r="CTZ56" s="5"/>
      <c r="CUA56" s="5"/>
      <c r="CUB56" s="5"/>
      <c r="CUC56" s="5"/>
      <c r="CUD56" s="5"/>
      <c r="CUE56" s="5"/>
      <c r="CUF56" s="5"/>
      <c r="CUG56" s="5"/>
      <c r="CUH56" s="5"/>
      <c r="CUI56" s="5"/>
      <c r="CUJ56" s="5"/>
      <c r="CUK56" s="5"/>
      <c r="CUL56" s="5"/>
      <c r="CUM56" s="5"/>
      <c r="CUN56" s="5"/>
      <c r="CUO56" s="5"/>
      <c r="CUP56" s="5"/>
      <c r="CUQ56" s="5"/>
      <c r="CUR56" s="5"/>
      <c r="CUS56" s="5"/>
      <c r="CUT56" s="5"/>
      <c r="CUU56" s="5"/>
      <c r="CUV56" s="5"/>
      <c r="CUW56" s="5"/>
      <c r="CUX56" s="5"/>
      <c r="CUY56" s="5"/>
      <c r="CUZ56" s="5"/>
      <c r="CVA56" s="5"/>
      <c r="CVB56" s="5"/>
      <c r="CVC56" s="5"/>
      <c r="CVD56" s="5"/>
      <c r="CVE56" s="5"/>
      <c r="CVF56" s="5"/>
      <c r="CVG56" s="5"/>
      <c r="CVH56" s="5"/>
      <c r="CVI56" s="5"/>
      <c r="CVJ56" s="5"/>
      <c r="CVK56" s="5"/>
      <c r="CVL56" s="5"/>
      <c r="CVM56" s="5"/>
      <c r="CVN56" s="5"/>
      <c r="CVO56" s="5"/>
      <c r="CVP56" s="5"/>
      <c r="CVQ56" s="5"/>
      <c r="CVR56" s="5"/>
      <c r="CVS56" s="5"/>
      <c r="CVT56" s="5"/>
      <c r="CVU56" s="5"/>
      <c r="CVV56" s="5"/>
      <c r="CVW56" s="5"/>
      <c r="CVX56" s="5"/>
      <c r="CVY56" s="5"/>
      <c r="CVZ56" s="5"/>
      <c r="CWA56" s="5"/>
      <c r="CWB56" s="5"/>
      <c r="CWC56" s="5"/>
      <c r="CWD56" s="5"/>
      <c r="CWE56" s="5"/>
      <c r="CWF56" s="5"/>
      <c r="CWG56" s="5"/>
      <c r="CWH56" s="5"/>
      <c r="CWI56" s="5"/>
      <c r="CWJ56" s="5"/>
      <c r="CWK56" s="5"/>
      <c r="CWL56" s="5"/>
      <c r="CWM56" s="5"/>
      <c r="CWN56" s="5"/>
      <c r="CWO56" s="5"/>
      <c r="CWP56" s="5"/>
      <c r="CWQ56" s="5"/>
      <c r="CWR56" s="5"/>
      <c r="CWS56" s="5"/>
      <c r="CWT56" s="5"/>
      <c r="CWU56" s="5"/>
      <c r="CWV56" s="5"/>
      <c r="CWW56" s="5"/>
      <c r="CWX56" s="5"/>
      <c r="CWY56" s="5"/>
      <c r="CWZ56" s="5"/>
      <c r="CXA56" s="5"/>
      <c r="CXB56" s="5"/>
      <c r="CXC56" s="5"/>
      <c r="CXD56" s="5"/>
      <c r="CXE56" s="5"/>
      <c r="CXF56" s="5"/>
      <c r="CXG56" s="5"/>
      <c r="CXH56" s="5"/>
      <c r="CXI56" s="5"/>
      <c r="CXJ56" s="5"/>
      <c r="CXK56" s="5"/>
      <c r="CXL56" s="5"/>
      <c r="CXM56" s="5"/>
      <c r="CXN56" s="5"/>
      <c r="CXO56" s="5"/>
      <c r="CXP56" s="5"/>
      <c r="CXQ56" s="5"/>
      <c r="CXR56" s="5"/>
      <c r="CXS56" s="5"/>
      <c r="CXT56" s="5"/>
      <c r="CXU56" s="5"/>
      <c r="CXV56" s="5"/>
      <c r="CXW56" s="5"/>
      <c r="CXX56" s="5"/>
      <c r="CXY56" s="5"/>
      <c r="CXZ56" s="5"/>
      <c r="CYA56" s="5"/>
      <c r="CYB56" s="5"/>
      <c r="CYC56" s="5"/>
      <c r="CYD56" s="5"/>
      <c r="CYE56" s="5"/>
      <c r="CYF56" s="5"/>
      <c r="CYG56" s="5"/>
      <c r="CYH56" s="5"/>
      <c r="CYI56" s="5"/>
      <c r="CYJ56" s="5"/>
      <c r="CYK56" s="5"/>
      <c r="CYL56" s="5"/>
      <c r="CYM56" s="5"/>
      <c r="CYN56" s="5"/>
      <c r="CYO56" s="5"/>
      <c r="CYP56" s="5"/>
      <c r="CYQ56" s="5"/>
      <c r="CYR56" s="5"/>
      <c r="CYS56" s="5"/>
      <c r="CYT56" s="5"/>
      <c r="CYU56" s="5"/>
      <c r="CYV56" s="5"/>
      <c r="CYW56" s="5"/>
      <c r="CYX56" s="5"/>
      <c r="CYY56" s="5"/>
      <c r="CYZ56" s="5"/>
      <c r="CZA56" s="5"/>
      <c r="CZB56" s="5"/>
      <c r="CZC56" s="5"/>
      <c r="CZD56" s="5"/>
      <c r="CZE56" s="5"/>
      <c r="CZF56" s="5"/>
      <c r="CZG56" s="5"/>
      <c r="CZH56" s="5"/>
      <c r="CZI56" s="5"/>
      <c r="CZJ56" s="5"/>
      <c r="CZK56" s="5"/>
      <c r="CZL56" s="5"/>
      <c r="CZM56" s="5"/>
      <c r="CZN56" s="5"/>
      <c r="CZO56" s="5"/>
      <c r="CZP56" s="5"/>
      <c r="CZQ56" s="5"/>
      <c r="CZR56" s="5"/>
      <c r="CZS56" s="5"/>
      <c r="CZT56" s="5"/>
      <c r="CZU56" s="5"/>
      <c r="CZV56" s="5"/>
      <c r="CZW56" s="5"/>
      <c r="CZX56" s="5"/>
      <c r="CZY56" s="5"/>
      <c r="CZZ56" s="5"/>
      <c r="DAA56" s="5"/>
      <c r="DAB56" s="5"/>
      <c r="DAC56" s="5"/>
      <c r="DAD56" s="5"/>
      <c r="DAE56" s="5"/>
      <c r="DAF56" s="5"/>
      <c r="DAG56" s="5"/>
      <c r="DAH56" s="5"/>
      <c r="DAI56" s="5"/>
      <c r="DAJ56" s="5"/>
      <c r="DAK56" s="5"/>
      <c r="DAL56" s="5"/>
      <c r="DAM56" s="5"/>
      <c r="DAN56" s="5"/>
      <c r="DAO56" s="5"/>
      <c r="DAP56" s="5"/>
      <c r="DAQ56" s="5"/>
      <c r="DAR56" s="5"/>
      <c r="DAS56" s="5"/>
      <c r="DAT56" s="5"/>
      <c r="DAU56" s="5"/>
      <c r="DAV56" s="5"/>
      <c r="DAW56" s="5"/>
      <c r="DAX56" s="5"/>
      <c r="DAY56" s="5"/>
      <c r="DAZ56" s="5"/>
      <c r="DBA56" s="5"/>
      <c r="DBB56" s="5"/>
      <c r="DBC56" s="5"/>
      <c r="DBD56" s="5"/>
      <c r="DBE56" s="5"/>
      <c r="DBF56" s="5"/>
      <c r="DBG56" s="5"/>
      <c r="DBH56" s="5"/>
      <c r="DBI56" s="5"/>
      <c r="DBJ56" s="5"/>
      <c r="DBK56" s="5"/>
      <c r="DBL56" s="5"/>
      <c r="DBM56" s="5"/>
      <c r="DBN56" s="5"/>
      <c r="DBO56" s="5"/>
      <c r="DBP56" s="5"/>
      <c r="DBQ56" s="5"/>
      <c r="DBR56" s="5"/>
      <c r="DBS56" s="5"/>
      <c r="DBT56" s="5"/>
      <c r="DBU56" s="5"/>
      <c r="DBV56" s="5"/>
      <c r="DBW56" s="5"/>
      <c r="DBX56" s="5"/>
      <c r="DBY56" s="5"/>
      <c r="DBZ56" s="5"/>
      <c r="DCA56" s="5"/>
      <c r="DCB56" s="5"/>
      <c r="DCC56" s="5"/>
      <c r="DCD56" s="5"/>
      <c r="DCE56" s="5"/>
      <c r="DCF56" s="5"/>
      <c r="DCG56" s="5"/>
      <c r="DCH56" s="5"/>
      <c r="DCI56" s="5"/>
      <c r="DCJ56" s="5"/>
      <c r="DCK56" s="5"/>
      <c r="DCL56" s="5"/>
      <c r="DCM56" s="5"/>
      <c r="DCN56" s="5"/>
      <c r="DCO56" s="5"/>
      <c r="DCP56" s="5"/>
      <c r="DCQ56" s="5"/>
      <c r="DCR56" s="5"/>
      <c r="DCS56" s="5"/>
      <c r="DCT56" s="5"/>
      <c r="DCU56" s="5"/>
      <c r="DCV56" s="5"/>
      <c r="DCW56" s="5"/>
      <c r="DCX56" s="5"/>
      <c r="DCY56" s="5"/>
      <c r="DCZ56" s="5"/>
      <c r="DDA56" s="5"/>
      <c r="DDB56" s="5"/>
      <c r="DDC56" s="5"/>
      <c r="DDD56" s="5"/>
      <c r="DDE56" s="5"/>
      <c r="DDF56" s="5"/>
      <c r="DDG56" s="5"/>
      <c r="DDH56" s="5"/>
      <c r="DDI56" s="5"/>
      <c r="DDJ56" s="5"/>
      <c r="DDK56" s="5"/>
      <c r="DDL56" s="5"/>
      <c r="DDM56" s="5"/>
      <c r="DDN56" s="5"/>
      <c r="DDO56" s="5"/>
      <c r="DDP56" s="5"/>
      <c r="DDQ56" s="5"/>
      <c r="DDR56" s="5"/>
      <c r="DDS56" s="5"/>
      <c r="DDT56" s="5"/>
      <c r="DDU56" s="5"/>
      <c r="DDV56" s="5"/>
      <c r="DDW56" s="5"/>
      <c r="DDX56" s="5"/>
      <c r="DDY56" s="5"/>
      <c r="DDZ56" s="5"/>
      <c r="DEA56" s="5"/>
      <c r="DEB56" s="5"/>
      <c r="DEC56" s="5"/>
      <c r="DED56" s="5"/>
      <c r="DEE56" s="5"/>
      <c r="DEF56" s="5"/>
      <c r="DEG56" s="5"/>
      <c r="DEH56" s="5"/>
      <c r="DEI56" s="5"/>
      <c r="DEJ56" s="5"/>
      <c r="DEK56" s="5"/>
      <c r="DEL56" s="5"/>
      <c r="DEM56" s="5"/>
      <c r="DEN56" s="5"/>
      <c r="DEO56" s="5"/>
      <c r="DEP56" s="5"/>
      <c r="DEQ56" s="5"/>
      <c r="DER56" s="5"/>
      <c r="DES56" s="5"/>
      <c r="DET56" s="5"/>
      <c r="DEU56" s="5"/>
      <c r="DEV56" s="5"/>
      <c r="DEW56" s="5"/>
      <c r="DEX56" s="5"/>
      <c r="DEY56" s="5"/>
      <c r="DEZ56" s="5"/>
      <c r="DFA56" s="5"/>
      <c r="DFB56" s="5"/>
      <c r="DFC56" s="5"/>
      <c r="DFD56" s="5"/>
      <c r="DFE56" s="5"/>
      <c r="DFF56" s="5"/>
      <c r="DFG56" s="5"/>
      <c r="DFH56" s="5"/>
      <c r="DFI56" s="5"/>
      <c r="DFJ56" s="5"/>
      <c r="DFK56" s="5"/>
      <c r="DFL56" s="5"/>
      <c r="DFM56" s="5"/>
      <c r="DFN56" s="5"/>
      <c r="DFO56" s="5"/>
      <c r="DFP56" s="5"/>
      <c r="DFQ56" s="5"/>
      <c r="DFR56" s="5"/>
      <c r="DFS56" s="5"/>
      <c r="DFT56" s="5"/>
      <c r="DFU56" s="5"/>
      <c r="DFV56" s="5"/>
      <c r="DFW56" s="5"/>
      <c r="DFX56" s="5"/>
      <c r="DFY56" s="5"/>
      <c r="DFZ56" s="5"/>
      <c r="DGA56" s="5"/>
      <c r="DGB56" s="5"/>
      <c r="DGC56" s="5"/>
      <c r="DGD56" s="5"/>
      <c r="DGE56" s="5"/>
      <c r="DGF56" s="5"/>
      <c r="DGG56" s="5"/>
      <c r="DGH56" s="5"/>
      <c r="DGI56" s="5"/>
      <c r="DGJ56" s="5"/>
      <c r="DGK56" s="5"/>
      <c r="DGL56" s="5"/>
      <c r="DGM56" s="5"/>
      <c r="DGN56" s="5"/>
      <c r="DGO56" s="5"/>
      <c r="DGP56" s="5"/>
      <c r="DGQ56" s="5"/>
      <c r="DGR56" s="5"/>
      <c r="DGS56" s="5"/>
      <c r="DGT56" s="5"/>
      <c r="DGU56" s="5"/>
      <c r="DGV56" s="5"/>
      <c r="DGW56" s="5"/>
      <c r="DGX56" s="5"/>
      <c r="DGY56" s="5"/>
      <c r="DGZ56" s="5"/>
      <c r="DHA56" s="5"/>
      <c r="DHB56" s="5"/>
      <c r="DHC56" s="5"/>
      <c r="DHD56" s="5"/>
      <c r="DHE56" s="5"/>
      <c r="DHF56" s="5"/>
      <c r="DHG56" s="5"/>
      <c r="DHH56" s="5"/>
      <c r="DHI56" s="5"/>
      <c r="DHJ56" s="5"/>
      <c r="DHK56" s="5"/>
      <c r="DHL56" s="5"/>
      <c r="DHM56" s="5"/>
      <c r="DHN56" s="5"/>
      <c r="DHO56" s="5"/>
      <c r="DHP56" s="5"/>
      <c r="DHQ56" s="5"/>
      <c r="DHR56" s="5"/>
      <c r="DHS56" s="5"/>
      <c r="DHT56" s="5"/>
      <c r="DHU56" s="5"/>
      <c r="DHV56" s="5"/>
      <c r="DHW56" s="5"/>
      <c r="DHX56" s="5"/>
      <c r="DHY56" s="5"/>
      <c r="DHZ56" s="5"/>
      <c r="DIA56" s="5"/>
      <c r="DIB56" s="5"/>
      <c r="DIC56" s="5"/>
      <c r="DID56" s="5"/>
      <c r="DIE56" s="5"/>
      <c r="DIF56" s="5"/>
      <c r="DIG56" s="5"/>
      <c r="DIH56" s="5"/>
      <c r="DII56" s="5"/>
      <c r="DIJ56" s="5"/>
      <c r="DIK56" s="5"/>
      <c r="DIL56" s="5"/>
      <c r="DIM56" s="5"/>
      <c r="DIN56" s="5"/>
      <c r="DIO56" s="5"/>
      <c r="DIP56" s="5"/>
      <c r="DIQ56" s="5"/>
      <c r="DIR56" s="5"/>
      <c r="DIS56" s="5"/>
      <c r="DIT56" s="5"/>
      <c r="DIU56" s="5"/>
      <c r="DIV56" s="5"/>
      <c r="DIW56" s="5"/>
      <c r="DIX56" s="5"/>
      <c r="DIY56" s="5"/>
      <c r="DIZ56" s="5"/>
      <c r="DJA56" s="5"/>
      <c r="DJB56" s="5"/>
      <c r="DJC56" s="5"/>
      <c r="DJD56" s="5"/>
      <c r="DJE56" s="5"/>
      <c r="DJF56" s="5"/>
      <c r="DJG56" s="5"/>
      <c r="DJH56" s="5"/>
      <c r="DJI56" s="5"/>
      <c r="DJJ56" s="5"/>
      <c r="DJK56" s="5"/>
      <c r="DJL56" s="5"/>
      <c r="DJM56" s="5"/>
      <c r="DJN56" s="5"/>
      <c r="DJO56" s="5"/>
      <c r="DJP56" s="5"/>
      <c r="DJQ56" s="5"/>
      <c r="DJR56" s="5"/>
      <c r="DJS56" s="5"/>
      <c r="DJT56" s="5"/>
      <c r="DJU56" s="5"/>
      <c r="DJV56" s="5"/>
      <c r="DJW56" s="5"/>
      <c r="DJX56" s="5"/>
      <c r="DJY56" s="5"/>
      <c r="DJZ56" s="5"/>
      <c r="DKA56" s="5"/>
      <c r="DKB56" s="5"/>
      <c r="DKC56" s="5"/>
      <c r="DKD56" s="5"/>
      <c r="DKE56" s="5"/>
      <c r="DKF56" s="5"/>
      <c r="DKG56" s="5"/>
      <c r="DKH56" s="5"/>
      <c r="DKI56" s="5"/>
      <c r="DKJ56" s="5"/>
      <c r="DKK56" s="5"/>
      <c r="DKL56" s="5"/>
      <c r="DKM56" s="5"/>
      <c r="DKN56" s="5"/>
      <c r="DKO56" s="5"/>
      <c r="DKP56" s="5"/>
      <c r="DKQ56" s="5"/>
      <c r="DKR56" s="5"/>
      <c r="DKS56" s="5"/>
      <c r="DKT56" s="5"/>
      <c r="DKU56" s="5"/>
      <c r="DKV56" s="5"/>
      <c r="DKW56" s="5"/>
      <c r="DKX56" s="5"/>
      <c r="DKY56" s="5"/>
      <c r="DKZ56" s="5"/>
      <c r="DLA56" s="5"/>
      <c r="DLB56" s="5"/>
      <c r="DLC56" s="5"/>
      <c r="DLD56" s="5"/>
      <c r="DLE56" s="5"/>
      <c r="DLF56" s="5"/>
      <c r="DLG56" s="5"/>
      <c r="DLH56" s="5"/>
      <c r="DLI56" s="5"/>
      <c r="DLJ56" s="5"/>
      <c r="DLK56" s="5"/>
      <c r="DLL56" s="5"/>
      <c r="DLM56" s="5"/>
      <c r="DLN56" s="5"/>
      <c r="DLO56" s="5"/>
      <c r="DLP56" s="5"/>
      <c r="DLQ56" s="5"/>
      <c r="DLR56" s="5"/>
      <c r="DLS56" s="5"/>
      <c r="DLT56" s="5"/>
      <c r="DLU56" s="5"/>
      <c r="DLV56" s="5"/>
      <c r="DLW56" s="5"/>
      <c r="DLX56" s="5"/>
      <c r="DLY56" s="5"/>
      <c r="DLZ56" s="5"/>
      <c r="DMA56" s="5"/>
      <c r="DMB56" s="5"/>
      <c r="DMC56" s="5"/>
      <c r="DMD56" s="5"/>
      <c r="DME56" s="5"/>
      <c r="DMF56" s="5"/>
      <c r="DMG56" s="5"/>
      <c r="DMH56" s="5"/>
      <c r="DMI56" s="5"/>
      <c r="DMJ56" s="5"/>
      <c r="DMK56" s="5"/>
      <c r="DML56" s="5"/>
      <c r="DMM56" s="5"/>
      <c r="DMN56" s="5"/>
      <c r="DMO56" s="5"/>
      <c r="DMP56" s="5"/>
      <c r="DMQ56" s="5"/>
      <c r="DMR56" s="5"/>
      <c r="DMS56" s="5"/>
      <c r="DMT56" s="5"/>
      <c r="DMU56" s="5"/>
      <c r="DMV56" s="5"/>
      <c r="DMW56" s="5"/>
      <c r="DMX56" s="5"/>
      <c r="DMY56" s="5"/>
      <c r="DMZ56" s="5"/>
      <c r="DNA56" s="5"/>
      <c r="DNB56" s="5"/>
      <c r="DNC56" s="5"/>
      <c r="DND56" s="5"/>
      <c r="DNE56" s="5"/>
      <c r="DNF56" s="5"/>
      <c r="DNG56" s="5"/>
      <c r="DNH56" s="5"/>
      <c r="DNI56" s="5"/>
      <c r="DNJ56" s="5"/>
      <c r="DNK56" s="5"/>
      <c r="DNL56" s="5"/>
      <c r="DNM56" s="5"/>
      <c r="DNN56" s="5"/>
      <c r="DNO56" s="5"/>
      <c r="DNP56" s="5"/>
      <c r="DNQ56" s="5"/>
      <c r="DNR56" s="5"/>
      <c r="DNS56" s="5"/>
      <c r="DNT56" s="5"/>
      <c r="DNU56" s="5"/>
      <c r="DNV56" s="5"/>
      <c r="DNW56" s="5"/>
      <c r="DNX56" s="5"/>
      <c r="DNY56" s="5"/>
      <c r="DNZ56" s="5"/>
      <c r="DOA56" s="5"/>
      <c r="DOB56" s="5"/>
      <c r="DOC56" s="5"/>
      <c r="DOD56" s="5"/>
      <c r="DOE56" s="5"/>
      <c r="DOF56" s="5"/>
      <c r="DOG56" s="5"/>
      <c r="DOH56" s="5"/>
      <c r="DOI56" s="5"/>
      <c r="DOJ56" s="5"/>
      <c r="DOK56" s="5"/>
      <c r="DOL56" s="5"/>
      <c r="DOM56" s="5"/>
      <c r="DON56" s="5"/>
      <c r="DOO56" s="5"/>
      <c r="DOP56" s="5"/>
      <c r="DOQ56" s="5"/>
      <c r="DOR56" s="5"/>
      <c r="DOS56" s="5"/>
      <c r="DOT56" s="5"/>
      <c r="DOU56" s="5"/>
      <c r="DOV56" s="5"/>
      <c r="DOW56" s="5"/>
      <c r="DOX56" s="5"/>
      <c r="DOY56" s="5"/>
      <c r="DOZ56" s="5"/>
      <c r="DPA56" s="5"/>
      <c r="DPB56" s="5"/>
      <c r="DPC56" s="5"/>
      <c r="DPD56" s="5"/>
      <c r="DPE56" s="5"/>
      <c r="DPF56" s="5"/>
      <c r="DPG56" s="5"/>
      <c r="DPH56" s="5"/>
      <c r="DPI56" s="5"/>
      <c r="DPJ56" s="5"/>
      <c r="DPK56" s="5"/>
      <c r="DPL56" s="5"/>
      <c r="DPM56" s="5"/>
      <c r="DPN56" s="5"/>
      <c r="DPO56" s="5"/>
      <c r="DPP56" s="5"/>
      <c r="DPQ56" s="5"/>
      <c r="DPR56" s="5"/>
      <c r="DPS56" s="5"/>
      <c r="DPT56" s="5"/>
      <c r="DPU56" s="5"/>
      <c r="DPV56" s="5"/>
      <c r="DPW56" s="5"/>
      <c r="DPX56" s="5"/>
      <c r="DPY56" s="5"/>
      <c r="DPZ56" s="5"/>
      <c r="DQA56" s="5"/>
      <c r="DQB56" s="5"/>
      <c r="DQC56" s="5"/>
      <c r="DQD56" s="5"/>
      <c r="DQE56" s="5"/>
      <c r="DQF56" s="5"/>
      <c r="DQG56" s="5"/>
      <c r="DQH56" s="5"/>
      <c r="DQI56" s="5"/>
      <c r="DQJ56" s="5"/>
      <c r="DQK56" s="5"/>
      <c r="DQL56" s="5"/>
      <c r="DQM56" s="5"/>
      <c r="DQN56" s="5"/>
      <c r="DQO56" s="5"/>
      <c r="DQP56" s="5"/>
      <c r="DQQ56" s="5"/>
      <c r="DQR56" s="5"/>
      <c r="DQS56" s="5"/>
      <c r="DQT56" s="5"/>
      <c r="DQU56" s="5"/>
      <c r="DQV56" s="5"/>
      <c r="DQW56" s="5"/>
      <c r="DQX56" s="5"/>
      <c r="DQY56" s="5"/>
      <c r="DQZ56" s="5"/>
      <c r="DRA56" s="5"/>
      <c r="DRB56" s="5"/>
      <c r="DRC56" s="5"/>
      <c r="DRD56" s="5"/>
      <c r="DRE56" s="5"/>
      <c r="DRF56" s="5"/>
      <c r="DRG56" s="5"/>
      <c r="DRH56" s="5"/>
      <c r="DRI56" s="5"/>
      <c r="DRJ56" s="5"/>
      <c r="DRK56" s="5"/>
      <c r="DRL56" s="5"/>
      <c r="DRM56" s="5"/>
      <c r="DRN56" s="5"/>
      <c r="DRO56" s="5"/>
      <c r="DRP56" s="5"/>
      <c r="DRQ56" s="5"/>
      <c r="DRR56" s="5"/>
      <c r="DRS56" s="5"/>
      <c r="DRT56" s="5"/>
      <c r="DRU56" s="5"/>
      <c r="DRV56" s="5"/>
      <c r="DRW56" s="5"/>
      <c r="DRX56" s="5"/>
      <c r="DRY56" s="5"/>
      <c r="DRZ56" s="5"/>
      <c r="DSA56" s="5"/>
      <c r="DSB56" s="5"/>
      <c r="DSC56" s="5"/>
      <c r="DSD56" s="5"/>
      <c r="DSE56" s="5"/>
      <c r="DSF56" s="5"/>
      <c r="DSG56" s="5"/>
      <c r="DSH56" s="5"/>
      <c r="DSI56" s="5"/>
      <c r="DSJ56" s="5"/>
      <c r="DSK56" s="5"/>
      <c r="DSL56" s="5"/>
      <c r="DSM56" s="5"/>
      <c r="DSN56" s="5"/>
      <c r="DSO56" s="5"/>
      <c r="DSP56" s="5"/>
      <c r="DSQ56" s="5"/>
      <c r="DSR56" s="5"/>
      <c r="DSS56" s="5"/>
      <c r="DST56" s="5"/>
      <c r="DSU56" s="5"/>
      <c r="DSV56" s="5"/>
      <c r="DSW56" s="5"/>
      <c r="DSX56" s="5"/>
      <c r="DSY56" s="5"/>
      <c r="DSZ56" s="5"/>
      <c r="DTA56" s="5"/>
      <c r="DTB56" s="5"/>
      <c r="DTC56" s="5"/>
      <c r="DTD56" s="5"/>
      <c r="DTE56" s="5"/>
      <c r="DTF56" s="5"/>
      <c r="DTG56" s="5"/>
      <c r="DTH56" s="5"/>
      <c r="DTI56" s="5"/>
      <c r="DTJ56" s="5"/>
      <c r="DTK56" s="5"/>
      <c r="DTL56" s="5"/>
      <c r="DTM56" s="5"/>
      <c r="DTN56" s="5"/>
      <c r="DTO56" s="5"/>
      <c r="DTP56" s="5"/>
      <c r="DTQ56" s="5"/>
      <c r="DTR56" s="5"/>
      <c r="DTS56" s="5"/>
      <c r="DTT56" s="5"/>
      <c r="DTU56" s="5"/>
      <c r="DTV56" s="5"/>
      <c r="DTW56" s="5"/>
      <c r="DTX56" s="5"/>
      <c r="DTY56" s="5"/>
      <c r="DTZ56" s="5"/>
      <c r="DUA56" s="5"/>
      <c r="DUB56" s="5"/>
      <c r="DUC56" s="5"/>
      <c r="DUD56" s="5"/>
      <c r="DUE56" s="5"/>
      <c r="DUF56" s="5"/>
      <c r="DUG56" s="5"/>
      <c r="DUH56" s="5"/>
      <c r="DUI56" s="5"/>
      <c r="DUJ56" s="5"/>
      <c r="DUK56" s="5"/>
      <c r="DUL56" s="5"/>
      <c r="DUM56" s="5"/>
      <c r="DUN56" s="5"/>
      <c r="DUO56" s="5"/>
      <c r="DUP56" s="5"/>
      <c r="DUQ56" s="5"/>
      <c r="DUR56" s="5"/>
      <c r="DUS56" s="5"/>
      <c r="DUT56" s="5"/>
      <c r="DUU56" s="5"/>
      <c r="DUV56" s="5"/>
      <c r="DUW56" s="5"/>
      <c r="DUX56" s="5"/>
      <c r="DUY56" s="5"/>
      <c r="DUZ56" s="5"/>
      <c r="DVA56" s="5"/>
      <c r="DVB56" s="5"/>
      <c r="DVC56" s="5"/>
      <c r="DVD56" s="5"/>
      <c r="DVE56" s="5"/>
      <c r="DVF56" s="5"/>
      <c r="DVG56" s="5"/>
      <c r="DVH56" s="5"/>
      <c r="DVI56" s="5"/>
      <c r="DVJ56" s="5"/>
      <c r="DVK56" s="5"/>
      <c r="DVL56" s="5"/>
      <c r="DVM56" s="5"/>
      <c r="DVN56" s="5"/>
      <c r="DVO56" s="5"/>
      <c r="DVP56" s="5"/>
      <c r="DVQ56" s="5"/>
      <c r="DVR56" s="5"/>
      <c r="DVS56" s="5"/>
      <c r="DVT56" s="5"/>
      <c r="DVU56" s="5"/>
      <c r="DVV56" s="5"/>
      <c r="DVW56" s="5"/>
      <c r="DVX56" s="5"/>
      <c r="DVY56" s="5"/>
      <c r="DVZ56" s="5"/>
      <c r="DWA56" s="5"/>
      <c r="DWB56" s="5"/>
      <c r="DWC56" s="5"/>
      <c r="DWD56" s="5"/>
      <c r="DWE56" s="5"/>
      <c r="DWF56" s="5"/>
      <c r="DWG56" s="5"/>
      <c r="DWH56" s="5"/>
      <c r="DWI56" s="5"/>
      <c r="DWJ56" s="5"/>
      <c r="DWK56" s="5"/>
      <c r="DWL56" s="5"/>
      <c r="DWM56" s="5"/>
      <c r="DWN56" s="5"/>
      <c r="DWO56" s="5"/>
      <c r="DWP56" s="5"/>
      <c r="DWQ56" s="5"/>
      <c r="DWR56" s="5"/>
      <c r="DWS56" s="5"/>
      <c r="DWT56" s="5"/>
      <c r="DWU56" s="5"/>
      <c r="DWV56" s="5"/>
      <c r="DWW56" s="5"/>
      <c r="DWX56" s="5"/>
      <c r="DWY56" s="5"/>
      <c r="DWZ56" s="5"/>
      <c r="DXA56" s="5"/>
      <c r="DXB56" s="5"/>
      <c r="DXC56" s="5"/>
      <c r="DXD56" s="5"/>
      <c r="DXE56" s="5"/>
      <c r="DXF56" s="5"/>
      <c r="DXG56" s="5"/>
      <c r="DXH56" s="5"/>
      <c r="DXI56" s="5"/>
      <c r="DXJ56" s="5"/>
      <c r="DXK56" s="5"/>
      <c r="DXL56" s="5"/>
      <c r="DXM56" s="5"/>
      <c r="DXN56" s="5"/>
      <c r="DXO56" s="5"/>
      <c r="DXP56" s="5"/>
      <c r="DXQ56" s="5"/>
      <c r="DXR56" s="5"/>
      <c r="DXS56" s="5"/>
      <c r="DXT56" s="5"/>
      <c r="DXU56" s="5"/>
      <c r="DXV56" s="5"/>
      <c r="DXW56" s="5"/>
      <c r="DXX56" s="5"/>
      <c r="DXY56" s="5"/>
      <c r="DXZ56" s="5"/>
      <c r="DYA56" s="5"/>
      <c r="DYB56" s="5"/>
      <c r="DYC56" s="5"/>
      <c r="DYD56" s="5"/>
      <c r="DYE56" s="5"/>
      <c r="DYF56" s="5"/>
      <c r="DYG56" s="5"/>
      <c r="DYH56" s="5"/>
      <c r="DYI56" s="5"/>
      <c r="DYJ56" s="5"/>
      <c r="DYK56" s="5"/>
      <c r="DYL56" s="5"/>
      <c r="DYM56" s="5"/>
      <c r="DYN56" s="5"/>
      <c r="DYO56" s="5"/>
      <c r="DYP56" s="5"/>
      <c r="DYQ56" s="5"/>
      <c r="DYR56" s="5"/>
      <c r="DYS56" s="5"/>
      <c r="DYT56" s="5"/>
      <c r="DYU56" s="5"/>
      <c r="DYV56" s="5"/>
      <c r="DYW56" s="5"/>
      <c r="DYX56" s="5"/>
      <c r="DYY56" s="5"/>
      <c r="DYZ56" s="5"/>
      <c r="DZA56" s="5"/>
      <c r="DZB56" s="5"/>
      <c r="DZC56" s="5"/>
      <c r="DZD56" s="5"/>
      <c r="DZE56" s="5"/>
      <c r="DZF56" s="5"/>
      <c r="DZG56" s="5"/>
      <c r="DZH56" s="5"/>
      <c r="DZI56" s="5"/>
      <c r="DZJ56" s="5"/>
      <c r="DZK56" s="5"/>
      <c r="DZL56" s="5"/>
      <c r="DZM56" s="5"/>
      <c r="DZN56" s="5"/>
      <c r="DZO56" s="5"/>
      <c r="DZP56" s="5"/>
      <c r="DZQ56" s="5"/>
      <c r="DZR56" s="5"/>
      <c r="DZS56" s="5"/>
      <c r="DZT56" s="5"/>
      <c r="DZU56" s="5"/>
      <c r="DZV56" s="5"/>
      <c r="DZW56" s="5"/>
      <c r="DZX56" s="5"/>
      <c r="DZY56" s="5"/>
      <c r="DZZ56" s="5"/>
      <c r="EAA56" s="5"/>
      <c r="EAB56" s="5"/>
      <c r="EAC56" s="5"/>
      <c r="EAD56" s="5"/>
      <c r="EAE56" s="5"/>
      <c r="EAF56" s="5"/>
      <c r="EAG56" s="5"/>
      <c r="EAH56" s="5"/>
      <c r="EAI56" s="5"/>
      <c r="EAJ56" s="5"/>
      <c r="EAK56" s="5"/>
      <c r="EAL56" s="5"/>
      <c r="EAM56" s="5"/>
      <c r="EAN56" s="5"/>
      <c r="EAO56" s="5"/>
      <c r="EAP56" s="5"/>
      <c r="EAQ56" s="5"/>
      <c r="EAR56" s="5"/>
      <c r="EAS56" s="5"/>
      <c r="EAT56" s="5"/>
      <c r="EAU56" s="5"/>
      <c r="EAV56" s="5"/>
      <c r="EAW56" s="5"/>
      <c r="EAX56" s="5"/>
      <c r="EAY56" s="5"/>
      <c r="EAZ56" s="5"/>
      <c r="EBA56" s="5"/>
      <c r="EBB56" s="5"/>
      <c r="EBC56" s="5"/>
      <c r="EBD56" s="5"/>
      <c r="EBE56" s="5"/>
      <c r="EBF56" s="5"/>
      <c r="EBG56" s="5"/>
      <c r="EBH56" s="5"/>
      <c r="EBI56" s="5"/>
      <c r="EBJ56" s="5"/>
      <c r="EBK56" s="5"/>
      <c r="EBL56" s="5"/>
      <c r="EBM56" s="5"/>
      <c r="EBN56" s="5"/>
      <c r="EBO56" s="5"/>
      <c r="EBP56" s="5"/>
      <c r="EBQ56" s="5"/>
      <c r="EBR56" s="5"/>
      <c r="EBS56" s="5"/>
      <c r="EBT56" s="5"/>
      <c r="EBU56" s="5"/>
      <c r="EBV56" s="5"/>
      <c r="EBW56" s="5"/>
      <c r="EBX56" s="5"/>
      <c r="EBY56" s="5"/>
      <c r="EBZ56" s="5"/>
      <c r="ECA56" s="5"/>
      <c r="ECB56" s="5"/>
      <c r="ECC56" s="5"/>
      <c r="ECD56" s="5"/>
      <c r="ECE56" s="5"/>
      <c r="ECF56" s="5"/>
      <c r="ECG56" s="5"/>
      <c r="ECH56" s="5"/>
      <c r="ECI56" s="5"/>
      <c r="ECJ56" s="5"/>
      <c r="ECK56" s="5"/>
      <c r="ECL56" s="5"/>
      <c r="ECM56" s="5"/>
      <c r="ECN56" s="5"/>
      <c r="ECO56" s="5"/>
      <c r="ECP56" s="5"/>
      <c r="ECQ56" s="5"/>
      <c r="ECR56" s="5"/>
      <c r="ECS56" s="5"/>
      <c r="ECT56" s="5"/>
      <c r="ECU56" s="5"/>
      <c r="ECV56" s="5"/>
      <c r="ECW56" s="5"/>
      <c r="ECX56" s="5"/>
      <c r="ECY56" s="5"/>
      <c r="ECZ56" s="5"/>
      <c r="EDA56" s="5"/>
      <c r="EDB56" s="5"/>
      <c r="EDC56" s="5"/>
      <c r="EDD56" s="5"/>
      <c r="EDE56" s="5"/>
      <c r="EDF56" s="5"/>
      <c r="EDG56" s="5"/>
      <c r="EDH56" s="5"/>
      <c r="EDI56" s="5"/>
      <c r="EDJ56" s="5"/>
      <c r="EDK56" s="5"/>
      <c r="EDL56" s="5"/>
      <c r="EDM56" s="5"/>
      <c r="EDN56" s="5"/>
      <c r="EDO56" s="5"/>
      <c r="EDP56" s="5"/>
      <c r="EDQ56" s="5"/>
      <c r="EDR56" s="5"/>
      <c r="EDS56" s="5"/>
      <c r="EDT56" s="5"/>
      <c r="EDU56" s="5"/>
      <c r="EDV56" s="5"/>
      <c r="EDW56" s="5"/>
      <c r="EDX56" s="5"/>
      <c r="EDY56" s="5"/>
      <c r="EDZ56" s="5"/>
      <c r="EEA56" s="5"/>
      <c r="EEB56" s="5"/>
      <c r="EEC56" s="5"/>
      <c r="EED56" s="5"/>
      <c r="EEE56" s="5"/>
      <c r="EEF56" s="5"/>
      <c r="EEG56" s="5"/>
      <c r="EEH56" s="5"/>
      <c r="EEI56" s="5"/>
      <c r="EEJ56" s="5"/>
      <c r="EEK56" s="5"/>
      <c r="EEL56" s="5"/>
      <c r="EEM56" s="5"/>
      <c r="EEN56" s="5"/>
      <c r="EEO56" s="5"/>
      <c r="EEP56" s="5"/>
      <c r="EEQ56" s="5"/>
      <c r="EER56" s="5"/>
      <c r="EES56" s="5"/>
      <c r="EET56" s="5"/>
      <c r="EEU56" s="5"/>
      <c r="EEV56" s="5"/>
      <c r="EEW56" s="5"/>
      <c r="EEX56" s="5"/>
      <c r="EEY56" s="5"/>
      <c r="EEZ56" s="5"/>
      <c r="EFA56" s="5"/>
      <c r="EFB56" s="5"/>
      <c r="EFC56" s="5"/>
      <c r="EFD56" s="5"/>
      <c r="EFE56" s="5"/>
      <c r="EFF56" s="5"/>
      <c r="EFG56" s="5"/>
      <c r="EFH56" s="5"/>
      <c r="EFI56" s="5"/>
      <c r="EFJ56" s="5"/>
      <c r="EFK56" s="5"/>
      <c r="EFL56" s="5"/>
      <c r="EFM56" s="5"/>
      <c r="EFN56" s="5"/>
      <c r="EFO56" s="5"/>
      <c r="EFP56" s="5"/>
      <c r="EFQ56" s="5"/>
      <c r="EFR56" s="5"/>
      <c r="EFS56" s="5"/>
      <c r="EFT56" s="5"/>
      <c r="EFU56" s="5"/>
      <c r="EFV56" s="5"/>
      <c r="EFW56" s="5"/>
      <c r="EFX56" s="5"/>
      <c r="EFY56" s="5"/>
      <c r="EFZ56" s="5"/>
      <c r="EGA56" s="5"/>
      <c r="EGB56" s="5"/>
      <c r="EGC56" s="5"/>
      <c r="EGD56" s="5"/>
      <c r="EGE56" s="5"/>
      <c r="EGF56" s="5"/>
      <c r="EGG56" s="5"/>
      <c r="EGH56" s="5"/>
      <c r="EGI56" s="5"/>
      <c r="EGJ56" s="5"/>
      <c r="EGK56" s="5"/>
      <c r="EGL56" s="5"/>
      <c r="EGM56" s="5"/>
      <c r="EGN56" s="5"/>
      <c r="EGO56" s="5"/>
      <c r="EGP56" s="5"/>
      <c r="EGQ56" s="5"/>
      <c r="EGR56" s="5"/>
      <c r="EGS56" s="5"/>
      <c r="EGT56" s="5"/>
      <c r="EGU56" s="5"/>
      <c r="EGV56" s="5"/>
      <c r="EGW56" s="5"/>
      <c r="EGX56" s="5"/>
      <c r="EGY56" s="5"/>
      <c r="EGZ56" s="5"/>
      <c r="EHA56" s="5"/>
      <c r="EHB56" s="5"/>
      <c r="EHC56" s="5"/>
      <c r="EHD56" s="5"/>
      <c r="EHE56" s="5"/>
      <c r="EHF56" s="5"/>
      <c r="EHG56" s="5"/>
      <c r="EHH56" s="5"/>
      <c r="EHI56" s="5"/>
      <c r="EHJ56" s="5"/>
      <c r="EHK56" s="5"/>
      <c r="EHL56" s="5"/>
      <c r="EHM56" s="5"/>
      <c r="EHN56" s="5"/>
      <c r="EHO56" s="5"/>
      <c r="EHP56" s="5"/>
      <c r="EHQ56" s="5"/>
      <c r="EHR56" s="5"/>
      <c r="EHS56" s="5"/>
      <c r="EHT56" s="5"/>
      <c r="EHU56" s="5"/>
      <c r="EHV56" s="5"/>
      <c r="EHW56" s="5"/>
      <c r="EHX56" s="5"/>
      <c r="EHY56" s="5"/>
      <c r="EHZ56" s="5"/>
      <c r="EIA56" s="5"/>
      <c r="EIB56" s="5"/>
      <c r="EIC56" s="5"/>
      <c r="EID56" s="5"/>
      <c r="EIE56" s="5"/>
      <c r="EIF56" s="5"/>
      <c r="EIG56" s="5"/>
      <c r="EIH56" s="5"/>
      <c r="EII56" s="5"/>
      <c r="EIJ56" s="5"/>
      <c r="EIK56" s="5"/>
      <c r="EIL56" s="5"/>
      <c r="EIM56" s="5"/>
      <c r="EIN56" s="5"/>
      <c r="EIO56" s="5"/>
      <c r="EIP56" s="5"/>
      <c r="EIQ56" s="5"/>
      <c r="EIR56" s="5"/>
      <c r="EIS56" s="5"/>
      <c r="EIT56" s="5"/>
      <c r="EIU56" s="5"/>
      <c r="EIV56" s="5"/>
      <c r="EIW56" s="5"/>
      <c r="EIX56" s="5"/>
      <c r="EIY56" s="5"/>
      <c r="EIZ56" s="5"/>
      <c r="EJA56" s="5"/>
      <c r="EJB56" s="5"/>
      <c r="EJC56" s="5"/>
      <c r="EJD56" s="5"/>
      <c r="EJE56" s="5"/>
      <c r="EJF56" s="5"/>
      <c r="EJG56" s="5"/>
      <c r="EJH56" s="5"/>
      <c r="EJI56" s="5"/>
      <c r="EJJ56" s="5"/>
      <c r="EJK56" s="5"/>
      <c r="EJL56" s="5"/>
      <c r="EJM56" s="5"/>
      <c r="EJN56" s="5"/>
      <c r="EJO56" s="5"/>
      <c r="EJP56" s="5"/>
      <c r="EJQ56" s="5"/>
      <c r="EJR56" s="5"/>
      <c r="EJS56" s="5"/>
      <c r="EJT56" s="5"/>
      <c r="EJU56" s="5"/>
      <c r="EJV56" s="5"/>
      <c r="EJW56" s="5"/>
      <c r="EJX56" s="5"/>
      <c r="EJY56" s="5"/>
      <c r="EJZ56" s="5"/>
      <c r="EKA56" s="5"/>
      <c r="EKB56" s="5"/>
      <c r="EKC56" s="5"/>
      <c r="EKD56" s="5"/>
      <c r="EKE56" s="5"/>
      <c r="EKF56" s="5"/>
      <c r="EKG56" s="5"/>
      <c r="EKH56" s="5"/>
      <c r="EKI56" s="5"/>
      <c r="EKJ56" s="5"/>
      <c r="EKK56" s="5"/>
      <c r="EKL56" s="5"/>
      <c r="EKM56" s="5"/>
      <c r="EKN56" s="5"/>
      <c r="EKO56" s="5"/>
      <c r="EKP56" s="5"/>
      <c r="EKQ56" s="5"/>
      <c r="EKR56" s="5"/>
      <c r="EKS56" s="5"/>
      <c r="EKT56" s="5"/>
      <c r="EKU56" s="5"/>
      <c r="EKV56" s="5"/>
      <c r="EKW56" s="5"/>
      <c r="EKX56" s="5"/>
      <c r="EKY56" s="5"/>
      <c r="EKZ56" s="5"/>
      <c r="ELA56" s="5"/>
      <c r="ELB56" s="5"/>
      <c r="ELC56" s="5"/>
      <c r="ELD56" s="5"/>
      <c r="ELE56" s="5"/>
      <c r="ELF56" s="5"/>
      <c r="ELG56" s="5"/>
      <c r="ELH56" s="5"/>
      <c r="ELI56" s="5"/>
      <c r="ELJ56" s="5"/>
      <c r="ELK56" s="5"/>
      <c r="ELL56" s="5"/>
      <c r="ELM56" s="5"/>
      <c r="ELN56" s="5"/>
      <c r="ELO56" s="5"/>
      <c r="ELP56" s="5"/>
      <c r="ELQ56" s="5"/>
      <c r="ELR56" s="5"/>
      <c r="ELS56" s="5"/>
      <c r="ELT56" s="5"/>
      <c r="ELU56" s="5"/>
      <c r="ELV56" s="5"/>
      <c r="ELW56" s="5"/>
      <c r="ELX56" s="5"/>
      <c r="ELY56" s="5"/>
      <c r="ELZ56" s="5"/>
      <c r="EMA56" s="5"/>
      <c r="EMB56" s="5"/>
      <c r="EMC56" s="5"/>
      <c r="EMD56" s="5"/>
      <c r="EME56" s="5"/>
      <c r="EMF56" s="5"/>
      <c r="EMG56" s="5"/>
      <c r="EMH56" s="5"/>
      <c r="EMI56" s="5"/>
      <c r="EMJ56" s="5"/>
      <c r="EMK56" s="5"/>
      <c r="EML56" s="5"/>
      <c r="EMM56" s="5"/>
      <c r="EMN56" s="5"/>
      <c r="EMO56" s="5"/>
      <c r="EMP56" s="5"/>
      <c r="EMQ56" s="5"/>
      <c r="EMR56" s="5"/>
      <c r="EMS56" s="5"/>
      <c r="EMT56" s="5"/>
      <c r="EMU56" s="5"/>
      <c r="EMV56" s="5"/>
      <c r="EMW56" s="5"/>
      <c r="EMX56" s="5"/>
      <c r="EMY56" s="5"/>
      <c r="EMZ56" s="5"/>
      <c r="ENA56" s="5"/>
      <c r="ENB56" s="5"/>
      <c r="ENC56" s="5"/>
      <c r="END56" s="5"/>
      <c r="ENE56" s="5"/>
      <c r="ENF56" s="5"/>
      <c r="ENG56" s="5"/>
      <c r="ENH56" s="5"/>
      <c r="ENI56" s="5"/>
      <c r="ENJ56" s="5"/>
      <c r="ENK56" s="5"/>
      <c r="ENL56" s="5"/>
      <c r="ENM56" s="5"/>
      <c r="ENN56" s="5"/>
      <c r="ENO56" s="5"/>
      <c r="ENP56" s="5"/>
      <c r="ENQ56" s="5"/>
      <c r="ENR56" s="5"/>
      <c r="ENS56" s="5"/>
      <c r="ENT56" s="5"/>
      <c r="ENU56" s="5"/>
      <c r="ENV56" s="5"/>
      <c r="ENW56" s="5"/>
      <c r="ENX56" s="5"/>
      <c r="ENY56" s="5"/>
      <c r="ENZ56" s="5"/>
      <c r="EOA56" s="5"/>
      <c r="EOB56" s="5"/>
      <c r="EOC56" s="5"/>
      <c r="EOD56" s="5"/>
      <c r="EOE56" s="5"/>
      <c r="EOF56" s="5"/>
      <c r="EOG56" s="5"/>
      <c r="EOH56" s="5"/>
      <c r="EOI56" s="5"/>
      <c r="EOJ56" s="5"/>
      <c r="EOK56" s="5"/>
      <c r="EOL56" s="5"/>
      <c r="EOM56" s="5"/>
      <c r="EON56" s="5"/>
      <c r="EOO56" s="5"/>
      <c r="EOP56" s="5"/>
      <c r="EOQ56" s="5"/>
      <c r="EOR56" s="5"/>
      <c r="EOS56" s="5"/>
      <c r="EOT56" s="5"/>
      <c r="EOU56" s="5"/>
      <c r="EOV56" s="5"/>
      <c r="EOW56" s="5"/>
      <c r="EOX56" s="5"/>
      <c r="EOY56" s="5"/>
      <c r="EOZ56" s="5"/>
      <c r="EPA56" s="5"/>
      <c r="EPB56" s="5"/>
      <c r="EPC56" s="5"/>
      <c r="EPD56" s="5"/>
      <c r="EPE56" s="5"/>
      <c r="EPF56" s="5"/>
      <c r="EPG56" s="5"/>
      <c r="EPH56" s="5"/>
      <c r="EPI56" s="5"/>
      <c r="EPJ56" s="5"/>
      <c r="EPK56" s="5"/>
      <c r="EPL56" s="5"/>
      <c r="EPM56" s="5"/>
      <c r="EPN56" s="5"/>
      <c r="EPO56" s="5"/>
      <c r="EPP56" s="5"/>
      <c r="EPQ56" s="5"/>
      <c r="EPR56" s="5"/>
      <c r="EPS56" s="5"/>
      <c r="EPT56" s="5"/>
      <c r="EPU56" s="5"/>
      <c r="EPV56" s="5"/>
      <c r="EPW56" s="5"/>
      <c r="EPX56" s="5"/>
      <c r="EPY56" s="5"/>
      <c r="EPZ56" s="5"/>
      <c r="EQA56" s="5"/>
      <c r="EQB56" s="5"/>
      <c r="EQC56" s="5"/>
      <c r="EQD56" s="5"/>
      <c r="EQE56" s="5"/>
      <c r="EQF56" s="5"/>
      <c r="EQG56" s="5"/>
      <c r="EQH56" s="5"/>
      <c r="EQI56" s="5"/>
      <c r="EQJ56" s="5"/>
      <c r="EQK56" s="5"/>
      <c r="EQL56" s="5"/>
      <c r="EQM56" s="5"/>
      <c r="EQN56" s="5"/>
      <c r="EQO56" s="5"/>
      <c r="EQP56" s="5"/>
      <c r="EQQ56" s="5"/>
      <c r="EQR56" s="5"/>
      <c r="EQS56" s="5"/>
      <c r="EQT56" s="5"/>
      <c r="EQU56" s="5"/>
      <c r="EQV56" s="5"/>
      <c r="EQW56" s="5"/>
      <c r="EQX56" s="5"/>
      <c r="EQY56" s="5"/>
      <c r="EQZ56" s="5"/>
      <c r="ERA56" s="5"/>
      <c r="ERB56" s="5"/>
      <c r="ERC56" s="5"/>
      <c r="ERD56" s="5"/>
      <c r="ERE56" s="5"/>
      <c r="ERF56" s="5"/>
      <c r="ERG56" s="5"/>
      <c r="ERH56" s="5"/>
      <c r="ERI56" s="5"/>
      <c r="ERJ56" s="5"/>
      <c r="ERK56" s="5"/>
      <c r="ERL56" s="5"/>
      <c r="ERM56" s="5"/>
      <c r="ERN56" s="5"/>
      <c r="ERO56" s="5"/>
      <c r="ERP56" s="5"/>
      <c r="ERQ56" s="5"/>
      <c r="ERR56" s="5"/>
      <c r="ERS56" s="5"/>
      <c r="ERT56" s="5"/>
      <c r="ERU56" s="5"/>
      <c r="ERV56" s="5"/>
      <c r="ERW56" s="5"/>
      <c r="ERX56" s="5"/>
      <c r="ERY56" s="5"/>
      <c r="ERZ56" s="5"/>
      <c r="ESA56" s="5"/>
      <c r="ESB56" s="5"/>
      <c r="ESC56" s="5"/>
      <c r="ESD56" s="5"/>
      <c r="ESE56" s="5"/>
      <c r="ESF56" s="5"/>
      <c r="ESG56" s="5"/>
      <c r="ESH56" s="5"/>
      <c r="ESI56" s="5"/>
      <c r="ESJ56" s="5"/>
      <c r="ESK56" s="5"/>
      <c r="ESL56" s="5"/>
      <c r="ESM56" s="5"/>
      <c r="ESN56" s="5"/>
      <c r="ESO56" s="5"/>
      <c r="ESP56" s="5"/>
      <c r="ESQ56" s="5"/>
      <c r="ESR56" s="5"/>
      <c r="ESS56" s="5"/>
      <c r="EST56" s="5"/>
      <c r="ESU56" s="5"/>
      <c r="ESV56" s="5"/>
      <c r="ESW56" s="5"/>
      <c r="ESX56" s="5"/>
      <c r="ESY56" s="5"/>
      <c r="ESZ56" s="5"/>
      <c r="ETA56" s="5"/>
      <c r="ETB56" s="5"/>
      <c r="ETC56" s="5"/>
      <c r="ETD56" s="5"/>
      <c r="ETE56" s="5"/>
      <c r="ETF56" s="5"/>
      <c r="ETG56" s="5"/>
      <c r="ETH56" s="5"/>
      <c r="ETI56" s="5"/>
      <c r="ETJ56" s="5"/>
      <c r="ETK56" s="5"/>
      <c r="ETL56" s="5"/>
      <c r="ETM56" s="5"/>
      <c r="ETN56" s="5"/>
      <c r="ETO56" s="5"/>
      <c r="ETP56" s="5"/>
      <c r="ETQ56" s="5"/>
      <c r="ETR56" s="5"/>
      <c r="ETS56" s="5"/>
      <c r="ETT56" s="5"/>
      <c r="ETU56" s="5"/>
      <c r="ETV56" s="5"/>
      <c r="ETW56" s="5"/>
      <c r="ETX56" s="5"/>
      <c r="ETY56" s="5"/>
      <c r="ETZ56" s="5"/>
      <c r="EUA56" s="5"/>
      <c r="EUB56" s="5"/>
      <c r="EUC56" s="5"/>
      <c r="EUD56" s="5"/>
      <c r="EUE56" s="5"/>
      <c r="EUF56" s="5"/>
      <c r="EUG56" s="5"/>
      <c r="EUH56" s="5"/>
      <c r="EUI56" s="5"/>
      <c r="EUJ56" s="5"/>
      <c r="EUK56" s="5"/>
      <c r="EUL56" s="5"/>
      <c r="EUM56" s="5"/>
      <c r="EUN56" s="5"/>
      <c r="EUO56" s="5"/>
      <c r="EUP56" s="5"/>
      <c r="EUQ56" s="5"/>
      <c r="EUR56" s="5"/>
      <c r="EUS56" s="5"/>
      <c r="EUT56" s="5"/>
      <c r="EUU56" s="5"/>
      <c r="EUV56" s="5"/>
      <c r="EUW56" s="5"/>
      <c r="EUX56" s="5"/>
      <c r="EUY56" s="5"/>
      <c r="EUZ56" s="5"/>
      <c r="EVA56" s="5"/>
      <c r="EVB56" s="5"/>
      <c r="EVC56" s="5"/>
      <c r="EVD56" s="5"/>
      <c r="EVE56" s="5"/>
      <c r="EVF56" s="5"/>
      <c r="EVG56" s="5"/>
      <c r="EVH56" s="5"/>
      <c r="EVI56" s="5"/>
      <c r="EVJ56" s="5"/>
      <c r="EVK56" s="5"/>
      <c r="EVL56" s="5"/>
      <c r="EVM56" s="5"/>
      <c r="EVN56" s="5"/>
      <c r="EVO56" s="5"/>
      <c r="EVP56" s="5"/>
      <c r="EVQ56" s="5"/>
      <c r="EVR56" s="5"/>
      <c r="EVS56" s="5"/>
      <c r="EVT56" s="5"/>
      <c r="EVU56" s="5"/>
      <c r="EVV56" s="5"/>
      <c r="EVW56" s="5"/>
      <c r="EVX56" s="5"/>
      <c r="EVY56" s="5"/>
      <c r="EVZ56" s="5"/>
      <c r="EWA56" s="5"/>
      <c r="EWB56" s="5"/>
      <c r="EWC56" s="5"/>
      <c r="EWD56" s="5"/>
      <c r="EWE56" s="5"/>
      <c r="EWF56" s="5"/>
      <c r="EWG56" s="5"/>
      <c r="EWH56" s="5"/>
      <c r="EWI56" s="5"/>
      <c r="EWJ56" s="5"/>
      <c r="EWK56" s="5"/>
      <c r="EWL56" s="5"/>
      <c r="EWM56" s="5"/>
      <c r="EWN56" s="5"/>
      <c r="EWO56" s="5"/>
      <c r="EWP56" s="5"/>
      <c r="EWQ56" s="5"/>
      <c r="EWR56" s="5"/>
      <c r="EWS56" s="5"/>
      <c r="EWT56" s="5"/>
      <c r="EWU56" s="5"/>
      <c r="EWV56" s="5"/>
      <c r="EWW56" s="5"/>
      <c r="EWX56" s="5"/>
      <c r="EWY56" s="5"/>
      <c r="EWZ56" s="5"/>
      <c r="EXA56" s="5"/>
      <c r="EXB56" s="5"/>
      <c r="EXC56" s="5"/>
      <c r="EXD56" s="5"/>
      <c r="EXE56" s="5"/>
      <c r="EXF56" s="5"/>
      <c r="EXG56" s="5"/>
      <c r="EXH56" s="5"/>
      <c r="EXI56" s="5"/>
      <c r="EXJ56" s="5"/>
      <c r="EXK56" s="5"/>
      <c r="EXL56" s="5"/>
      <c r="EXM56" s="5"/>
      <c r="EXN56" s="5"/>
      <c r="EXO56" s="5"/>
      <c r="EXP56" s="5"/>
      <c r="EXQ56" s="5"/>
      <c r="EXR56" s="5"/>
      <c r="EXS56" s="5"/>
      <c r="EXT56" s="5"/>
      <c r="EXU56" s="5"/>
      <c r="EXV56" s="5"/>
      <c r="EXW56" s="5"/>
      <c r="EXX56" s="5"/>
      <c r="EXY56" s="5"/>
      <c r="EXZ56" s="5"/>
      <c r="EYA56" s="5"/>
      <c r="EYB56" s="5"/>
      <c r="EYC56" s="5"/>
      <c r="EYD56" s="5"/>
      <c r="EYE56" s="5"/>
      <c r="EYF56" s="5"/>
      <c r="EYG56" s="5"/>
      <c r="EYH56" s="5"/>
      <c r="EYI56" s="5"/>
      <c r="EYJ56" s="5"/>
      <c r="EYK56" s="5"/>
      <c r="EYL56" s="5"/>
      <c r="EYM56" s="5"/>
      <c r="EYN56" s="5"/>
      <c r="EYO56" s="5"/>
      <c r="EYP56" s="5"/>
      <c r="EYQ56" s="5"/>
      <c r="EYR56" s="5"/>
      <c r="EYS56" s="5"/>
      <c r="EYT56" s="5"/>
      <c r="EYU56" s="5"/>
      <c r="EYV56" s="5"/>
      <c r="EYW56" s="5"/>
      <c r="EYX56" s="5"/>
      <c r="EYY56" s="5"/>
      <c r="EYZ56" s="5"/>
      <c r="EZA56" s="5"/>
      <c r="EZB56" s="5"/>
      <c r="EZC56" s="5"/>
      <c r="EZD56" s="5"/>
      <c r="EZE56" s="5"/>
      <c r="EZF56" s="5"/>
      <c r="EZG56" s="5"/>
      <c r="EZH56" s="5"/>
      <c r="EZI56" s="5"/>
      <c r="EZJ56" s="5"/>
      <c r="EZK56" s="5"/>
      <c r="EZL56" s="5"/>
      <c r="EZM56" s="5"/>
      <c r="EZN56" s="5"/>
      <c r="EZO56" s="5"/>
      <c r="EZP56" s="5"/>
      <c r="EZQ56" s="5"/>
      <c r="EZR56" s="5"/>
      <c r="EZS56" s="5"/>
      <c r="EZT56" s="5"/>
      <c r="EZU56" s="5"/>
      <c r="EZV56" s="5"/>
      <c r="EZW56" s="5"/>
      <c r="EZX56" s="5"/>
      <c r="EZY56" s="5"/>
      <c r="EZZ56" s="5"/>
      <c r="FAA56" s="5"/>
      <c r="FAB56" s="5"/>
      <c r="FAC56" s="5"/>
      <c r="FAD56" s="5"/>
      <c r="FAE56" s="5"/>
      <c r="FAF56" s="5"/>
      <c r="FAG56" s="5"/>
      <c r="FAH56" s="5"/>
      <c r="FAI56" s="5"/>
      <c r="FAJ56" s="5"/>
      <c r="FAK56" s="5"/>
      <c r="FAL56" s="5"/>
      <c r="FAM56" s="5"/>
      <c r="FAN56" s="5"/>
      <c r="FAO56" s="5"/>
      <c r="FAP56" s="5"/>
      <c r="FAQ56" s="5"/>
      <c r="FAR56" s="5"/>
      <c r="FAS56" s="5"/>
      <c r="FAT56" s="5"/>
      <c r="FAU56" s="5"/>
      <c r="FAV56" s="5"/>
      <c r="FAW56" s="5"/>
      <c r="FAX56" s="5"/>
      <c r="FAY56" s="5"/>
      <c r="FAZ56" s="5"/>
      <c r="FBA56" s="5"/>
      <c r="FBB56" s="5"/>
      <c r="FBC56" s="5"/>
      <c r="FBD56" s="5"/>
      <c r="FBE56" s="5"/>
      <c r="FBF56" s="5"/>
      <c r="FBG56" s="5"/>
      <c r="FBH56" s="5"/>
      <c r="FBI56" s="5"/>
      <c r="FBJ56" s="5"/>
      <c r="FBK56" s="5"/>
      <c r="FBL56" s="5"/>
      <c r="FBM56" s="5"/>
      <c r="FBN56" s="5"/>
      <c r="FBO56" s="5"/>
      <c r="FBP56" s="5"/>
      <c r="FBQ56" s="5"/>
      <c r="FBR56" s="5"/>
      <c r="FBS56" s="5"/>
      <c r="FBT56" s="5"/>
      <c r="FBU56" s="5"/>
      <c r="FBV56" s="5"/>
      <c r="FBW56" s="5"/>
      <c r="FBX56" s="5"/>
      <c r="FBY56" s="5"/>
      <c r="FBZ56" s="5"/>
      <c r="FCA56" s="5"/>
      <c r="FCB56" s="5"/>
      <c r="FCC56" s="5"/>
      <c r="FCD56" s="5"/>
      <c r="FCE56" s="5"/>
      <c r="FCF56" s="5"/>
      <c r="FCG56" s="5"/>
      <c r="FCH56" s="5"/>
      <c r="FCI56" s="5"/>
      <c r="FCJ56" s="5"/>
      <c r="FCK56" s="5"/>
      <c r="FCL56" s="5"/>
      <c r="FCM56" s="5"/>
      <c r="FCN56" s="5"/>
      <c r="FCO56" s="5"/>
      <c r="FCP56" s="5"/>
      <c r="FCQ56" s="5"/>
      <c r="FCR56" s="5"/>
      <c r="FCS56" s="5"/>
      <c r="FCT56" s="5"/>
      <c r="FCU56" s="5"/>
      <c r="FCV56" s="5"/>
      <c r="FCW56" s="5"/>
      <c r="FCX56" s="5"/>
      <c r="FCY56" s="5"/>
      <c r="FCZ56" s="5"/>
      <c r="FDA56" s="5"/>
      <c r="FDB56" s="5"/>
      <c r="FDC56" s="5"/>
      <c r="FDD56" s="5"/>
      <c r="FDE56" s="5"/>
      <c r="FDF56" s="5"/>
      <c r="FDG56" s="5"/>
      <c r="FDH56" s="5"/>
      <c r="FDI56" s="5"/>
      <c r="FDJ56" s="5"/>
      <c r="FDK56" s="5"/>
      <c r="FDL56" s="5"/>
      <c r="FDM56" s="5"/>
      <c r="FDN56" s="5"/>
      <c r="FDO56" s="5"/>
      <c r="FDP56" s="5"/>
      <c r="FDQ56" s="5"/>
      <c r="FDR56" s="5"/>
      <c r="FDS56" s="5"/>
      <c r="FDT56" s="5"/>
      <c r="FDU56" s="5"/>
      <c r="FDV56" s="5"/>
      <c r="FDW56" s="5"/>
      <c r="FDX56" s="5"/>
      <c r="FDY56" s="5"/>
      <c r="FDZ56" s="5"/>
      <c r="FEA56" s="5"/>
      <c r="FEB56" s="5"/>
      <c r="FEC56" s="5"/>
      <c r="FED56" s="5"/>
      <c r="FEE56" s="5"/>
      <c r="FEF56" s="5"/>
      <c r="FEG56" s="5"/>
      <c r="FEH56" s="5"/>
      <c r="FEI56" s="5"/>
      <c r="FEJ56" s="5"/>
      <c r="FEK56" s="5"/>
      <c r="FEL56" s="5"/>
      <c r="FEM56" s="5"/>
      <c r="FEN56" s="5"/>
      <c r="FEO56" s="5"/>
      <c r="FEP56" s="5"/>
      <c r="FEQ56" s="5"/>
      <c r="FER56" s="5"/>
      <c r="FES56" s="5"/>
      <c r="FET56" s="5"/>
      <c r="FEU56" s="5"/>
      <c r="FEV56" s="5"/>
      <c r="FEW56" s="5"/>
      <c r="FEX56" s="5"/>
      <c r="FEY56" s="5"/>
      <c r="FEZ56" s="5"/>
      <c r="FFA56" s="5"/>
      <c r="FFB56" s="5"/>
      <c r="FFC56" s="5"/>
      <c r="FFD56" s="5"/>
      <c r="FFE56" s="5"/>
      <c r="FFF56" s="5"/>
      <c r="FFG56" s="5"/>
      <c r="FFH56" s="5"/>
      <c r="FFI56" s="5"/>
      <c r="FFJ56" s="5"/>
      <c r="FFK56" s="5"/>
      <c r="FFL56" s="5"/>
      <c r="FFM56" s="5"/>
      <c r="FFN56" s="5"/>
      <c r="FFO56" s="5"/>
      <c r="FFP56" s="5"/>
      <c r="FFQ56" s="5"/>
      <c r="FFR56" s="5"/>
      <c r="FFS56" s="5"/>
      <c r="FFT56" s="5"/>
      <c r="FFU56" s="5"/>
      <c r="FFV56" s="5"/>
      <c r="FFW56" s="5"/>
      <c r="FFX56" s="5"/>
      <c r="FFY56" s="5"/>
      <c r="FFZ56" s="5"/>
      <c r="FGA56" s="5"/>
      <c r="FGB56" s="5"/>
      <c r="FGC56" s="5"/>
      <c r="FGD56" s="5"/>
      <c r="FGE56" s="5"/>
      <c r="FGF56" s="5"/>
      <c r="FGG56" s="5"/>
      <c r="FGH56" s="5"/>
      <c r="FGI56" s="5"/>
      <c r="FGJ56" s="5"/>
      <c r="FGK56" s="5"/>
      <c r="FGL56" s="5"/>
      <c r="FGM56" s="5"/>
      <c r="FGN56" s="5"/>
      <c r="FGO56" s="5"/>
      <c r="FGP56" s="5"/>
      <c r="FGQ56" s="5"/>
      <c r="FGR56" s="5"/>
      <c r="FGS56" s="5"/>
      <c r="FGT56" s="5"/>
      <c r="FGU56" s="5"/>
      <c r="FGV56" s="5"/>
      <c r="FGW56" s="5"/>
      <c r="FGX56" s="5"/>
      <c r="FGY56" s="5"/>
      <c r="FGZ56" s="5"/>
      <c r="FHA56" s="5"/>
      <c r="FHB56" s="5"/>
      <c r="FHC56" s="5"/>
      <c r="FHD56" s="5"/>
      <c r="FHE56" s="5"/>
      <c r="FHF56" s="5"/>
      <c r="FHG56" s="5"/>
      <c r="FHH56" s="5"/>
      <c r="FHI56" s="5"/>
      <c r="FHJ56" s="5"/>
      <c r="FHK56" s="5"/>
      <c r="FHL56" s="5"/>
      <c r="FHM56" s="5"/>
      <c r="FHN56" s="5"/>
      <c r="FHO56" s="5"/>
      <c r="FHP56" s="5"/>
      <c r="FHQ56" s="5"/>
      <c r="FHR56" s="5"/>
      <c r="FHS56" s="5"/>
      <c r="FHT56" s="5"/>
      <c r="FHU56" s="5"/>
      <c r="FHV56" s="5"/>
      <c r="FHW56" s="5"/>
      <c r="FHX56" s="5"/>
      <c r="FHY56" s="5"/>
      <c r="FHZ56" s="5"/>
      <c r="FIA56" s="5"/>
      <c r="FIB56" s="5"/>
      <c r="FIC56" s="5"/>
      <c r="FID56" s="5"/>
      <c r="FIE56" s="5"/>
      <c r="FIF56" s="5"/>
      <c r="FIG56" s="5"/>
      <c r="FIH56" s="5"/>
      <c r="FII56" s="5"/>
      <c r="FIJ56" s="5"/>
      <c r="FIK56" s="5"/>
      <c r="FIL56" s="5"/>
      <c r="FIM56" s="5"/>
      <c r="FIN56" s="5"/>
      <c r="FIO56" s="5"/>
      <c r="FIP56" s="5"/>
      <c r="FIQ56" s="5"/>
      <c r="FIR56" s="5"/>
      <c r="FIS56" s="5"/>
      <c r="FIT56" s="5"/>
      <c r="FIU56" s="5"/>
      <c r="FIV56" s="5"/>
      <c r="FIW56" s="5"/>
      <c r="FIX56" s="5"/>
      <c r="FIY56" s="5"/>
      <c r="FIZ56" s="5"/>
      <c r="FJA56" s="5"/>
      <c r="FJB56" s="5"/>
      <c r="FJC56" s="5"/>
      <c r="FJD56" s="5"/>
      <c r="FJE56" s="5"/>
      <c r="FJF56" s="5"/>
      <c r="FJG56" s="5"/>
      <c r="FJH56" s="5"/>
      <c r="FJI56" s="5"/>
      <c r="FJJ56" s="5"/>
      <c r="FJK56" s="5"/>
      <c r="FJL56" s="5"/>
      <c r="FJM56" s="5"/>
      <c r="FJN56" s="5"/>
      <c r="FJO56" s="5"/>
      <c r="FJP56" s="5"/>
      <c r="FJQ56" s="5"/>
      <c r="FJR56" s="5"/>
      <c r="FJS56" s="5"/>
      <c r="FJT56" s="5"/>
      <c r="FJU56" s="5"/>
      <c r="FJV56" s="5"/>
      <c r="FJW56" s="5"/>
      <c r="FJX56" s="5"/>
      <c r="FJY56" s="5"/>
      <c r="FJZ56" s="5"/>
      <c r="FKA56" s="5"/>
      <c r="FKB56" s="5"/>
      <c r="FKC56" s="5"/>
      <c r="FKD56" s="5"/>
      <c r="FKE56" s="5"/>
      <c r="FKF56" s="5"/>
      <c r="FKG56" s="5"/>
      <c r="FKH56" s="5"/>
      <c r="FKI56" s="5"/>
      <c r="FKJ56" s="5"/>
      <c r="FKK56" s="5"/>
      <c r="FKL56" s="5"/>
      <c r="FKM56" s="5"/>
      <c r="FKN56" s="5"/>
      <c r="FKO56" s="5"/>
      <c r="FKP56" s="5"/>
      <c r="FKQ56" s="5"/>
      <c r="FKR56" s="5"/>
      <c r="FKS56" s="5"/>
      <c r="FKT56" s="5"/>
      <c r="FKU56" s="5"/>
      <c r="FKV56" s="5"/>
      <c r="FKW56" s="5"/>
      <c r="FKX56" s="5"/>
      <c r="FKY56" s="5"/>
      <c r="FKZ56" s="5"/>
      <c r="FLA56" s="5"/>
      <c r="FLB56" s="5"/>
      <c r="FLC56" s="5"/>
      <c r="FLD56" s="5"/>
      <c r="FLE56" s="5"/>
      <c r="FLF56" s="5"/>
      <c r="FLG56" s="5"/>
      <c r="FLH56" s="5"/>
      <c r="FLI56" s="5"/>
      <c r="FLJ56" s="5"/>
      <c r="FLK56" s="5"/>
      <c r="FLL56" s="5"/>
      <c r="FLM56" s="5"/>
      <c r="FLN56" s="5"/>
      <c r="FLO56" s="5"/>
      <c r="FLP56" s="5"/>
      <c r="FLQ56" s="5"/>
      <c r="FLR56" s="5"/>
      <c r="FLS56" s="5"/>
      <c r="FLT56" s="5"/>
      <c r="FLU56" s="5"/>
      <c r="FLV56" s="5"/>
      <c r="FLW56" s="5"/>
      <c r="FLX56" s="5"/>
      <c r="FLY56" s="5"/>
      <c r="FLZ56" s="5"/>
      <c r="FMA56" s="5"/>
      <c r="FMB56" s="5"/>
      <c r="FMC56" s="5"/>
      <c r="FMD56" s="5"/>
      <c r="FME56" s="5"/>
      <c r="FMF56" s="5"/>
      <c r="FMG56" s="5"/>
      <c r="FMH56" s="5"/>
      <c r="FMI56" s="5"/>
      <c r="FMJ56" s="5"/>
      <c r="FMK56" s="5"/>
      <c r="FML56" s="5"/>
      <c r="FMM56" s="5"/>
      <c r="FMN56" s="5"/>
      <c r="FMO56" s="5"/>
      <c r="FMP56" s="5"/>
      <c r="FMQ56" s="5"/>
      <c r="FMR56" s="5"/>
      <c r="FMS56" s="5"/>
      <c r="FMT56" s="5"/>
      <c r="FMU56" s="5"/>
      <c r="FMV56" s="5"/>
      <c r="FMW56" s="5"/>
      <c r="FMX56" s="5"/>
      <c r="FMY56" s="5"/>
      <c r="FMZ56" s="5"/>
      <c r="FNA56" s="5"/>
      <c r="FNB56" s="5"/>
      <c r="FNC56" s="5"/>
      <c r="FND56" s="5"/>
      <c r="FNE56" s="5"/>
      <c r="FNF56" s="5"/>
      <c r="FNG56" s="5"/>
      <c r="FNH56" s="5"/>
      <c r="FNI56" s="5"/>
      <c r="FNJ56" s="5"/>
      <c r="FNK56" s="5"/>
      <c r="FNL56" s="5"/>
      <c r="FNM56" s="5"/>
      <c r="FNN56" s="5"/>
      <c r="FNO56" s="5"/>
      <c r="FNP56" s="5"/>
      <c r="FNQ56" s="5"/>
      <c r="FNR56" s="5"/>
      <c r="FNS56" s="5"/>
      <c r="FNT56" s="5"/>
      <c r="FNU56" s="5"/>
      <c r="FNV56" s="5"/>
      <c r="FNW56" s="5"/>
      <c r="FNX56" s="5"/>
      <c r="FNY56" s="5"/>
      <c r="FNZ56" s="5"/>
      <c r="FOA56" s="5"/>
      <c r="FOB56" s="5"/>
      <c r="FOC56" s="5"/>
      <c r="FOD56" s="5"/>
      <c r="FOE56" s="5"/>
      <c r="FOF56" s="5"/>
      <c r="FOG56" s="5"/>
      <c r="FOH56" s="5"/>
      <c r="FOI56" s="5"/>
      <c r="FOJ56" s="5"/>
      <c r="FOK56" s="5"/>
      <c r="FOL56" s="5"/>
      <c r="FOM56" s="5"/>
      <c r="FON56" s="5"/>
      <c r="FOO56" s="5"/>
      <c r="FOP56" s="5"/>
      <c r="FOQ56" s="5"/>
      <c r="FOR56" s="5"/>
      <c r="FOS56" s="5"/>
      <c r="FOT56" s="5"/>
      <c r="FOU56" s="5"/>
      <c r="FOV56" s="5"/>
      <c r="FOW56" s="5"/>
      <c r="FOX56" s="5"/>
      <c r="FOY56" s="5"/>
      <c r="FOZ56" s="5"/>
      <c r="FPA56" s="5"/>
      <c r="FPB56" s="5"/>
      <c r="FPC56" s="5"/>
      <c r="FPD56" s="5"/>
      <c r="FPE56" s="5"/>
      <c r="FPF56" s="5"/>
      <c r="FPG56" s="5"/>
      <c r="FPH56" s="5"/>
      <c r="FPI56" s="5"/>
      <c r="FPJ56" s="5"/>
      <c r="FPK56" s="5"/>
      <c r="FPL56" s="5"/>
      <c r="FPM56" s="5"/>
      <c r="FPN56" s="5"/>
      <c r="FPO56" s="5"/>
      <c r="FPP56" s="5"/>
      <c r="FPQ56" s="5"/>
      <c r="FPR56" s="5"/>
      <c r="FPS56" s="5"/>
      <c r="FPT56" s="5"/>
      <c r="FPU56" s="5"/>
      <c r="FPV56" s="5"/>
      <c r="FPW56" s="5"/>
      <c r="FPX56" s="5"/>
      <c r="FPY56" s="5"/>
      <c r="FPZ56" s="5"/>
      <c r="FQA56" s="5"/>
      <c r="FQB56" s="5"/>
      <c r="FQC56" s="5"/>
      <c r="FQD56" s="5"/>
      <c r="FQE56" s="5"/>
      <c r="FQF56" s="5"/>
      <c r="FQG56" s="5"/>
      <c r="FQH56" s="5"/>
      <c r="FQI56" s="5"/>
      <c r="FQJ56" s="5"/>
      <c r="FQK56" s="5"/>
      <c r="FQL56" s="5"/>
      <c r="FQM56" s="5"/>
      <c r="FQN56" s="5"/>
      <c r="FQO56" s="5"/>
      <c r="FQP56" s="5"/>
      <c r="FQQ56" s="5"/>
      <c r="FQR56" s="5"/>
      <c r="FQS56" s="5"/>
      <c r="FQT56" s="5"/>
      <c r="FQU56" s="5"/>
      <c r="FQV56" s="5"/>
      <c r="FQW56" s="5"/>
      <c r="FQX56" s="5"/>
      <c r="FQY56" s="5"/>
      <c r="FQZ56" s="5"/>
      <c r="FRA56" s="5"/>
      <c r="FRB56" s="5"/>
      <c r="FRC56" s="5"/>
      <c r="FRD56" s="5"/>
      <c r="FRE56" s="5"/>
      <c r="FRF56" s="5"/>
      <c r="FRG56" s="5"/>
      <c r="FRH56" s="5"/>
      <c r="FRI56" s="5"/>
      <c r="FRJ56" s="5"/>
      <c r="FRK56" s="5"/>
      <c r="FRL56" s="5"/>
      <c r="FRM56" s="5"/>
      <c r="FRN56" s="5"/>
      <c r="FRO56" s="5"/>
      <c r="FRP56" s="5"/>
      <c r="FRQ56" s="5"/>
      <c r="FRR56" s="5"/>
      <c r="FRS56" s="5"/>
      <c r="FRT56" s="5"/>
      <c r="FRU56" s="5"/>
      <c r="FRV56" s="5"/>
      <c r="FRW56" s="5"/>
      <c r="FRX56" s="5"/>
      <c r="FRY56" s="5"/>
      <c r="FRZ56" s="5"/>
      <c r="FSA56" s="5"/>
      <c r="FSB56" s="5"/>
      <c r="FSC56" s="5"/>
      <c r="FSD56" s="5"/>
      <c r="FSE56" s="5"/>
      <c r="FSF56" s="5"/>
      <c r="FSG56" s="5"/>
      <c r="FSH56" s="5"/>
      <c r="FSI56" s="5"/>
      <c r="FSJ56" s="5"/>
      <c r="FSK56" s="5"/>
      <c r="FSL56" s="5"/>
      <c r="FSM56" s="5"/>
      <c r="FSN56" s="5"/>
      <c r="FSO56" s="5"/>
      <c r="FSP56" s="5"/>
      <c r="FSQ56" s="5"/>
      <c r="FSR56" s="5"/>
      <c r="FSS56" s="5"/>
      <c r="FST56" s="5"/>
      <c r="FSU56" s="5"/>
      <c r="FSV56" s="5"/>
      <c r="FSW56" s="5"/>
      <c r="FSX56" s="5"/>
      <c r="FSY56" s="5"/>
      <c r="FSZ56" s="5"/>
      <c r="FTA56" s="5"/>
      <c r="FTB56" s="5"/>
      <c r="FTC56" s="5"/>
      <c r="FTD56" s="5"/>
      <c r="FTE56" s="5"/>
      <c r="FTF56" s="5"/>
      <c r="FTG56" s="5"/>
      <c r="FTH56" s="5"/>
      <c r="FTI56" s="5"/>
      <c r="FTJ56" s="5"/>
      <c r="FTK56" s="5"/>
      <c r="FTL56" s="5"/>
      <c r="FTM56" s="5"/>
      <c r="FTN56" s="5"/>
      <c r="FTO56" s="5"/>
      <c r="FTP56" s="5"/>
      <c r="FTQ56" s="5"/>
      <c r="FTR56" s="5"/>
      <c r="FTS56" s="5"/>
      <c r="FTT56" s="5"/>
      <c r="FTU56" s="5"/>
      <c r="FTV56" s="5"/>
      <c r="FTW56" s="5"/>
      <c r="FTX56" s="5"/>
      <c r="FTY56" s="5"/>
      <c r="FTZ56" s="5"/>
      <c r="FUA56" s="5"/>
      <c r="FUB56" s="5"/>
      <c r="FUC56" s="5"/>
      <c r="FUD56" s="5"/>
      <c r="FUE56" s="5"/>
      <c r="FUF56" s="5"/>
      <c r="FUG56" s="5"/>
      <c r="FUH56" s="5"/>
      <c r="FUI56" s="5"/>
      <c r="FUJ56" s="5"/>
      <c r="FUK56" s="5"/>
      <c r="FUL56" s="5"/>
      <c r="FUM56" s="5"/>
      <c r="FUN56" s="5"/>
      <c r="FUO56" s="5"/>
      <c r="FUP56" s="5"/>
      <c r="FUQ56" s="5"/>
      <c r="FUR56" s="5"/>
      <c r="FUS56" s="5"/>
      <c r="FUT56" s="5"/>
      <c r="FUU56" s="5"/>
      <c r="FUV56" s="5"/>
      <c r="FUW56" s="5"/>
      <c r="FUX56" s="5"/>
      <c r="FUY56" s="5"/>
      <c r="FUZ56" s="5"/>
      <c r="FVA56" s="5"/>
      <c r="FVB56" s="5"/>
      <c r="FVC56" s="5"/>
      <c r="FVD56" s="5"/>
      <c r="FVE56" s="5"/>
      <c r="FVF56" s="5"/>
      <c r="FVG56" s="5"/>
      <c r="FVH56" s="5"/>
      <c r="FVI56" s="5"/>
      <c r="FVJ56" s="5"/>
      <c r="FVK56" s="5"/>
      <c r="FVL56" s="5"/>
      <c r="FVM56" s="5"/>
      <c r="FVN56" s="5"/>
      <c r="FVO56" s="5"/>
      <c r="FVP56" s="5"/>
      <c r="FVQ56" s="5"/>
      <c r="FVR56" s="5"/>
      <c r="FVS56" s="5"/>
      <c r="FVT56" s="5"/>
      <c r="FVU56" s="5"/>
      <c r="FVV56" s="5"/>
      <c r="FVW56" s="5"/>
      <c r="FVX56" s="5"/>
      <c r="FVY56" s="5"/>
      <c r="FVZ56" s="5"/>
      <c r="FWA56" s="5"/>
      <c r="FWB56" s="5"/>
      <c r="FWC56" s="5"/>
      <c r="FWD56" s="5"/>
      <c r="FWE56" s="5"/>
      <c r="FWF56" s="5"/>
      <c r="FWG56" s="5"/>
      <c r="FWH56" s="5"/>
      <c r="FWI56" s="5"/>
      <c r="FWJ56" s="5"/>
      <c r="FWK56" s="5"/>
      <c r="FWL56" s="5"/>
      <c r="FWM56" s="5"/>
      <c r="FWN56" s="5"/>
      <c r="FWO56" s="5"/>
      <c r="FWP56" s="5"/>
      <c r="FWQ56" s="5"/>
      <c r="FWR56" s="5"/>
      <c r="FWS56" s="5"/>
      <c r="FWT56" s="5"/>
      <c r="FWU56" s="5"/>
      <c r="FWV56" s="5"/>
      <c r="FWW56" s="5"/>
      <c r="FWX56" s="5"/>
      <c r="FWY56" s="5"/>
      <c r="FWZ56" s="5"/>
      <c r="FXA56" s="5"/>
      <c r="FXB56" s="5"/>
      <c r="FXC56" s="5"/>
      <c r="FXD56" s="5"/>
      <c r="FXE56" s="5"/>
      <c r="FXF56" s="5"/>
      <c r="FXG56" s="5"/>
      <c r="FXH56" s="5"/>
      <c r="FXI56" s="5"/>
      <c r="FXJ56" s="5"/>
      <c r="FXK56" s="5"/>
      <c r="FXL56" s="5"/>
      <c r="FXM56" s="5"/>
      <c r="FXN56" s="5"/>
      <c r="FXO56" s="5"/>
      <c r="FXP56" s="5"/>
      <c r="FXQ56" s="5"/>
      <c r="FXR56" s="5"/>
      <c r="FXS56" s="5"/>
      <c r="FXT56" s="5"/>
      <c r="FXU56" s="5"/>
      <c r="FXV56" s="5"/>
      <c r="FXW56" s="5"/>
      <c r="FXX56" s="5"/>
      <c r="FXY56" s="5"/>
      <c r="FXZ56" s="5"/>
      <c r="FYA56" s="5"/>
      <c r="FYB56" s="5"/>
      <c r="FYC56" s="5"/>
      <c r="FYD56" s="5"/>
      <c r="FYE56" s="5"/>
      <c r="FYF56" s="5"/>
      <c r="FYG56" s="5"/>
      <c r="FYH56" s="5"/>
      <c r="FYI56" s="5"/>
      <c r="FYJ56" s="5"/>
      <c r="FYK56" s="5"/>
      <c r="FYL56" s="5"/>
      <c r="FYM56" s="5"/>
      <c r="FYN56" s="5"/>
      <c r="FYO56" s="5"/>
      <c r="FYP56" s="5"/>
      <c r="FYQ56" s="5"/>
      <c r="FYR56" s="5"/>
      <c r="FYS56" s="5"/>
      <c r="FYT56" s="5"/>
      <c r="FYU56" s="5"/>
      <c r="FYV56" s="5"/>
      <c r="FYW56" s="5"/>
      <c r="FYX56" s="5"/>
      <c r="FYY56" s="5"/>
      <c r="FYZ56" s="5"/>
      <c r="FZA56" s="5"/>
      <c r="FZB56" s="5"/>
      <c r="FZC56" s="5"/>
      <c r="FZD56" s="5"/>
      <c r="FZE56" s="5"/>
      <c r="FZF56" s="5"/>
      <c r="FZG56" s="5"/>
      <c r="FZH56" s="5"/>
      <c r="FZI56" s="5"/>
      <c r="FZJ56" s="5"/>
      <c r="FZK56" s="5"/>
      <c r="FZL56" s="5"/>
      <c r="FZM56" s="5"/>
      <c r="FZN56" s="5"/>
      <c r="FZO56" s="5"/>
      <c r="FZP56" s="5"/>
      <c r="FZQ56" s="5"/>
      <c r="FZR56" s="5"/>
      <c r="FZS56" s="5"/>
      <c r="FZT56" s="5"/>
      <c r="FZU56" s="5"/>
      <c r="FZV56" s="5"/>
      <c r="FZW56" s="5"/>
      <c r="FZX56" s="5"/>
      <c r="FZY56" s="5"/>
      <c r="FZZ56" s="5"/>
      <c r="GAA56" s="5"/>
      <c r="GAB56" s="5"/>
      <c r="GAC56" s="5"/>
      <c r="GAD56" s="5"/>
      <c r="GAE56" s="5"/>
      <c r="GAF56" s="5"/>
      <c r="GAG56" s="5"/>
      <c r="GAH56" s="5"/>
      <c r="GAI56" s="5"/>
      <c r="GAJ56" s="5"/>
      <c r="GAK56" s="5"/>
      <c r="GAL56" s="5"/>
      <c r="GAM56" s="5"/>
      <c r="GAN56" s="5"/>
      <c r="GAO56" s="5"/>
      <c r="GAP56" s="5"/>
      <c r="GAQ56" s="5"/>
      <c r="GAR56" s="5"/>
      <c r="GAS56" s="5"/>
      <c r="GAT56" s="5"/>
      <c r="GAU56" s="5"/>
      <c r="GAV56" s="5"/>
      <c r="GAW56" s="5"/>
      <c r="GAX56" s="5"/>
      <c r="GAY56" s="5"/>
      <c r="GAZ56" s="5"/>
      <c r="GBA56" s="5"/>
      <c r="GBB56" s="5"/>
      <c r="GBC56" s="5"/>
      <c r="GBD56" s="5"/>
      <c r="GBE56" s="5"/>
      <c r="GBF56" s="5"/>
      <c r="GBG56" s="5"/>
      <c r="GBH56" s="5"/>
      <c r="GBI56" s="5"/>
      <c r="GBJ56" s="5"/>
      <c r="GBK56" s="5"/>
      <c r="GBL56" s="5"/>
      <c r="GBM56" s="5"/>
      <c r="GBN56" s="5"/>
      <c r="GBO56" s="5"/>
      <c r="GBP56" s="5"/>
      <c r="GBQ56" s="5"/>
      <c r="GBR56" s="5"/>
      <c r="GBS56" s="5"/>
      <c r="GBT56" s="5"/>
      <c r="GBU56" s="5"/>
      <c r="GBV56" s="5"/>
      <c r="GBW56" s="5"/>
      <c r="GBX56" s="5"/>
      <c r="GBY56" s="5"/>
      <c r="GBZ56" s="5"/>
      <c r="GCA56" s="5"/>
      <c r="GCB56" s="5"/>
      <c r="GCC56" s="5"/>
      <c r="GCD56" s="5"/>
      <c r="GCE56" s="5"/>
      <c r="GCF56" s="5"/>
      <c r="GCG56" s="5"/>
      <c r="GCH56" s="5"/>
      <c r="GCI56" s="5"/>
      <c r="GCJ56" s="5"/>
      <c r="GCK56" s="5"/>
      <c r="GCL56" s="5"/>
      <c r="GCM56" s="5"/>
      <c r="GCN56" s="5"/>
      <c r="GCO56" s="5"/>
      <c r="GCP56" s="5"/>
      <c r="GCQ56" s="5"/>
      <c r="GCR56" s="5"/>
      <c r="GCS56" s="5"/>
      <c r="GCT56" s="5"/>
      <c r="GCU56" s="5"/>
      <c r="GCV56" s="5"/>
      <c r="GCW56" s="5"/>
      <c r="GCX56" s="5"/>
      <c r="GCY56" s="5"/>
      <c r="GCZ56" s="5"/>
      <c r="GDA56" s="5"/>
      <c r="GDB56" s="5"/>
      <c r="GDC56" s="5"/>
      <c r="GDD56" s="5"/>
      <c r="GDE56" s="5"/>
      <c r="GDF56" s="5"/>
      <c r="GDG56" s="5"/>
      <c r="GDH56" s="5"/>
      <c r="GDI56" s="5"/>
      <c r="GDJ56" s="5"/>
      <c r="GDK56" s="5"/>
      <c r="GDL56" s="5"/>
      <c r="GDM56" s="5"/>
      <c r="GDN56" s="5"/>
      <c r="GDO56" s="5"/>
      <c r="GDP56" s="5"/>
      <c r="GDQ56" s="5"/>
      <c r="GDR56" s="5"/>
      <c r="GDS56" s="5"/>
      <c r="GDT56" s="5"/>
      <c r="GDU56" s="5"/>
      <c r="GDV56" s="5"/>
      <c r="GDW56" s="5"/>
      <c r="GDX56" s="5"/>
      <c r="GDY56" s="5"/>
      <c r="GDZ56" s="5"/>
      <c r="GEA56" s="5"/>
      <c r="GEB56" s="5"/>
      <c r="GEC56" s="5"/>
      <c r="GED56" s="5"/>
      <c r="GEE56" s="5"/>
      <c r="GEF56" s="5"/>
      <c r="GEG56" s="5"/>
      <c r="GEH56" s="5"/>
      <c r="GEI56" s="5"/>
      <c r="GEJ56" s="5"/>
      <c r="GEK56" s="5"/>
      <c r="GEL56" s="5"/>
      <c r="GEM56" s="5"/>
      <c r="GEN56" s="5"/>
      <c r="GEO56" s="5"/>
      <c r="GEP56" s="5"/>
      <c r="GEQ56" s="5"/>
      <c r="GER56" s="5"/>
      <c r="GES56" s="5"/>
      <c r="GET56" s="5"/>
      <c r="GEU56" s="5"/>
      <c r="GEV56" s="5"/>
      <c r="GEW56" s="5"/>
      <c r="GEX56" s="5"/>
      <c r="GEY56" s="5"/>
      <c r="GEZ56" s="5"/>
      <c r="GFA56" s="5"/>
      <c r="GFB56" s="5"/>
      <c r="GFC56" s="5"/>
      <c r="GFD56" s="5"/>
      <c r="GFE56" s="5"/>
      <c r="GFF56" s="5"/>
      <c r="GFG56" s="5"/>
      <c r="GFH56" s="5"/>
      <c r="GFI56" s="5"/>
      <c r="GFJ56" s="5"/>
      <c r="GFK56" s="5"/>
      <c r="GFL56" s="5"/>
      <c r="GFM56" s="5"/>
      <c r="GFN56" s="5"/>
      <c r="GFO56" s="5"/>
      <c r="GFP56" s="5"/>
      <c r="GFQ56" s="5"/>
      <c r="GFR56" s="5"/>
      <c r="GFS56" s="5"/>
      <c r="GFT56" s="5"/>
      <c r="GFU56" s="5"/>
      <c r="GFV56" s="5"/>
      <c r="GFW56" s="5"/>
      <c r="GFX56" s="5"/>
      <c r="GFY56" s="5"/>
      <c r="GFZ56" s="5"/>
      <c r="GGA56" s="5"/>
      <c r="GGB56" s="5"/>
      <c r="GGC56" s="5"/>
      <c r="GGD56" s="5"/>
      <c r="GGE56" s="5"/>
      <c r="GGF56" s="5"/>
      <c r="GGG56" s="5"/>
      <c r="GGH56" s="5"/>
      <c r="GGI56" s="5"/>
      <c r="GGJ56" s="5"/>
      <c r="GGK56" s="5"/>
      <c r="GGL56" s="5"/>
      <c r="GGM56" s="5"/>
      <c r="GGN56" s="5"/>
      <c r="GGO56" s="5"/>
      <c r="GGP56" s="5"/>
      <c r="GGQ56" s="5"/>
      <c r="GGR56" s="5"/>
      <c r="GGS56" s="5"/>
      <c r="GGT56" s="5"/>
      <c r="GGU56" s="5"/>
      <c r="GGV56" s="5"/>
      <c r="GGW56" s="5"/>
      <c r="GGX56" s="5"/>
      <c r="GGY56" s="5"/>
      <c r="GGZ56" s="5"/>
      <c r="GHA56" s="5"/>
      <c r="GHB56" s="5"/>
      <c r="GHC56" s="5"/>
      <c r="GHD56" s="5"/>
      <c r="GHE56" s="5"/>
      <c r="GHF56" s="5"/>
      <c r="GHG56" s="5"/>
      <c r="GHH56" s="5"/>
      <c r="GHI56" s="5"/>
      <c r="GHJ56" s="5"/>
      <c r="GHK56" s="5"/>
      <c r="GHL56" s="5"/>
      <c r="GHM56" s="5"/>
      <c r="GHN56" s="5"/>
      <c r="GHO56" s="5"/>
      <c r="GHP56" s="5"/>
      <c r="GHQ56" s="5"/>
      <c r="GHR56" s="5"/>
      <c r="GHS56" s="5"/>
      <c r="GHT56" s="5"/>
      <c r="GHU56" s="5"/>
      <c r="GHV56" s="5"/>
      <c r="GHW56" s="5"/>
      <c r="GHX56" s="5"/>
      <c r="GHY56" s="5"/>
      <c r="GHZ56" s="5"/>
      <c r="GIA56" s="5"/>
      <c r="GIB56" s="5"/>
      <c r="GIC56" s="5"/>
      <c r="GID56" s="5"/>
      <c r="GIE56" s="5"/>
      <c r="GIF56" s="5"/>
      <c r="GIG56" s="5"/>
      <c r="GIH56" s="5"/>
      <c r="GII56" s="5"/>
      <c r="GIJ56" s="5"/>
      <c r="GIK56" s="5"/>
      <c r="GIL56" s="5"/>
      <c r="GIM56" s="5"/>
      <c r="GIN56" s="5"/>
      <c r="GIO56" s="5"/>
      <c r="GIP56" s="5"/>
      <c r="GIQ56" s="5"/>
      <c r="GIR56" s="5"/>
      <c r="GIS56" s="5"/>
      <c r="GIT56" s="5"/>
      <c r="GIU56" s="5"/>
      <c r="GIV56" s="5"/>
      <c r="GIW56" s="5"/>
      <c r="GIX56" s="5"/>
      <c r="GIY56" s="5"/>
      <c r="GIZ56" s="5"/>
      <c r="GJA56" s="5"/>
      <c r="GJB56" s="5"/>
      <c r="GJC56" s="5"/>
      <c r="GJD56" s="5"/>
      <c r="GJE56" s="5"/>
      <c r="GJF56" s="5"/>
      <c r="GJG56" s="5"/>
      <c r="GJH56" s="5"/>
      <c r="GJI56" s="5"/>
      <c r="GJJ56" s="5"/>
      <c r="GJK56" s="5"/>
      <c r="GJL56" s="5"/>
      <c r="GJM56" s="5"/>
      <c r="GJN56" s="5"/>
      <c r="GJO56" s="5"/>
      <c r="GJP56" s="5"/>
      <c r="GJQ56" s="5"/>
      <c r="GJR56" s="5"/>
      <c r="GJS56" s="5"/>
      <c r="GJT56" s="5"/>
      <c r="GJU56" s="5"/>
      <c r="GJV56" s="5"/>
      <c r="GJW56" s="5"/>
      <c r="GJX56" s="5"/>
      <c r="GJY56" s="5"/>
      <c r="GJZ56" s="5"/>
      <c r="GKA56" s="5"/>
      <c r="GKB56" s="5"/>
      <c r="GKC56" s="5"/>
      <c r="GKD56" s="5"/>
      <c r="GKE56" s="5"/>
      <c r="GKF56" s="5"/>
      <c r="GKG56" s="5"/>
      <c r="GKH56" s="5"/>
      <c r="GKI56" s="5"/>
      <c r="GKJ56" s="5"/>
      <c r="GKK56" s="5"/>
      <c r="GKL56" s="5"/>
      <c r="GKM56" s="5"/>
      <c r="GKN56" s="5"/>
      <c r="GKO56" s="5"/>
      <c r="GKP56" s="5"/>
      <c r="GKQ56" s="5"/>
      <c r="GKR56" s="5"/>
      <c r="GKS56" s="5"/>
      <c r="GKT56" s="5"/>
      <c r="GKU56" s="5"/>
      <c r="GKV56" s="5"/>
      <c r="GKW56" s="5"/>
      <c r="GKX56" s="5"/>
      <c r="GKY56" s="5"/>
      <c r="GKZ56" s="5"/>
      <c r="GLA56" s="5"/>
      <c r="GLB56" s="5"/>
      <c r="GLC56" s="5"/>
      <c r="GLD56" s="5"/>
      <c r="GLE56" s="5"/>
      <c r="GLF56" s="5"/>
      <c r="GLG56" s="5"/>
      <c r="GLH56" s="5"/>
      <c r="GLI56" s="5"/>
      <c r="GLJ56" s="5"/>
      <c r="GLK56" s="5"/>
      <c r="GLL56" s="5"/>
      <c r="GLM56" s="5"/>
      <c r="GLN56" s="5"/>
      <c r="GLO56" s="5"/>
      <c r="GLP56" s="5"/>
      <c r="GLQ56" s="5"/>
      <c r="GLR56" s="5"/>
      <c r="GLS56" s="5"/>
      <c r="GLT56" s="5"/>
      <c r="GLU56" s="5"/>
      <c r="GLV56" s="5"/>
      <c r="GLW56" s="5"/>
      <c r="GLX56" s="5"/>
      <c r="GLY56" s="5"/>
      <c r="GLZ56" s="5"/>
      <c r="GMA56" s="5"/>
      <c r="GMB56" s="5"/>
      <c r="GMC56" s="5"/>
      <c r="GMD56" s="5"/>
      <c r="GME56" s="5"/>
      <c r="GMF56" s="5"/>
      <c r="GMG56" s="5"/>
      <c r="GMH56" s="5"/>
      <c r="GMI56" s="5"/>
      <c r="GMJ56" s="5"/>
      <c r="GMK56" s="5"/>
      <c r="GML56" s="5"/>
      <c r="GMM56" s="5"/>
      <c r="GMN56" s="5"/>
      <c r="GMO56" s="5"/>
      <c r="GMP56" s="5"/>
      <c r="GMQ56" s="5"/>
      <c r="GMR56" s="5"/>
      <c r="GMS56" s="5"/>
      <c r="GMT56" s="5"/>
      <c r="GMU56" s="5"/>
      <c r="GMV56" s="5"/>
      <c r="GMW56" s="5"/>
      <c r="GMX56" s="5"/>
      <c r="GMY56" s="5"/>
      <c r="GMZ56" s="5"/>
      <c r="GNA56" s="5"/>
      <c r="GNB56" s="5"/>
      <c r="GNC56" s="5"/>
      <c r="GND56" s="5"/>
      <c r="GNE56" s="5"/>
      <c r="GNF56" s="5"/>
      <c r="GNG56" s="5"/>
      <c r="GNH56" s="5"/>
      <c r="GNI56" s="5"/>
      <c r="GNJ56" s="5"/>
      <c r="GNK56" s="5"/>
      <c r="GNL56" s="5"/>
      <c r="GNM56" s="5"/>
      <c r="GNN56" s="5"/>
      <c r="GNO56" s="5"/>
      <c r="GNP56" s="5"/>
      <c r="GNQ56" s="5"/>
      <c r="GNR56" s="5"/>
      <c r="GNS56" s="5"/>
      <c r="GNT56" s="5"/>
      <c r="GNU56" s="5"/>
      <c r="GNV56" s="5"/>
      <c r="GNW56" s="5"/>
      <c r="GNX56" s="5"/>
      <c r="GNY56" s="5"/>
      <c r="GNZ56" s="5"/>
      <c r="GOA56" s="5"/>
      <c r="GOB56" s="5"/>
      <c r="GOC56" s="5"/>
      <c r="GOD56" s="5"/>
      <c r="GOE56" s="5"/>
      <c r="GOF56" s="5"/>
      <c r="GOG56" s="5"/>
      <c r="GOH56" s="5"/>
      <c r="GOI56" s="5"/>
      <c r="GOJ56" s="5"/>
      <c r="GOK56" s="5"/>
      <c r="GOL56" s="5"/>
      <c r="GOM56" s="5"/>
      <c r="GON56" s="5"/>
      <c r="GOO56" s="5"/>
      <c r="GOP56" s="5"/>
      <c r="GOQ56" s="5"/>
      <c r="GOR56" s="5"/>
      <c r="GOS56" s="5"/>
      <c r="GOT56" s="5"/>
      <c r="GOU56" s="5"/>
      <c r="GOV56" s="5"/>
      <c r="GOW56" s="5"/>
      <c r="GOX56" s="5"/>
      <c r="GOY56" s="5"/>
      <c r="GOZ56" s="5"/>
      <c r="GPA56" s="5"/>
      <c r="GPB56" s="5"/>
      <c r="GPC56" s="5"/>
      <c r="GPD56" s="5"/>
      <c r="GPE56" s="5"/>
      <c r="GPF56" s="5"/>
      <c r="GPG56" s="5"/>
      <c r="GPH56" s="5"/>
      <c r="GPI56" s="5"/>
      <c r="GPJ56" s="5"/>
      <c r="GPK56" s="5"/>
      <c r="GPL56" s="5"/>
      <c r="GPM56" s="5"/>
      <c r="GPN56" s="5"/>
      <c r="GPO56" s="5"/>
      <c r="GPP56" s="5"/>
      <c r="GPQ56" s="5"/>
      <c r="GPR56" s="5"/>
      <c r="GPS56" s="5"/>
      <c r="GPT56" s="5"/>
      <c r="GPU56" s="5"/>
      <c r="GPV56" s="5"/>
      <c r="GPW56" s="5"/>
      <c r="GPX56" s="5"/>
      <c r="GPY56" s="5"/>
      <c r="GPZ56" s="5"/>
      <c r="GQA56" s="5"/>
      <c r="GQB56" s="5"/>
      <c r="GQC56" s="5"/>
      <c r="GQD56" s="5"/>
      <c r="GQE56" s="5"/>
      <c r="GQF56" s="5"/>
      <c r="GQG56" s="5"/>
      <c r="GQH56" s="5"/>
      <c r="GQI56" s="5"/>
      <c r="GQJ56" s="5"/>
      <c r="GQK56" s="5"/>
      <c r="GQL56" s="5"/>
      <c r="GQM56" s="5"/>
      <c r="GQN56" s="5"/>
      <c r="GQO56" s="5"/>
      <c r="GQP56" s="5"/>
      <c r="GQQ56" s="5"/>
      <c r="GQR56" s="5"/>
      <c r="GQS56" s="5"/>
      <c r="GQT56" s="5"/>
      <c r="GQU56" s="5"/>
      <c r="GQV56" s="5"/>
      <c r="GQW56" s="5"/>
      <c r="GQX56" s="5"/>
      <c r="GQY56" s="5"/>
      <c r="GQZ56" s="5"/>
      <c r="GRA56" s="5"/>
      <c r="GRB56" s="5"/>
      <c r="GRC56" s="5"/>
      <c r="GRD56" s="5"/>
      <c r="GRE56" s="5"/>
      <c r="GRF56" s="5"/>
      <c r="GRG56" s="5"/>
      <c r="GRH56" s="5"/>
      <c r="GRI56" s="5"/>
      <c r="GRJ56" s="5"/>
      <c r="GRK56" s="5"/>
      <c r="GRL56" s="5"/>
      <c r="GRM56" s="5"/>
      <c r="GRN56" s="5"/>
      <c r="GRO56" s="5"/>
      <c r="GRP56" s="5"/>
      <c r="GRQ56" s="5"/>
      <c r="GRR56" s="5"/>
      <c r="GRS56" s="5"/>
      <c r="GRT56" s="5"/>
      <c r="GRU56" s="5"/>
      <c r="GRV56" s="5"/>
      <c r="GRW56" s="5"/>
      <c r="GRX56" s="5"/>
      <c r="GRY56" s="5"/>
      <c r="GRZ56" s="5"/>
      <c r="GSA56" s="5"/>
      <c r="GSB56" s="5"/>
      <c r="GSC56" s="5"/>
      <c r="GSD56" s="5"/>
      <c r="GSE56" s="5"/>
      <c r="GSF56" s="5"/>
      <c r="GSG56" s="5"/>
      <c r="GSH56" s="5"/>
      <c r="GSI56" s="5"/>
      <c r="GSJ56" s="5"/>
      <c r="GSK56" s="5"/>
      <c r="GSL56" s="5"/>
      <c r="GSM56" s="5"/>
      <c r="GSN56" s="5"/>
      <c r="GSO56" s="5"/>
      <c r="GSP56" s="5"/>
      <c r="GSQ56" s="5"/>
      <c r="GSR56" s="5"/>
      <c r="GSS56" s="5"/>
      <c r="GST56" s="5"/>
      <c r="GSU56" s="5"/>
      <c r="GSV56" s="5"/>
      <c r="GSW56" s="5"/>
      <c r="GSX56" s="5"/>
      <c r="GSY56" s="5"/>
      <c r="GSZ56" s="5"/>
      <c r="GTA56" s="5"/>
      <c r="GTB56" s="5"/>
      <c r="GTC56" s="5"/>
      <c r="GTD56" s="5"/>
      <c r="GTE56" s="5"/>
      <c r="GTF56" s="5"/>
      <c r="GTG56" s="5"/>
      <c r="GTH56" s="5"/>
      <c r="GTI56" s="5"/>
      <c r="GTJ56" s="5"/>
      <c r="GTK56" s="5"/>
      <c r="GTL56" s="5"/>
      <c r="GTM56" s="5"/>
      <c r="GTN56" s="5"/>
      <c r="GTO56" s="5"/>
      <c r="GTP56" s="5"/>
      <c r="GTQ56" s="5"/>
      <c r="GTR56" s="5"/>
      <c r="GTS56" s="5"/>
      <c r="GTT56" s="5"/>
      <c r="GTU56" s="5"/>
      <c r="GTV56" s="5"/>
      <c r="GTW56" s="5"/>
      <c r="GTX56" s="5"/>
      <c r="GTY56" s="5"/>
      <c r="GTZ56" s="5"/>
      <c r="GUA56" s="5"/>
      <c r="GUB56" s="5"/>
      <c r="GUC56" s="5"/>
      <c r="GUD56" s="5"/>
      <c r="GUE56" s="5"/>
      <c r="GUF56" s="5"/>
      <c r="GUG56" s="5"/>
      <c r="GUH56" s="5"/>
      <c r="GUI56" s="5"/>
      <c r="GUJ56" s="5"/>
      <c r="GUK56" s="5"/>
      <c r="GUL56" s="5"/>
      <c r="GUM56" s="5"/>
      <c r="GUN56" s="5"/>
      <c r="GUO56" s="5"/>
      <c r="GUP56" s="5"/>
      <c r="GUQ56" s="5"/>
      <c r="GUR56" s="5"/>
      <c r="GUS56" s="5"/>
      <c r="GUT56" s="5"/>
      <c r="GUU56" s="5"/>
      <c r="GUV56" s="5"/>
      <c r="GUW56" s="5"/>
      <c r="GUX56" s="5"/>
      <c r="GUY56" s="5"/>
      <c r="GUZ56" s="5"/>
      <c r="GVA56" s="5"/>
      <c r="GVB56" s="5"/>
      <c r="GVC56" s="5"/>
      <c r="GVD56" s="5"/>
      <c r="GVE56" s="5"/>
      <c r="GVF56" s="5"/>
      <c r="GVG56" s="5"/>
      <c r="GVH56" s="5"/>
      <c r="GVI56" s="5"/>
      <c r="GVJ56" s="5"/>
      <c r="GVK56" s="5"/>
      <c r="GVL56" s="5"/>
      <c r="GVM56" s="5"/>
      <c r="GVN56" s="5"/>
      <c r="GVO56" s="5"/>
      <c r="GVP56" s="5"/>
      <c r="GVQ56" s="5"/>
      <c r="GVR56" s="5"/>
      <c r="GVS56" s="5"/>
      <c r="GVT56" s="5"/>
      <c r="GVU56" s="5"/>
      <c r="GVV56" s="5"/>
      <c r="GVW56" s="5"/>
      <c r="GVX56" s="5"/>
      <c r="GVY56" s="5"/>
      <c r="GVZ56" s="5"/>
      <c r="GWA56" s="5"/>
      <c r="GWB56" s="5"/>
      <c r="GWC56" s="5"/>
      <c r="GWD56" s="5"/>
      <c r="GWE56" s="5"/>
      <c r="GWF56" s="5"/>
      <c r="GWG56" s="5"/>
      <c r="GWH56" s="5"/>
      <c r="GWI56" s="5"/>
      <c r="GWJ56" s="5"/>
      <c r="GWK56" s="5"/>
      <c r="GWL56" s="5"/>
      <c r="GWM56" s="5"/>
      <c r="GWN56" s="5"/>
      <c r="GWO56" s="5"/>
      <c r="GWP56" s="5"/>
      <c r="GWQ56" s="5"/>
      <c r="GWR56" s="5"/>
      <c r="GWS56" s="5"/>
      <c r="GWT56" s="5"/>
      <c r="GWU56" s="5"/>
      <c r="GWV56" s="5"/>
      <c r="GWW56" s="5"/>
      <c r="GWX56" s="5"/>
      <c r="GWY56" s="5"/>
      <c r="GWZ56" s="5"/>
      <c r="GXA56" s="5"/>
      <c r="GXB56" s="5"/>
      <c r="GXC56" s="5"/>
      <c r="GXD56" s="5"/>
      <c r="GXE56" s="5"/>
      <c r="GXF56" s="5"/>
      <c r="GXG56" s="5"/>
      <c r="GXH56" s="5"/>
      <c r="GXI56" s="5"/>
      <c r="GXJ56" s="5"/>
      <c r="GXK56" s="5"/>
      <c r="GXL56" s="5"/>
      <c r="GXM56" s="5"/>
      <c r="GXN56" s="5"/>
      <c r="GXO56" s="5"/>
      <c r="GXP56" s="5"/>
      <c r="GXQ56" s="5"/>
      <c r="GXR56" s="5"/>
      <c r="GXS56" s="5"/>
      <c r="GXT56" s="5"/>
      <c r="GXU56" s="5"/>
      <c r="GXV56" s="5"/>
      <c r="GXW56" s="5"/>
      <c r="GXX56" s="5"/>
      <c r="GXY56" s="5"/>
      <c r="GXZ56" s="5"/>
      <c r="GYA56" s="5"/>
      <c r="GYB56" s="5"/>
      <c r="GYC56" s="5"/>
      <c r="GYD56" s="5"/>
      <c r="GYE56" s="5"/>
      <c r="GYF56" s="5"/>
      <c r="GYG56" s="5"/>
      <c r="GYH56" s="5"/>
      <c r="GYI56" s="5"/>
      <c r="GYJ56" s="5"/>
      <c r="GYK56" s="5"/>
      <c r="GYL56" s="5"/>
      <c r="GYM56" s="5"/>
      <c r="GYN56" s="5"/>
      <c r="GYO56" s="5"/>
      <c r="GYP56" s="5"/>
      <c r="GYQ56" s="5"/>
      <c r="GYR56" s="5"/>
      <c r="GYS56" s="5"/>
      <c r="GYT56" s="5"/>
      <c r="GYU56" s="5"/>
      <c r="GYV56" s="5"/>
      <c r="GYW56" s="5"/>
      <c r="GYX56" s="5"/>
      <c r="GYY56" s="5"/>
      <c r="GYZ56" s="5"/>
      <c r="GZA56" s="5"/>
      <c r="GZB56" s="5"/>
      <c r="GZC56" s="5"/>
      <c r="GZD56" s="5"/>
      <c r="GZE56" s="5"/>
      <c r="GZF56" s="5"/>
      <c r="GZG56" s="5"/>
      <c r="GZH56" s="5"/>
      <c r="GZI56" s="5"/>
      <c r="GZJ56" s="5"/>
      <c r="GZK56" s="5"/>
      <c r="GZL56" s="5"/>
      <c r="GZM56" s="5"/>
      <c r="GZN56" s="5"/>
      <c r="GZO56" s="5"/>
      <c r="GZP56" s="5"/>
      <c r="GZQ56" s="5"/>
      <c r="GZR56" s="5"/>
      <c r="GZS56" s="5"/>
      <c r="GZT56" s="5"/>
      <c r="GZU56" s="5"/>
      <c r="GZV56" s="5"/>
      <c r="GZW56" s="5"/>
      <c r="GZX56" s="5"/>
      <c r="GZY56" s="5"/>
      <c r="GZZ56" s="5"/>
      <c r="HAA56" s="5"/>
      <c r="HAB56" s="5"/>
      <c r="HAC56" s="5"/>
      <c r="HAD56" s="5"/>
      <c r="HAE56" s="5"/>
      <c r="HAF56" s="5"/>
      <c r="HAG56" s="5"/>
      <c r="HAH56" s="5"/>
      <c r="HAI56" s="5"/>
      <c r="HAJ56" s="5"/>
      <c r="HAK56" s="5"/>
      <c r="HAL56" s="5"/>
      <c r="HAM56" s="5"/>
      <c r="HAN56" s="5"/>
      <c r="HAO56" s="5"/>
      <c r="HAP56" s="5"/>
      <c r="HAQ56" s="5"/>
      <c r="HAR56" s="5"/>
      <c r="HAS56" s="5"/>
      <c r="HAT56" s="5"/>
      <c r="HAU56" s="5"/>
      <c r="HAV56" s="5"/>
      <c r="HAW56" s="5"/>
      <c r="HAX56" s="5"/>
      <c r="HAY56" s="5"/>
      <c r="HAZ56" s="5"/>
      <c r="HBA56" s="5"/>
      <c r="HBB56" s="5"/>
      <c r="HBC56" s="5"/>
      <c r="HBD56" s="5"/>
      <c r="HBE56" s="5"/>
      <c r="HBF56" s="5"/>
      <c r="HBG56" s="5"/>
      <c r="HBH56" s="5"/>
      <c r="HBI56" s="5"/>
      <c r="HBJ56" s="5"/>
      <c r="HBK56" s="5"/>
      <c r="HBL56" s="5"/>
      <c r="HBM56" s="5"/>
      <c r="HBN56" s="5"/>
      <c r="HBO56" s="5"/>
      <c r="HBP56" s="5"/>
      <c r="HBQ56" s="5"/>
      <c r="HBR56" s="5"/>
      <c r="HBS56" s="5"/>
      <c r="HBT56" s="5"/>
      <c r="HBU56" s="5"/>
      <c r="HBV56" s="5"/>
      <c r="HBW56" s="5"/>
      <c r="HBX56" s="5"/>
      <c r="HBY56" s="5"/>
      <c r="HBZ56" s="5"/>
      <c r="HCA56" s="5"/>
      <c r="HCB56" s="5"/>
      <c r="HCC56" s="5"/>
      <c r="HCD56" s="5"/>
      <c r="HCE56" s="5"/>
      <c r="HCF56" s="5"/>
      <c r="HCG56" s="5"/>
      <c r="HCH56" s="5"/>
      <c r="HCI56" s="5"/>
      <c r="HCJ56" s="5"/>
      <c r="HCK56" s="5"/>
      <c r="HCL56" s="5"/>
      <c r="HCM56" s="5"/>
      <c r="HCN56" s="5"/>
      <c r="HCO56" s="5"/>
      <c r="HCP56" s="5"/>
      <c r="HCQ56" s="5"/>
      <c r="HCR56" s="5"/>
      <c r="HCS56" s="5"/>
      <c r="HCT56" s="5"/>
      <c r="HCU56" s="5"/>
      <c r="HCV56" s="5"/>
      <c r="HCW56" s="5"/>
      <c r="HCX56" s="5"/>
      <c r="HCY56" s="5"/>
      <c r="HCZ56" s="5"/>
      <c r="HDA56" s="5"/>
      <c r="HDB56" s="5"/>
      <c r="HDC56" s="5"/>
      <c r="HDD56" s="5"/>
      <c r="HDE56" s="5"/>
      <c r="HDF56" s="5"/>
      <c r="HDG56" s="5"/>
      <c r="HDH56" s="5"/>
      <c r="HDI56" s="5"/>
      <c r="HDJ56" s="5"/>
      <c r="HDK56" s="5"/>
      <c r="HDL56" s="5"/>
      <c r="HDM56" s="5"/>
      <c r="HDN56" s="5"/>
      <c r="HDO56" s="5"/>
      <c r="HDP56" s="5"/>
      <c r="HDQ56" s="5"/>
      <c r="HDR56" s="5"/>
      <c r="HDS56" s="5"/>
      <c r="HDT56" s="5"/>
      <c r="HDU56" s="5"/>
      <c r="HDV56" s="5"/>
      <c r="HDW56" s="5"/>
      <c r="HDX56" s="5"/>
      <c r="HDY56" s="5"/>
      <c r="HDZ56" s="5"/>
      <c r="HEA56" s="5"/>
      <c r="HEB56" s="5"/>
      <c r="HEC56" s="5"/>
      <c r="HED56" s="5"/>
      <c r="HEE56" s="5"/>
      <c r="HEF56" s="5"/>
      <c r="HEG56" s="5"/>
      <c r="HEH56" s="5"/>
      <c r="HEI56" s="5"/>
      <c r="HEJ56" s="5"/>
      <c r="HEK56" s="5"/>
      <c r="HEL56" s="5"/>
      <c r="HEM56" s="5"/>
      <c r="HEN56" s="5"/>
      <c r="HEO56" s="5"/>
      <c r="HEP56" s="5"/>
      <c r="HEQ56" s="5"/>
      <c r="HER56" s="5"/>
      <c r="HES56" s="5"/>
      <c r="HET56" s="5"/>
      <c r="HEU56" s="5"/>
      <c r="HEV56" s="5"/>
      <c r="HEW56" s="5"/>
      <c r="HEX56" s="5"/>
      <c r="HEY56" s="5"/>
      <c r="HEZ56" s="5"/>
      <c r="HFA56" s="5"/>
      <c r="HFB56" s="5"/>
      <c r="HFC56" s="5"/>
      <c r="HFD56" s="5"/>
      <c r="HFE56" s="5"/>
      <c r="HFF56" s="5"/>
      <c r="HFG56" s="5"/>
      <c r="HFH56" s="5"/>
      <c r="HFI56" s="5"/>
      <c r="HFJ56" s="5"/>
      <c r="HFK56" s="5"/>
      <c r="HFL56" s="5"/>
      <c r="HFM56" s="5"/>
      <c r="HFN56" s="5"/>
      <c r="HFO56" s="5"/>
      <c r="HFP56" s="5"/>
      <c r="HFQ56" s="5"/>
      <c r="HFR56" s="5"/>
      <c r="HFS56" s="5"/>
      <c r="HFT56" s="5"/>
      <c r="HFU56" s="5"/>
      <c r="HFV56" s="5"/>
      <c r="HFW56" s="5"/>
      <c r="HFX56" s="5"/>
      <c r="HFY56" s="5"/>
      <c r="HFZ56" s="5"/>
      <c r="HGA56" s="5"/>
      <c r="HGB56" s="5"/>
      <c r="HGC56" s="5"/>
      <c r="HGD56" s="5"/>
      <c r="HGE56" s="5"/>
      <c r="HGF56" s="5"/>
      <c r="HGG56" s="5"/>
      <c r="HGH56" s="5"/>
      <c r="HGI56" s="5"/>
      <c r="HGJ56" s="5"/>
      <c r="HGK56" s="5"/>
      <c r="HGL56" s="5"/>
      <c r="HGM56" s="5"/>
      <c r="HGN56" s="5"/>
      <c r="HGO56" s="5"/>
      <c r="HGP56" s="5"/>
      <c r="HGQ56" s="5"/>
      <c r="HGR56" s="5"/>
      <c r="HGS56" s="5"/>
      <c r="HGT56" s="5"/>
      <c r="HGU56" s="5"/>
      <c r="HGV56" s="5"/>
      <c r="HGW56" s="5"/>
      <c r="HGX56" s="5"/>
      <c r="HGY56" s="5"/>
      <c r="HGZ56" s="5"/>
      <c r="HHA56" s="5"/>
      <c r="HHB56" s="5"/>
      <c r="HHC56" s="5"/>
      <c r="HHD56" s="5"/>
      <c r="HHE56" s="5"/>
      <c r="HHF56" s="5"/>
      <c r="HHG56" s="5"/>
      <c r="HHH56" s="5"/>
      <c r="HHI56" s="5"/>
      <c r="HHJ56" s="5"/>
      <c r="HHK56" s="5"/>
      <c r="HHL56" s="5"/>
      <c r="HHM56" s="5"/>
      <c r="HHN56" s="5"/>
      <c r="HHO56" s="5"/>
      <c r="HHP56" s="5"/>
      <c r="HHQ56" s="5"/>
      <c r="HHR56" s="5"/>
      <c r="HHS56" s="5"/>
      <c r="HHT56" s="5"/>
      <c r="HHU56" s="5"/>
      <c r="HHV56" s="5"/>
      <c r="HHW56" s="5"/>
      <c r="HHX56" s="5"/>
      <c r="HHY56" s="5"/>
      <c r="HHZ56" s="5"/>
      <c r="HIA56" s="5"/>
      <c r="HIB56" s="5"/>
      <c r="HIC56" s="5"/>
      <c r="HID56" s="5"/>
      <c r="HIE56" s="5"/>
      <c r="HIF56" s="5"/>
      <c r="HIG56" s="5"/>
      <c r="HIH56" s="5"/>
      <c r="HII56" s="5"/>
      <c r="HIJ56" s="5"/>
      <c r="HIK56" s="5"/>
      <c r="HIL56" s="5"/>
      <c r="HIM56" s="5"/>
      <c r="HIN56" s="5"/>
      <c r="HIO56" s="5"/>
      <c r="HIP56" s="5"/>
      <c r="HIQ56" s="5"/>
      <c r="HIR56" s="5"/>
      <c r="HIS56" s="5"/>
      <c r="HIT56" s="5"/>
      <c r="HIU56" s="5"/>
      <c r="HIV56" s="5"/>
      <c r="HIW56" s="5"/>
      <c r="HIX56" s="5"/>
      <c r="HIY56" s="5"/>
      <c r="HIZ56" s="5"/>
      <c r="HJA56" s="5"/>
      <c r="HJB56" s="5"/>
      <c r="HJC56" s="5"/>
      <c r="HJD56" s="5"/>
      <c r="HJE56" s="5"/>
      <c r="HJF56" s="5"/>
      <c r="HJG56" s="5"/>
      <c r="HJH56" s="5"/>
      <c r="HJI56" s="5"/>
      <c r="HJJ56" s="5"/>
      <c r="HJK56" s="5"/>
      <c r="HJL56" s="5"/>
      <c r="HJM56" s="5"/>
      <c r="HJN56" s="5"/>
      <c r="HJO56" s="5"/>
      <c r="HJP56" s="5"/>
      <c r="HJQ56" s="5"/>
      <c r="HJR56" s="5"/>
      <c r="HJS56" s="5"/>
      <c r="HJT56" s="5"/>
      <c r="HJU56" s="5"/>
      <c r="HJV56" s="5"/>
      <c r="HJW56" s="5"/>
      <c r="HJX56" s="5"/>
      <c r="HJY56" s="5"/>
      <c r="HJZ56" s="5"/>
      <c r="HKA56" s="5"/>
      <c r="HKB56" s="5"/>
      <c r="HKC56" s="5"/>
      <c r="HKD56" s="5"/>
      <c r="HKE56" s="5"/>
      <c r="HKF56" s="5"/>
      <c r="HKG56" s="5"/>
      <c r="HKH56" s="5"/>
      <c r="HKI56" s="5"/>
      <c r="HKJ56" s="5"/>
      <c r="HKK56" s="5"/>
      <c r="HKL56" s="5"/>
      <c r="HKM56" s="5"/>
      <c r="HKN56" s="5"/>
      <c r="HKO56" s="5"/>
      <c r="HKP56" s="5"/>
      <c r="HKQ56" s="5"/>
      <c r="HKR56" s="5"/>
      <c r="HKS56" s="5"/>
      <c r="HKT56" s="5"/>
      <c r="HKU56" s="5"/>
      <c r="HKV56" s="5"/>
      <c r="HKW56" s="5"/>
      <c r="HKX56" s="5"/>
      <c r="HKY56" s="5"/>
      <c r="HKZ56" s="5"/>
      <c r="HLA56" s="5"/>
      <c r="HLB56" s="5"/>
      <c r="HLC56" s="5"/>
      <c r="HLD56" s="5"/>
      <c r="HLE56" s="5"/>
      <c r="HLF56" s="5"/>
      <c r="HLG56" s="5"/>
      <c r="HLH56" s="5"/>
      <c r="HLI56" s="5"/>
      <c r="HLJ56" s="5"/>
      <c r="HLK56" s="5"/>
      <c r="HLL56" s="5"/>
      <c r="HLM56" s="5"/>
      <c r="HLN56" s="5"/>
      <c r="HLO56" s="5"/>
      <c r="HLP56" s="5"/>
      <c r="HLQ56" s="5"/>
      <c r="HLR56" s="5"/>
      <c r="HLS56" s="5"/>
      <c r="HLT56" s="5"/>
      <c r="HLU56" s="5"/>
      <c r="HLV56" s="5"/>
      <c r="HLW56" s="5"/>
      <c r="HLX56" s="5"/>
      <c r="HLY56" s="5"/>
      <c r="HLZ56" s="5"/>
      <c r="HMA56" s="5"/>
      <c r="HMB56" s="5"/>
      <c r="HMC56" s="5"/>
      <c r="HMD56" s="5"/>
      <c r="HME56" s="5"/>
      <c r="HMF56" s="5"/>
      <c r="HMG56" s="5"/>
      <c r="HMH56" s="5"/>
      <c r="HMI56" s="5"/>
      <c r="HMJ56" s="5"/>
      <c r="HMK56" s="5"/>
      <c r="HML56" s="5"/>
      <c r="HMM56" s="5"/>
      <c r="HMN56" s="5"/>
      <c r="HMO56" s="5"/>
      <c r="HMP56" s="5"/>
      <c r="HMQ56" s="5"/>
      <c r="HMR56" s="5"/>
      <c r="HMS56" s="5"/>
      <c r="HMT56" s="5"/>
      <c r="HMU56" s="5"/>
      <c r="HMV56" s="5"/>
      <c r="HMW56" s="5"/>
      <c r="HMX56" s="5"/>
      <c r="HMY56" s="5"/>
      <c r="HMZ56" s="5"/>
      <c r="HNA56" s="5"/>
      <c r="HNB56" s="5"/>
      <c r="HNC56" s="5"/>
      <c r="HND56" s="5"/>
      <c r="HNE56" s="5"/>
      <c r="HNF56" s="5"/>
      <c r="HNG56" s="5"/>
      <c r="HNH56" s="5"/>
      <c r="HNI56" s="5"/>
      <c r="HNJ56" s="5"/>
      <c r="HNK56" s="5"/>
      <c r="HNL56" s="5"/>
      <c r="HNM56" s="5"/>
      <c r="HNN56" s="5"/>
      <c r="HNO56" s="5"/>
      <c r="HNP56" s="5"/>
      <c r="HNQ56" s="5"/>
      <c r="HNR56" s="5"/>
      <c r="HNS56" s="5"/>
      <c r="HNT56" s="5"/>
      <c r="HNU56" s="5"/>
      <c r="HNV56" s="5"/>
      <c r="HNW56" s="5"/>
      <c r="HNX56" s="5"/>
      <c r="HNY56" s="5"/>
      <c r="HNZ56" s="5"/>
      <c r="HOA56" s="5"/>
      <c r="HOB56" s="5"/>
      <c r="HOC56" s="5"/>
      <c r="HOD56" s="5"/>
      <c r="HOE56" s="5"/>
      <c r="HOF56" s="5"/>
      <c r="HOG56" s="5"/>
      <c r="HOH56" s="5"/>
      <c r="HOI56" s="5"/>
      <c r="HOJ56" s="5"/>
      <c r="HOK56" s="5"/>
      <c r="HOL56" s="5"/>
      <c r="HOM56" s="5"/>
      <c r="HON56" s="5"/>
      <c r="HOO56" s="5"/>
      <c r="HOP56" s="5"/>
      <c r="HOQ56" s="5"/>
      <c r="HOR56" s="5"/>
      <c r="HOS56" s="5"/>
      <c r="HOT56" s="5"/>
      <c r="HOU56" s="5"/>
      <c r="HOV56" s="5"/>
      <c r="HOW56" s="5"/>
      <c r="HOX56" s="5"/>
      <c r="HOY56" s="5"/>
      <c r="HOZ56" s="5"/>
      <c r="HPA56" s="5"/>
      <c r="HPB56" s="5"/>
      <c r="HPC56" s="5"/>
      <c r="HPD56" s="5"/>
      <c r="HPE56" s="5"/>
      <c r="HPF56" s="5"/>
      <c r="HPG56" s="5"/>
      <c r="HPH56" s="5"/>
      <c r="HPI56" s="5"/>
      <c r="HPJ56" s="5"/>
      <c r="HPK56" s="5"/>
      <c r="HPL56" s="5"/>
      <c r="HPM56" s="5"/>
      <c r="HPN56" s="5"/>
      <c r="HPO56" s="5"/>
      <c r="HPP56" s="5"/>
      <c r="HPQ56" s="5"/>
      <c r="HPR56" s="5"/>
      <c r="HPS56" s="5"/>
      <c r="HPT56" s="5"/>
      <c r="HPU56" s="5"/>
      <c r="HPV56" s="5"/>
      <c r="HPW56" s="5"/>
      <c r="HPX56" s="5"/>
      <c r="HPY56" s="5"/>
      <c r="HPZ56" s="5"/>
      <c r="HQA56" s="5"/>
      <c r="HQB56" s="5"/>
      <c r="HQC56" s="5"/>
      <c r="HQD56" s="5"/>
      <c r="HQE56" s="5"/>
      <c r="HQF56" s="5"/>
      <c r="HQG56" s="5"/>
      <c r="HQH56" s="5"/>
      <c r="HQI56" s="5"/>
      <c r="HQJ56" s="5"/>
      <c r="HQK56" s="5"/>
      <c r="HQL56" s="5"/>
      <c r="HQM56" s="5"/>
      <c r="HQN56" s="5"/>
      <c r="HQO56" s="5"/>
      <c r="HQP56" s="5"/>
      <c r="HQQ56" s="5"/>
      <c r="HQR56" s="5"/>
      <c r="HQS56" s="5"/>
      <c r="HQT56" s="5"/>
      <c r="HQU56" s="5"/>
      <c r="HQV56" s="5"/>
      <c r="HQW56" s="5"/>
      <c r="HQX56" s="5"/>
      <c r="HQY56" s="5"/>
      <c r="HQZ56" s="5"/>
      <c r="HRA56" s="5"/>
      <c r="HRB56" s="5"/>
      <c r="HRC56" s="5"/>
      <c r="HRD56" s="5"/>
      <c r="HRE56" s="5"/>
      <c r="HRF56" s="5"/>
      <c r="HRG56" s="5"/>
      <c r="HRH56" s="5"/>
      <c r="HRI56" s="5"/>
      <c r="HRJ56" s="5"/>
      <c r="HRK56" s="5"/>
      <c r="HRL56" s="5"/>
      <c r="HRM56" s="5"/>
      <c r="HRN56" s="5"/>
      <c r="HRO56" s="5"/>
      <c r="HRP56" s="5"/>
      <c r="HRQ56" s="5"/>
      <c r="HRR56" s="5"/>
      <c r="HRS56" s="5"/>
      <c r="HRT56" s="5"/>
      <c r="HRU56" s="5"/>
      <c r="HRV56" s="5"/>
      <c r="HRW56" s="5"/>
      <c r="HRX56" s="5"/>
      <c r="HRY56" s="5"/>
      <c r="HRZ56" s="5"/>
      <c r="HSA56" s="5"/>
      <c r="HSB56" s="5"/>
      <c r="HSC56" s="5"/>
      <c r="HSD56" s="5"/>
      <c r="HSE56" s="5"/>
      <c r="HSF56" s="5"/>
      <c r="HSG56" s="5"/>
      <c r="HSH56" s="5"/>
      <c r="HSI56" s="5"/>
      <c r="HSJ56" s="5"/>
      <c r="HSK56" s="5"/>
      <c r="HSL56" s="5"/>
      <c r="HSM56" s="5"/>
      <c r="HSN56" s="5"/>
      <c r="HSO56" s="5"/>
      <c r="HSP56" s="5"/>
      <c r="HSQ56" s="5"/>
      <c r="HSR56" s="5"/>
      <c r="HSS56" s="5"/>
      <c r="HST56" s="5"/>
      <c r="HSU56" s="5"/>
      <c r="HSV56" s="5"/>
      <c r="HSW56" s="5"/>
      <c r="HSX56" s="5"/>
      <c r="HSY56" s="5"/>
      <c r="HSZ56" s="5"/>
      <c r="HTA56" s="5"/>
      <c r="HTB56" s="5"/>
      <c r="HTC56" s="5"/>
      <c r="HTD56" s="5"/>
      <c r="HTE56" s="5"/>
      <c r="HTF56" s="5"/>
      <c r="HTG56" s="5"/>
      <c r="HTH56" s="5"/>
      <c r="HTI56" s="5"/>
      <c r="HTJ56" s="5"/>
      <c r="HTK56" s="5"/>
      <c r="HTL56" s="5"/>
      <c r="HTM56" s="5"/>
      <c r="HTN56" s="5"/>
      <c r="HTO56" s="5"/>
      <c r="HTP56" s="5"/>
      <c r="HTQ56" s="5"/>
      <c r="HTR56" s="5"/>
      <c r="HTS56" s="5"/>
      <c r="HTT56" s="5"/>
      <c r="HTU56" s="5"/>
      <c r="HTV56" s="5"/>
      <c r="HTW56" s="5"/>
      <c r="HTX56" s="5"/>
      <c r="HTY56" s="5"/>
      <c r="HTZ56" s="5"/>
      <c r="HUA56" s="5"/>
      <c r="HUB56" s="5"/>
      <c r="HUC56" s="5"/>
      <c r="HUD56" s="5"/>
      <c r="HUE56" s="5"/>
      <c r="HUF56" s="5"/>
      <c r="HUG56" s="5"/>
      <c r="HUH56" s="5"/>
      <c r="HUI56" s="5"/>
      <c r="HUJ56" s="5"/>
      <c r="HUK56" s="5"/>
      <c r="HUL56" s="5"/>
      <c r="HUM56" s="5"/>
      <c r="HUN56" s="5"/>
      <c r="HUO56" s="5"/>
      <c r="HUP56" s="5"/>
      <c r="HUQ56" s="5"/>
      <c r="HUR56" s="5"/>
      <c r="HUS56" s="5"/>
      <c r="HUT56" s="5"/>
      <c r="HUU56" s="5"/>
      <c r="HUV56" s="5"/>
      <c r="HUW56" s="5"/>
      <c r="HUX56" s="5"/>
      <c r="HUY56" s="5"/>
      <c r="HUZ56" s="5"/>
      <c r="HVA56" s="5"/>
      <c r="HVB56" s="5"/>
      <c r="HVC56" s="5"/>
      <c r="HVD56" s="5"/>
      <c r="HVE56" s="5"/>
      <c r="HVF56" s="5"/>
      <c r="HVG56" s="5"/>
      <c r="HVH56" s="5"/>
      <c r="HVI56" s="5"/>
      <c r="HVJ56" s="5"/>
      <c r="HVK56" s="5"/>
      <c r="HVL56" s="5"/>
      <c r="HVM56" s="5"/>
      <c r="HVN56" s="5"/>
      <c r="HVO56" s="5"/>
      <c r="HVP56" s="5"/>
      <c r="HVQ56" s="5"/>
      <c r="HVR56" s="5"/>
      <c r="HVS56" s="5"/>
      <c r="HVT56" s="5"/>
      <c r="HVU56" s="5"/>
      <c r="HVV56" s="5"/>
      <c r="HVW56" s="5"/>
      <c r="HVX56" s="5"/>
      <c r="HVY56" s="5"/>
      <c r="HVZ56" s="5"/>
      <c r="HWA56" s="5"/>
      <c r="HWB56" s="5"/>
      <c r="HWC56" s="5"/>
      <c r="HWD56" s="5"/>
      <c r="HWE56" s="5"/>
      <c r="HWF56" s="5"/>
      <c r="HWG56" s="5"/>
      <c r="HWH56" s="5"/>
      <c r="HWI56" s="5"/>
      <c r="HWJ56" s="5"/>
      <c r="HWK56" s="5"/>
      <c r="HWL56" s="5"/>
      <c r="HWM56" s="5"/>
      <c r="HWN56" s="5"/>
      <c r="HWO56" s="5"/>
      <c r="HWP56" s="5"/>
      <c r="HWQ56" s="5"/>
      <c r="HWR56" s="5"/>
      <c r="HWS56" s="5"/>
      <c r="HWT56" s="5"/>
      <c r="HWU56" s="5"/>
      <c r="HWV56" s="5"/>
      <c r="HWW56" s="5"/>
      <c r="HWX56" s="5"/>
      <c r="HWY56" s="5"/>
      <c r="HWZ56" s="5"/>
      <c r="HXA56" s="5"/>
      <c r="HXB56" s="5"/>
      <c r="HXC56" s="5"/>
      <c r="HXD56" s="5"/>
      <c r="HXE56" s="5"/>
      <c r="HXF56" s="5"/>
      <c r="HXG56" s="5"/>
      <c r="HXH56" s="5"/>
      <c r="HXI56" s="5"/>
      <c r="HXJ56" s="5"/>
      <c r="HXK56" s="5"/>
      <c r="HXL56" s="5"/>
      <c r="HXM56" s="5"/>
      <c r="HXN56" s="5"/>
      <c r="HXO56" s="5"/>
      <c r="HXP56" s="5"/>
      <c r="HXQ56" s="5"/>
      <c r="HXR56" s="5"/>
      <c r="HXS56" s="5"/>
      <c r="HXT56" s="5"/>
      <c r="HXU56" s="5"/>
      <c r="HXV56" s="5"/>
      <c r="HXW56" s="5"/>
      <c r="HXX56" s="5"/>
      <c r="HXY56" s="5"/>
      <c r="HXZ56" s="5"/>
      <c r="HYA56" s="5"/>
      <c r="HYB56" s="5"/>
      <c r="HYC56" s="5"/>
      <c r="HYD56" s="5"/>
      <c r="HYE56" s="5"/>
      <c r="HYF56" s="5"/>
      <c r="HYG56" s="5"/>
      <c r="HYH56" s="5"/>
      <c r="HYI56" s="5"/>
      <c r="HYJ56" s="5"/>
      <c r="HYK56" s="5"/>
      <c r="HYL56" s="5"/>
      <c r="HYM56" s="5"/>
      <c r="HYN56" s="5"/>
      <c r="HYO56" s="5"/>
      <c r="HYP56" s="5"/>
      <c r="HYQ56" s="5"/>
      <c r="HYR56" s="5"/>
      <c r="HYS56" s="5"/>
      <c r="HYT56" s="5"/>
      <c r="HYU56" s="5"/>
      <c r="HYV56" s="5"/>
      <c r="HYW56" s="5"/>
      <c r="HYX56" s="5"/>
      <c r="HYY56" s="5"/>
      <c r="HYZ56" s="5"/>
      <c r="HZA56" s="5"/>
      <c r="HZB56" s="5"/>
      <c r="HZC56" s="5"/>
      <c r="HZD56" s="5"/>
      <c r="HZE56" s="5"/>
      <c r="HZF56" s="5"/>
      <c r="HZG56" s="5"/>
      <c r="HZH56" s="5"/>
      <c r="HZI56" s="5"/>
      <c r="HZJ56" s="5"/>
      <c r="HZK56" s="5"/>
      <c r="HZL56" s="5"/>
      <c r="HZM56" s="5"/>
      <c r="HZN56" s="5"/>
      <c r="HZO56" s="5"/>
      <c r="HZP56" s="5"/>
      <c r="HZQ56" s="5"/>
      <c r="HZR56" s="5"/>
      <c r="HZS56" s="5"/>
      <c r="HZT56" s="5"/>
      <c r="HZU56" s="5"/>
      <c r="HZV56" s="5"/>
      <c r="HZW56" s="5"/>
      <c r="HZX56" s="5"/>
      <c r="HZY56" s="5"/>
      <c r="HZZ56" s="5"/>
      <c r="IAA56" s="5"/>
      <c r="IAB56" s="5"/>
      <c r="IAC56" s="5"/>
      <c r="IAD56" s="5"/>
      <c r="IAE56" s="5"/>
      <c r="IAF56" s="5"/>
      <c r="IAG56" s="5"/>
      <c r="IAH56" s="5"/>
      <c r="IAI56" s="5"/>
      <c r="IAJ56" s="5"/>
      <c r="IAK56" s="5"/>
      <c r="IAL56" s="5"/>
      <c r="IAM56" s="5"/>
      <c r="IAN56" s="5"/>
      <c r="IAO56" s="5"/>
      <c r="IAP56" s="5"/>
      <c r="IAQ56" s="5"/>
      <c r="IAR56" s="5"/>
      <c r="IAS56" s="5"/>
      <c r="IAT56" s="5"/>
      <c r="IAU56" s="5"/>
      <c r="IAV56" s="5"/>
      <c r="IAW56" s="5"/>
      <c r="IAX56" s="5"/>
      <c r="IAY56" s="5"/>
      <c r="IAZ56" s="5"/>
      <c r="IBA56" s="5"/>
      <c r="IBB56" s="5"/>
      <c r="IBC56" s="5"/>
      <c r="IBD56" s="5"/>
      <c r="IBE56" s="5"/>
      <c r="IBF56" s="5"/>
      <c r="IBG56" s="5"/>
      <c r="IBH56" s="5"/>
      <c r="IBI56" s="5"/>
      <c r="IBJ56" s="5"/>
      <c r="IBK56" s="5"/>
      <c r="IBL56" s="5"/>
      <c r="IBM56" s="5"/>
      <c r="IBN56" s="5"/>
      <c r="IBO56" s="5"/>
      <c r="IBP56" s="5"/>
      <c r="IBQ56" s="5"/>
      <c r="IBR56" s="5"/>
      <c r="IBS56" s="5"/>
      <c r="IBT56" s="5"/>
      <c r="IBU56" s="5"/>
      <c r="IBV56" s="5"/>
      <c r="IBW56" s="5"/>
      <c r="IBX56" s="5"/>
      <c r="IBY56" s="5"/>
      <c r="IBZ56" s="5"/>
      <c r="ICA56" s="5"/>
      <c r="ICB56" s="5"/>
      <c r="ICC56" s="5"/>
      <c r="ICD56" s="5"/>
      <c r="ICE56" s="5"/>
      <c r="ICF56" s="5"/>
      <c r="ICG56" s="5"/>
      <c r="ICH56" s="5"/>
      <c r="ICI56" s="5"/>
      <c r="ICJ56" s="5"/>
      <c r="ICK56" s="5"/>
      <c r="ICL56" s="5"/>
      <c r="ICM56" s="5"/>
      <c r="ICN56" s="5"/>
      <c r="ICO56" s="5"/>
      <c r="ICP56" s="5"/>
      <c r="ICQ56" s="5"/>
      <c r="ICR56" s="5"/>
      <c r="ICS56" s="5"/>
      <c r="ICT56" s="5"/>
      <c r="ICU56" s="5"/>
      <c r="ICV56" s="5"/>
      <c r="ICW56" s="5"/>
      <c r="ICX56" s="5"/>
      <c r="ICY56" s="5"/>
      <c r="ICZ56" s="5"/>
      <c r="IDA56" s="5"/>
      <c r="IDB56" s="5"/>
      <c r="IDC56" s="5"/>
      <c r="IDD56" s="5"/>
      <c r="IDE56" s="5"/>
      <c r="IDF56" s="5"/>
      <c r="IDG56" s="5"/>
      <c r="IDH56" s="5"/>
      <c r="IDI56" s="5"/>
      <c r="IDJ56" s="5"/>
      <c r="IDK56" s="5"/>
      <c r="IDL56" s="5"/>
      <c r="IDM56" s="5"/>
      <c r="IDN56" s="5"/>
      <c r="IDO56" s="5"/>
      <c r="IDP56" s="5"/>
      <c r="IDQ56" s="5"/>
      <c r="IDR56" s="5"/>
      <c r="IDS56" s="5"/>
      <c r="IDT56" s="5"/>
      <c r="IDU56" s="5"/>
      <c r="IDV56" s="5"/>
      <c r="IDW56" s="5"/>
      <c r="IDX56" s="5"/>
      <c r="IDY56" s="5"/>
      <c r="IDZ56" s="5"/>
      <c r="IEA56" s="5"/>
      <c r="IEB56" s="5"/>
      <c r="IEC56" s="5"/>
      <c r="IED56" s="5"/>
      <c r="IEE56" s="5"/>
      <c r="IEF56" s="5"/>
      <c r="IEG56" s="5"/>
      <c r="IEH56" s="5"/>
      <c r="IEI56" s="5"/>
      <c r="IEJ56" s="5"/>
      <c r="IEK56" s="5"/>
      <c r="IEL56" s="5"/>
      <c r="IEM56" s="5"/>
      <c r="IEN56" s="5"/>
      <c r="IEO56" s="5"/>
      <c r="IEP56" s="5"/>
      <c r="IEQ56" s="5"/>
      <c r="IER56" s="5"/>
      <c r="IES56" s="5"/>
      <c r="IET56" s="5"/>
      <c r="IEU56" s="5"/>
      <c r="IEV56" s="5"/>
      <c r="IEW56" s="5"/>
      <c r="IEX56" s="5"/>
      <c r="IEY56" s="5"/>
      <c r="IEZ56" s="5"/>
      <c r="IFA56" s="5"/>
      <c r="IFB56" s="5"/>
      <c r="IFC56" s="5"/>
      <c r="IFD56" s="5"/>
      <c r="IFE56" s="5"/>
      <c r="IFF56" s="5"/>
      <c r="IFG56" s="5"/>
      <c r="IFH56" s="5"/>
      <c r="IFI56" s="5"/>
      <c r="IFJ56" s="5"/>
      <c r="IFK56" s="5"/>
      <c r="IFL56" s="5"/>
      <c r="IFM56" s="5"/>
      <c r="IFN56" s="5"/>
      <c r="IFO56" s="5"/>
      <c r="IFP56" s="5"/>
      <c r="IFQ56" s="5"/>
      <c r="IFR56" s="5"/>
      <c r="IFS56" s="5"/>
      <c r="IFT56" s="5"/>
      <c r="IFU56" s="5"/>
      <c r="IFV56" s="5"/>
      <c r="IFW56" s="5"/>
      <c r="IFX56" s="5"/>
      <c r="IFY56" s="5"/>
      <c r="IFZ56" s="5"/>
      <c r="IGA56" s="5"/>
      <c r="IGB56" s="5"/>
      <c r="IGC56" s="5"/>
      <c r="IGD56" s="5"/>
      <c r="IGE56" s="5"/>
      <c r="IGF56" s="5"/>
      <c r="IGG56" s="5"/>
      <c r="IGH56" s="5"/>
      <c r="IGI56" s="5"/>
      <c r="IGJ56" s="5"/>
      <c r="IGK56" s="5"/>
      <c r="IGL56" s="5"/>
      <c r="IGM56" s="5"/>
      <c r="IGN56" s="5"/>
      <c r="IGO56" s="5"/>
      <c r="IGP56" s="5"/>
      <c r="IGQ56" s="5"/>
      <c r="IGR56" s="5"/>
      <c r="IGS56" s="5"/>
      <c r="IGT56" s="5"/>
      <c r="IGU56" s="5"/>
      <c r="IGV56" s="5"/>
      <c r="IGW56" s="5"/>
      <c r="IGX56" s="5"/>
      <c r="IGY56" s="5"/>
      <c r="IGZ56" s="5"/>
      <c r="IHA56" s="5"/>
      <c r="IHB56" s="5"/>
      <c r="IHC56" s="5"/>
      <c r="IHD56" s="5"/>
      <c r="IHE56" s="5"/>
      <c r="IHF56" s="5"/>
      <c r="IHG56" s="5"/>
      <c r="IHH56" s="5"/>
      <c r="IHI56" s="5"/>
      <c r="IHJ56" s="5"/>
      <c r="IHK56" s="5"/>
      <c r="IHL56" s="5"/>
      <c r="IHM56" s="5"/>
      <c r="IHN56" s="5"/>
      <c r="IHO56" s="5"/>
      <c r="IHP56" s="5"/>
      <c r="IHQ56" s="5"/>
      <c r="IHR56" s="5"/>
      <c r="IHS56" s="5"/>
      <c r="IHT56" s="5"/>
      <c r="IHU56" s="5"/>
      <c r="IHV56" s="5"/>
      <c r="IHW56" s="5"/>
      <c r="IHX56" s="5"/>
      <c r="IHY56" s="5"/>
      <c r="IHZ56" s="5"/>
      <c r="IIA56" s="5"/>
      <c r="IIB56" s="5"/>
      <c r="IIC56" s="5"/>
      <c r="IID56" s="5"/>
      <c r="IIE56" s="5"/>
      <c r="IIF56" s="5"/>
      <c r="IIG56" s="5"/>
      <c r="IIH56" s="5"/>
      <c r="III56" s="5"/>
      <c r="IIJ56" s="5"/>
      <c r="IIK56" s="5"/>
      <c r="IIL56" s="5"/>
      <c r="IIM56" s="5"/>
      <c r="IIN56" s="5"/>
      <c r="IIO56" s="5"/>
      <c r="IIP56" s="5"/>
      <c r="IIQ56" s="5"/>
      <c r="IIR56" s="5"/>
      <c r="IIS56" s="5"/>
      <c r="IIT56" s="5"/>
      <c r="IIU56" s="5"/>
      <c r="IIV56" s="5"/>
      <c r="IIW56" s="5"/>
      <c r="IIX56" s="5"/>
      <c r="IIY56" s="5"/>
      <c r="IIZ56" s="5"/>
      <c r="IJA56" s="5"/>
      <c r="IJB56" s="5"/>
      <c r="IJC56" s="5"/>
      <c r="IJD56" s="5"/>
      <c r="IJE56" s="5"/>
      <c r="IJF56" s="5"/>
      <c r="IJG56" s="5"/>
      <c r="IJH56" s="5"/>
      <c r="IJI56" s="5"/>
      <c r="IJJ56" s="5"/>
      <c r="IJK56" s="5"/>
      <c r="IJL56" s="5"/>
      <c r="IJM56" s="5"/>
      <c r="IJN56" s="5"/>
      <c r="IJO56" s="5"/>
      <c r="IJP56" s="5"/>
      <c r="IJQ56" s="5"/>
      <c r="IJR56" s="5"/>
      <c r="IJS56" s="5"/>
      <c r="IJT56" s="5"/>
      <c r="IJU56" s="5"/>
      <c r="IJV56" s="5"/>
      <c r="IJW56" s="5"/>
      <c r="IJX56" s="5"/>
      <c r="IJY56" s="5"/>
      <c r="IJZ56" s="5"/>
      <c r="IKA56" s="5"/>
      <c r="IKB56" s="5"/>
      <c r="IKC56" s="5"/>
      <c r="IKD56" s="5"/>
      <c r="IKE56" s="5"/>
      <c r="IKF56" s="5"/>
      <c r="IKG56" s="5"/>
      <c r="IKH56" s="5"/>
      <c r="IKI56" s="5"/>
      <c r="IKJ56" s="5"/>
      <c r="IKK56" s="5"/>
      <c r="IKL56" s="5"/>
      <c r="IKM56" s="5"/>
      <c r="IKN56" s="5"/>
      <c r="IKO56" s="5"/>
      <c r="IKP56" s="5"/>
      <c r="IKQ56" s="5"/>
      <c r="IKR56" s="5"/>
      <c r="IKS56" s="5"/>
      <c r="IKT56" s="5"/>
      <c r="IKU56" s="5"/>
      <c r="IKV56" s="5"/>
      <c r="IKW56" s="5"/>
      <c r="IKX56" s="5"/>
      <c r="IKY56" s="5"/>
      <c r="IKZ56" s="5"/>
      <c r="ILA56" s="5"/>
      <c r="ILB56" s="5"/>
      <c r="ILC56" s="5"/>
      <c r="ILD56" s="5"/>
      <c r="ILE56" s="5"/>
      <c r="ILF56" s="5"/>
      <c r="ILG56" s="5"/>
      <c r="ILH56" s="5"/>
      <c r="ILI56" s="5"/>
      <c r="ILJ56" s="5"/>
      <c r="ILK56" s="5"/>
      <c r="ILL56" s="5"/>
      <c r="ILM56" s="5"/>
      <c r="ILN56" s="5"/>
      <c r="ILO56" s="5"/>
      <c r="ILP56" s="5"/>
      <c r="ILQ56" s="5"/>
      <c r="ILR56" s="5"/>
      <c r="ILS56" s="5"/>
      <c r="ILT56" s="5"/>
      <c r="ILU56" s="5"/>
      <c r="ILV56" s="5"/>
      <c r="ILW56" s="5"/>
      <c r="ILX56" s="5"/>
      <c r="ILY56" s="5"/>
      <c r="ILZ56" s="5"/>
      <c r="IMA56" s="5"/>
      <c r="IMB56" s="5"/>
      <c r="IMC56" s="5"/>
      <c r="IMD56" s="5"/>
      <c r="IME56" s="5"/>
      <c r="IMF56" s="5"/>
      <c r="IMG56" s="5"/>
      <c r="IMH56" s="5"/>
      <c r="IMI56" s="5"/>
      <c r="IMJ56" s="5"/>
      <c r="IMK56" s="5"/>
      <c r="IML56" s="5"/>
      <c r="IMM56" s="5"/>
      <c r="IMN56" s="5"/>
      <c r="IMO56" s="5"/>
      <c r="IMP56" s="5"/>
      <c r="IMQ56" s="5"/>
      <c r="IMR56" s="5"/>
      <c r="IMS56" s="5"/>
      <c r="IMT56" s="5"/>
      <c r="IMU56" s="5"/>
      <c r="IMV56" s="5"/>
      <c r="IMW56" s="5"/>
      <c r="IMX56" s="5"/>
      <c r="IMY56" s="5"/>
      <c r="IMZ56" s="5"/>
      <c r="INA56" s="5"/>
      <c r="INB56" s="5"/>
      <c r="INC56" s="5"/>
      <c r="IND56" s="5"/>
      <c r="INE56" s="5"/>
      <c r="INF56" s="5"/>
      <c r="ING56" s="5"/>
      <c r="INH56" s="5"/>
      <c r="INI56" s="5"/>
      <c r="INJ56" s="5"/>
      <c r="INK56" s="5"/>
      <c r="INL56" s="5"/>
      <c r="INM56" s="5"/>
      <c r="INN56" s="5"/>
      <c r="INO56" s="5"/>
      <c r="INP56" s="5"/>
      <c r="INQ56" s="5"/>
      <c r="INR56" s="5"/>
      <c r="INS56" s="5"/>
      <c r="INT56" s="5"/>
      <c r="INU56" s="5"/>
      <c r="INV56" s="5"/>
      <c r="INW56" s="5"/>
      <c r="INX56" s="5"/>
      <c r="INY56" s="5"/>
      <c r="INZ56" s="5"/>
      <c r="IOA56" s="5"/>
      <c r="IOB56" s="5"/>
      <c r="IOC56" s="5"/>
      <c r="IOD56" s="5"/>
      <c r="IOE56" s="5"/>
      <c r="IOF56" s="5"/>
      <c r="IOG56" s="5"/>
      <c r="IOH56" s="5"/>
      <c r="IOI56" s="5"/>
      <c r="IOJ56" s="5"/>
      <c r="IOK56" s="5"/>
      <c r="IOL56" s="5"/>
      <c r="IOM56" s="5"/>
      <c r="ION56" s="5"/>
      <c r="IOO56" s="5"/>
      <c r="IOP56" s="5"/>
      <c r="IOQ56" s="5"/>
      <c r="IOR56" s="5"/>
      <c r="IOS56" s="5"/>
      <c r="IOT56" s="5"/>
      <c r="IOU56" s="5"/>
      <c r="IOV56" s="5"/>
      <c r="IOW56" s="5"/>
      <c r="IOX56" s="5"/>
      <c r="IOY56" s="5"/>
      <c r="IOZ56" s="5"/>
      <c r="IPA56" s="5"/>
      <c r="IPB56" s="5"/>
      <c r="IPC56" s="5"/>
      <c r="IPD56" s="5"/>
      <c r="IPE56" s="5"/>
      <c r="IPF56" s="5"/>
      <c r="IPG56" s="5"/>
      <c r="IPH56" s="5"/>
      <c r="IPI56" s="5"/>
      <c r="IPJ56" s="5"/>
      <c r="IPK56" s="5"/>
      <c r="IPL56" s="5"/>
      <c r="IPM56" s="5"/>
      <c r="IPN56" s="5"/>
      <c r="IPO56" s="5"/>
      <c r="IPP56" s="5"/>
      <c r="IPQ56" s="5"/>
      <c r="IPR56" s="5"/>
      <c r="IPS56" s="5"/>
      <c r="IPT56" s="5"/>
      <c r="IPU56" s="5"/>
      <c r="IPV56" s="5"/>
      <c r="IPW56" s="5"/>
      <c r="IPX56" s="5"/>
      <c r="IPY56" s="5"/>
      <c r="IPZ56" s="5"/>
      <c r="IQA56" s="5"/>
      <c r="IQB56" s="5"/>
      <c r="IQC56" s="5"/>
      <c r="IQD56" s="5"/>
      <c r="IQE56" s="5"/>
      <c r="IQF56" s="5"/>
      <c r="IQG56" s="5"/>
      <c r="IQH56" s="5"/>
      <c r="IQI56" s="5"/>
      <c r="IQJ56" s="5"/>
      <c r="IQK56" s="5"/>
      <c r="IQL56" s="5"/>
      <c r="IQM56" s="5"/>
      <c r="IQN56" s="5"/>
      <c r="IQO56" s="5"/>
      <c r="IQP56" s="5"/>
      <c r="IQQ56" s="5"/>
      <c r="IQR56" s="5"/>
      <c r="IQS56" s="5"/>
      <c r="IQT56" s="5"/>
      <c r="IQU56" s="5"/>
      <c r="IQV56" s="5"/>
      <c r="IQW56" s="5"/>
      <c r="IQX56" s="5"/>
      <c r="IQY56" s="5"/>
      <c r="IQZ56" s="5"/>
      <c r="IRA56" s="5"/>
      <c r="IRB56" s="5"/>
      <c r="IRC56" s="5"/>
      <c r="IRD56" s="5"/>
      <c r="IRE56" s="5"/>
      <c r="IRF56" s="5"/>
      <c r="IRG56" s="5"/>
      <c r="IRH56" s="5"/>
      <c r="IRI56" s="5"/>
      <c r="IRJ56" s="5"/>
      <c r="IRK56" s="5"/>
      <c r="IRL56" s="5"/>
      <c r="IRM56" s="5"/>
      <c r="IRN56" s="5"/>
      <c r="IRO56" s="5"/>
      <c r="IRP56" s="5"/>
      <c r="IRQ56" s="5"/>
      <c r="IRR56" s="5"/>
      <c r="IRS56" s="5"/>
      <c r="IRT56" s="5"/>
      <c r="IRU56" s="5"/>
      <c r="IRV56" s="5"/>
      <c r="IRW56" s="5"/>
      <c r="IRX56" s="5"/>
      <c r="IRY56" s="5"/>
      <c r="IRZ56" s="5"/>
      <c r="ISA56" s="5"/>
      <c r="ISB56" s="5"/>
      <c r="ISC56" s="5"/>
      <c r="ISD56" s="5"/>
      <c r="ISE56" s="5"/>
      <c r="ISF56" s="5"/>
      <c r="ISG56" s="5"/>
      <c r="ISH56" s="5"/>
      <c r="ISI56" s="5"/>
      <c r="ISJ56" s="5"/>
      <c r="ISK56" s="5"/>
      <c r="ISL56" s="5"/>
      <c r="ISM56" s="5"/>
      <c r="ISN56" s="5"/>
      <c r="ISO56" s="5"/>
      <c r="ISP56" s="5"/>
      <c r="ISQ56" s="5"/>
      <c r="ISR56" s="5"/>
      <c r="ISS56" s="5"/>
      <c r="IST56" s="5"/>
      <c r="ISU56" s="5"/>
      <c r="ISV56" s="5"/>
      <c r="ISW56" s="5"/>
      <c r="ISX56" s="5"/>
      <c r="ISY56" s="5"/>
      <c r="ISZ56" s="5"/>
      <c r="ITA56" s="5"/>
      <c r="ITB56" s="5"/>
      <c r="ITC56" s="5"/>
      <c r="ITD56" s="5"/>
      <c r="ITE56" s="5"/>
      <c r="ITF56" s="5"/>
      <c r="ITG56" s="5"/>
      <c r="ITH56" s="5"/>
      <c r="ITI56" s="5"/>
      <c r="ITJ56" s="5"/>
      <c r="ITK56" s="5"/>
      <c r="ITL56" s="5"/>
      <c r="ITM56" s="5"/>
      <c r="ITN56" s="5"/>
      <c r="ITO56" s="5"/>
      <c r="ITP56" s="5"/>
      <c r="ITQ56" s="5"/>
      <c r="ITR56" s="5"/>
      <c r="ITS56" s="5"/>
      <c r="ITT56" s="5"/>
      <c r="ITU56" s="5"/>
      <c r="ITV56" s="5"/>
      <c r="ITW56" s="5"/>
      <c r="ITX56" s="5"/>
      <c r="ITY56" s="5"/>
      <c r="ITZ56" s="5"/>
      <c r="IUA56" s="5"/>
      <c r="IUB56" s="5"/>
      <c r="IUC56" s="5"/>
      <c r="IUD56" s="5"/>
      <c r="IUE56" s="5"/>
      <c r="IUF56" s="5"/>
      <c r="IUG56" s="5"/>
      <c r="IUH56" s="5"/>
      <c r="IUI56" s="5"/>
      <c r="IUJ56" s="5"/>
      <c r="IUK56" s="5"/>
      <c r="IUL56" s="5"/>
      <c r="IUM56" s="5"/>
      <c r="IUN56" s="5"/>
      <c r="IUO56" s="5"/>
      <c r="IUP56" s="5"/>
      <c r="IUQ56" s="5"/>
      <c r="IUR56" s="5"/>
      <c r="IUS56" s="5"/>
      <c r="IUT56" s="5"/>
      <c r="IUU56" s="5"/>
      <c r="IUV56" s="5"/>
      <c r="IUW56" s="5"/>
      <c r="IUX56" s="5"/>
      <c r="IUY56" s="5"/>
      <c r="IUZ56" s="5"/>
      <c r="IVA56" s="5"/>
      <c r="IVB56" s="5"/>
      <c r="IVC56" s="5"/>
      <c r="IVD56" s="5"/>
      <c r="IVE56" s="5"/>
      <c r="IVF56" s="5"/>
      <c r="IVG56" s="5"/>
      <c r="IVH56" s="5"/>
      <c r="IVI56" s="5"/>
      <c r="IVJ56" s="5"/>
      <c r="IVK56" s="5"/>
      <c r="IVL56" s="5"/>
      <c r="IVM56" s="5"/>
      <c r="IVN56" s="5"/>
      <c r="IVO56" s="5"/>
      <c r="IVP56" s="5"/>
      <c r="IVQ56" s="5"/>
      <c r="IVR56" s="5"/>
      <c r="IVS56" s="5"/>
      <c r="IVT56" s="5"/>
      <c r="IVU56" s="5"/>
      <c r="IVV56" s="5"/>
      <c r="IVW56" s="5"/>
      <c r="IVX56" s="5"/>
      <c r="IVY56" s="5"/>
      <c r="IVZ56" s="5"/>
      <c r="IWA56" s="5"/>
      <c r="IWB56" s="5"/>
      <c r="IWC56" s="5"/>
      <c r="IWD56" s="5"/>
      <c r="IWE56" s="5"/>
      <c r="IWF56" s="5"/>
      <c r="IWG56" s="5"/>
      <c r="IWH56" s="5"/>
      <c r="IWI56" s="5"/>
      <c r="IWJ56" s="5"/>
      <c r="IWK56" s="5"/>
      <c r="IWL56" s="5"/>
      <c r="IWM56" s="5"/>
      <c r="IWN56" s="5"/>
      <c r="IWO56" s="5"/>
      <c r="IWP56" s="5"/>
      <c r="IWQ56" s="5"/>
      <c r="IWR56" s="5"/>
      <c r="IWS56" s="5"/>
      <c r="IWT56" s="5"/>
      <c r="IWU56" s="5"/>
      <c r="IWV56" s="5"/>
      <c r="IWW56" s="5"/>
      <c r="IWX56" s="5"/>
      <c r="IWY56" s="5"/>
      <c r="IWZ56" s="5"/>
      <c r="IXA56" s="5"/>
      <c r="IXB56" s="5"/>
      <c r="IXC56" s="5"/>
      <c r="IXD56" s="5"/>
      <c r="IXE56" s="5"/>
      <c r="IXF56" s="5"/>
      <c r="IXG56" s="5"/>
      <c r="IXH56" s="5"/>
      <c r="IXI56" s="5"/>
      <c r="IXJ56" s="5"/>
      <c r="IXK56" s="5"/>
      <c r="IXL56" s="5"/>
      <c r="IXM56" s="5"/>
      <c r="IXN56" s="5"/>
      <c r="IXO56" s="5"/>
      <c r="IXP56" s="5"/>
      <c r="IXQ56" s="5"/>
      <c r="IXR56" s="5"/>
      <c r="IXS56" s="5"/>
      <c r="IXT56" s="5"/>
      <c r="IXU56" s="5"/>
      <c r="IXV56" s="5"/>
      <c r="IXW56" s="5"/>
      <c r="IXX56" s="5"/>
      <c r="IXY56" s="5"/>
      <c r="IXZ56" s="5"/>
      <c r="IYA56" s="5"/>
      <c r="IYB56" s="5"/>
      <c r="IYC56" s="5"/>
      <c r="IYD56" s="5"/>
      <c r="IYE56" s="5"/>
      <c r="IYF56" s="5"/>
      <c r="IYG56" s="5"/>
      <c r="IYH56" s="5"/>
      <c r="IYI56" s="5"/>
      <c r="IYJ56" s="5"/>
      <c r="IYK56" s="5"/>
      <c r="IYL56" s="5"/>
      <c r="IYM56" s="5"/>
      <c r="IYN56" s="5"/>
      <c r="IYO56" s="5"/>
      <c r="IYP56" s="5"/>
      <c r="IYQ56" s="5"/>
      <c r="IYR56" s="5"/>
      <c r="IYS56" s="5"/>
      <c r="IYT56" s="5"/>
      <c r="IYU56" s="5"/>
      <c r="IYV56" s="5"/>
      <c r="IYW56" s="5"/>
      <c r="IYX56" s="5"/>
      <c r="IYY56" s="5"/>
      <c r="IYZ56" s="5"/>
      <c r="IZA56" s="5"/>
      <c r="IZB56" s="5"/>
      <c r="IZC56" s="5"/>
      <c r="IZD56" s="5"/>
      <c r="IZE56" s="5"/>
      <c r="IZF56" s="5"/>
      <c r="IZG56" s="5"/>
      <c r="IZH56" s="5"/>
      <c r="IZI56" s="5"/>
      <c r="IZJ56" s="5"/>
      <c r="IZK56" s="5"/>
      <c r="IZL56" s="5"/>
      <c r="IZM56" s="5"/>
      <c r="IZN56" s="5"/>
      <c r="IZO56" s="5"/>
      <c r="IZP56" s="5"/>
      <c r="IZQ56" s="5"/>
      <c r="IZR56" s="5"/>
      <c r="IZS56" s="5"/>
      <c r="IZT56" s="5"/>
      <c r="IZU56" s="5"/>
      <c r="IZV56" s="5"/>
      <c r="IZW56" s="5"/>
      <c r="IZX56" s="5"/>
      <c r="IZY56" s="5"/>
      <c r="IZZ56" s="5"/>
      <c r="JAA56" s="5"/>
      <c r="JAB56" s="5"/>
      <c r="JAC56" s="5"/>
      <c r="JAD56" s="5"/>
      <c r="JAE56" s="5"/>
      <c r="JAF56" s="5"/>
      <c r="JAG56" s="5"/>
      <c r="JAH56" s="5"/>
      <c r="JAI56" s="5"/>
      <c r="JAJ56" s="5"/>
      <c r="JAK56" s="5"/>
      <c r="JAL56" s="5"/>
      <c r="JAM56" s="5"/>
      <c r="JAN56" s="5"/>
      <c r="JAO56" s="5"/>
      <c r="JAP56" s="5"/>
      <c r="JAQ56" s="5"/>
      <c r="JAR56" s="5"/>
      <c r="JAS56" s="5"/>
      <c r="JAT56" s="5"/>
      <c r="JAU56" s="5"/>
      <c r="JAV56" s="5"/>
      <c r="JAW56" s="5"/>
      <c r="JAX56" s="5"/>
      <c r="JAY56" s="5"/>
      <c r="JAZ56" s="5"/>
      <c r="JBA56" s="5"/>
      <c r="JBB56" s="5"/>
      <c r="JBC56" s="5"/>
      <c r="JBD56" s="5"/>
      <c r="JBE56" s="5"/>
      <c r="JBF56" s="5"/>
      <c r="JBG56" s="5"/>
      <c r="JBH56" s="5"/>
      <c r="JBI56" s="5"/>
      <c r="JBJ56" s="5"/>
      <c r="JBK56" s="5"/>
      <c r="JBL56" s="5"/>
      <c r="JBM56" s="5"/>
      <c r="JBN56" s="5"/>
      <c r="JBO56" s="5"/>
      <c r="JBP56" s="5"/>
      <c r="JBQ56" s="5"/>
      <c r="JBR56" s="5"/>
      <c r="JBS56" s="5"/>
      <c r="JBT56" s="5"/>
      <c r="JBU56" s="5"/>
      <c r="JBV56" s="5"/>
      <c r="JBW56" s="5"/>
      <c r="JBX56" s="5"/>
      <c r="JBY56" s="5"/>
      <c r="JBZ56" s="5"/>
      <c r="JCA56" s="5"/>
      <c r="JCB56" s="5"/>
      <c r="JCC56" s="5"/>
      <c r="JCD56" s="5"/>
      <c r="JCE56" s="5"/>
      <c r="JCF56" s="5"/>
      <c r="JCG56" s="5"/>
      <c r="JCH56" s="5"/>
      <c r="JCI56" s="5"/>
      <c r="JCJ56" s="5"/>
      <c r="JCK56" s="5"/>
      <c r="JCL56" s="5"/>
      <c r="JCM56" s="5"/>
      <c r="JCN56" s="5"/>
      <c r="JCO56" s="5"/>
      <c r="JCP56" s="5"/>
      <c r="JCQ56" s="5"/>
      <c r="JCR56" s="5"/>
      <c r="JCS56" s="5"/>
      <c r="JCT56" s="5"/>
      <c r="JCU56" s="5"/>
      <c r="JCV56" s="5"/>
      <c r="JCW56" s="5"/>
      <c r="JCX56" s="5"/>
      <c r="JCY56" s="5"/>
      <c r="JCZ56" s="5"/>
      <c r="JDA56" s="5"/>
      <c r="JDB56" s="5"/>
      <c r="JDC56" s="5"/>
      <c r="JDD56" s="5"/>
      <c r="JDE56" s="5"/>
      <c r="JDF56" s="5"/>
      <c r="JDG56" s="5"/>
      <c r="JDH56" s="5"/>
      <c r="JDI56" s="5"/>
      <c r="JDJ56" s="5"/>
      <c r="JDK56" s="5"/>
      <c r="JDL56" s="5"/>
      <c r="JDM56" s="5"/>
      <c r="JDN56" s="5"/>
      <c r="JDO56" s="5"/>
      <c r="JDP56" s="5"/>
      <c r="JDQ56" s="5"/>
      <c r="JDR56" s="5"/>
      <c r="JDS56" s="5"/>
      <c r="JDT56" s="5"/>
      <c r="JDU56" s="5"/>
      <c r="JDV56" s="5"/>
      <c r="JDW56" s="5"/>
      <c r="JDX56" s="5"/>
      <c r="JDY56" s="5"/>
      <c r="JDZ56" s="5"/>
      <c r="JEA56" s="5"/>
      <c r="JEB56" s="5"/>
      <c r="JEC56" s="5"/>
      <c r="JED56" s="5"/>
      <c r="JEE56" s="5"/>
      <c r="JEF56" s="5"/>
      <c r="JEG56" s="5"/>
      <c r="JEH56" s="5"/>
      <c r="JEI56" s="5"/>
      <c r="JEJ56" s="5"/>
      <c r="JEK56" s="5"/>
      <c r="JEL56" s="5"/>
      <c r="JEM56" s="5"/>
      <c r="JEN56" s="5"/>
      <c r="JEO56" s="5"/>
      <c r="JEP56" s="5"/>
      <c r="JEQ56" s="5"/>
      <c r="JER56" s="5"/>
      <c r="JES56" s="5"/>
      <c r="JET56" s="5"/>
      <c r="JEU56" s="5"/>
      <c r="JEV56" s="5"/>
      <c r="JEW56" s="5"/>
      <c r="JEX56" s="5"/>
      <c r="JEY56" s="5"/>
      <c r="JEZ56" s="5"/>
      <c r="JFA56" s="5"/>
      <c r="JFB56" s="5"/>
      <c r="JFC56" s="5"/>
      <c r="JFD56" s="5"/>
      <c r="JFE56" s="5"/>
      <c r="JFF56" s="5"/>
      <c r="JFG56" s="5"/>
      <c r="JFH56" s="5"/>
      <c r="JFI56" s="5"/>
      <c r="JFJ56" s="5"/>
      <c r="JFK56" s="5"/>
      <c r="JFL56" s="5"/>
      <c r="JFM56" s="5"/>
      <c r="JFN56" s="5"/>
      <c r="JFO56" s="5"/>
      <c r="JFP56" s="5"/>
      <c r="JFQ56" s="5"/>
      <c r="JFR56" s="5"/>
      <c r="JFS56" s="5"/>
      <c r="JFT56" s="5"/>
      <c r="JFU56" s="5"/>
      <c r="JFV56" s="5"/>
      <c r="JFW56" s="5"/>
      <c r="JFX56" s="5"/>
      <c r="JFY56" s="5"/>
      <c r="JFZ56" s="5"/>
      <c r="JGA56" s="5"/>
      <c r="JGB56" s="5"/>
      <c r="JGC56" s="5"/>
      <c r="JGD56" s="5"/>
      <c r="JGE56" s="5"/>
      <c r="JGF56" s="5"/>
      <c r="JGG56" s="5"/>
      <c r="JGH56" s="5"/>
      <c r="JGI56" s="5"/>
      <c r="JGJ56" s="5"/>
      <c r="JGK56" s="5"/>
      <c r="JGL56" s="5"/>
      <c r="JGM56" s="5"/>
      <c r="JGN56" s="5"/>
      <c r="JGO56" s="5"/>
      <c r="JGP56" s="5"/>
      <c r="JGQ56" s="5"/>
      <c r="JGR56" s="5"/>
      <c r="JGS56" s="5"/>
      <c r="JGT56" s="5"/>
      <c r="JGU56" s="5"/>
      <c r="JGV56" s="5"/>
      <c r="JGW56" s="5"/>
      <c r="JGX56" s="5"/>
      <c r="JGY56" s="5"/>
      <c r="JGZ56" s="5"/>
      <c r="JHA56" s="5"/>
      <c r="JHB56" s="5"/>
      <c r="JHC56" s="5"/>
      <c r="JHD56" s="5"/>
      <c r="JHE56" s="5"/>
      <c r="JHF56" s="5"/>
      <c r="JHG56" s="5"/>
      <c r="JHH56" s="5"/>
      <c r="JHI56" s="5"/>
      <c r="JHJ56" s="5"/>
      <c r="JHK56" s="5"/>
      <c r="JHL56" s="5"/>
      <c r="JHM56" s="5"/>
      <c r="JHN56" s="5"/>
      <c r="JHO56" s="5"/>
      <c r="JHP56" s="5"/>
      <c r="JHQ56" s="5"/>
      <c r="JHR56" s="5"/>
      <c r="JHS56" s="5"/>
      <c r="JHT56" s="5"/>
      <c r="JHU56" s="5"/>
      <c r="JHV56" s="5"/>
      <c r="JHW56" s="5"/>
      <c r="JHX56" s="5"/>
      <c r="JHY56" s="5"/>
      <c r="JHZ56" s="5"/>
      <c r="JIA56" s="5"/>
      <c r="JIB56" s="5"/>
      <c r="JIC56" s="5"/>
      <c r="JID56" s="5"/>
      <c r="JIE56" s="5"/>
      <c r="JIF56" s="5"/>
      <c r="JIG56" s="5"/>
      <c r="JIH56" s="5"/>
      <c r="JII56" s="5"/>
      <c r="JIJ56" s="5"/>
      <c r="JIK56" s="5"/>
      <c r="JIL56" s="5"/>
      <c r="JIM56" s="5"/>
      <c r="JIN56" s="5"/>
      <c r="JIO56" s="5"/>
      <c r="JIP56" s="5"/>
      <c r="JIQ56" s="5"/>
      <c r="JIR56" s="5"/>
      <c r="JIS56" s="5"/>
      <c r="JIT56" s="5"/>
      <c r="JIU56" s="5"/>
      <c r="JIV56" s="5"/>
      <c r="JIW56" s="5"/>
      <c r="JIX56" s="5"/>
      <c r="JIY56" s="5"/>
      <c r="JIZ56" s="5"/>
      <c r="JJA56" s="5"/>
      <c r="JJB56" s="5"/>
      <c r="JJC56" s="5"/>
      <c r="JJD56" s="5"/>
      <c r="JJE56" s="5"/>
      <c r="JJF56" s="5"/>
      <c r="JJG56" s="5"/>
      <c r="JJH56" s="5"/>
      <c r="JJI56" s="5"/>
      <c r="JJJ56" s="5"/>
      <c r="JJK56" s="5"/>
      <c r="JJL56" s="5"/>
      <c r="JJM56" s="5"/>
      <c r="JJN56" s="5"/>
      <c r="JJO56" s="5"/>
      <c r="JJP56" s="5"/>
      <c r="JJQ56" s="5"/>
      <c r="JJR56" s="5"/>
      <c r="JJS56" s="5"/>
      <c r="JJT56" s="5"/>
      <c r="JJU56" s="5"/>
      <c r="JJV56" s="5"/>
      <c r="JJW56" s="5"/>
      <c r="JJX56" s="5"/>
      <c r="JJY56" s="5"/>
      <c r="JJZ56" s="5"/>
      <c r="JKA56" s="5"/>
      <c r="JKB56" s="5"/>
      <c r="JKC56" s="5"/>
      <c r="JKD56" s="5"/>
      <c r="JKE56" s="5"/>
      <c r="JKF56" s="5"/>
      <c r="JKG56" s="5"/>
      <c r="JKH56" s="5"/>
      <c r="JKI56" s="5"/>
      <c r="JKJ56" s="5"/>
      <c r="JKK56" s="5"/>
      <c r="JKL56" s="5"/>
      <c r="JKM56" s="5"/>
      <c r="JKN56" s="5"/>
      <c r="JKO56" s="5"/>
      <c r="JKP56" s="5"/>
      <c r="JKQ56" s="5"/>
      <c r="JKR56" s="5"/>
      <c r="JKS56" s="5"/>
      <c r="JKT56" s="5"/>
      <c r="JKU56" s="5"/>
      <c r="JKV56" s="5"/>
      <c r="JKW56" s="5"/>
      <c r="JKX56" s="5"/>
      <c r="JKY56" s="5"/>
      <c r="JKZ56" s="5"/>
      <c r="JLA56" s="5"/>
      <c r="JLB56" s="5"/>
      <c r="JLC56" s="5"/>
      <c r="JLD56" s="5"/>
      <c r="JLE56" s="5"/>
      <c r="JLF56" s="5"/>
      <c r="JLG56" s="5"/>
      <c r="JLH56" s="5"/>
      <c r="JLI56" s="5"/>
      <c r="JLJ56" s="5"/>
      <c r="JLK56" s="5"/>
      <c r="JLL56" s="5"/>
      <c r="JLM56" s="5"/>
      <c r="JLN56" s="5"/>
      <c r="JLO56" s="5"/>
      <c r="JLP56" s="5"/>
      <c r="JLQ56" s="5"/>
      <c r="JLR56" s="5"/>
      <c r="JLS56" s="5"/>
      <c r="JLT56" s="5"/>
      <c r="JLU56" s="5"/>
      <c r="JLV56" s="5"/>
      <c r="JLW56" s="5"/>
      <c r="JLX56" s="5"/>
      <c r="JLY56" s="5"/>
      <c r="JLZ56" s="5"/>
      <c r="JMA56" s="5"/>
      <c r="JMB56" s="5"/>
      <c r="JMC56" s="5"/>
      <c r="JMD56" s="5"/>
      <c r="JME56" s="5"/>
      <c r="JMF56" s="5"/>
      <c r="JMG56" s="5"/>
      <c r="JMH56" s="5"/>
      <c r="JMI56" s="5"/>
      <c r="JMJ56" s="5"/>
      <c r="JMK56" s="5"/>
      <c r="JML56" s="5"/>
      <c r="JMM56" s="5"/>
      <c r="JMN56" s="5"/>
      <c r="JMO56" s="5"/>
      <c r="JMP56" s="5"/>
      <c r="JMQ56" s="5"/>
      <c r="JMR56" s="5"/>
      <c r="JMS56" s="5"/>
      <c r="JMT56" s="5"/>
      <c r="JMU56" s="5"/>
      <c r="JMV56" s="5"/>
      <c r="JMW56" s="5"/>
      <c r="JMX56" s="5"/>
      <c r="JMY56" s="5"/>
      <c r="JMZ56" s="5"/>
      <c r="JNA56" s="5"/>
      <c r="JNB56" s="5"/>
      <c r="JNC56" s="5"/>
      <c r="JND56" s="5"/>
      <c r="JNE56" s="5"/>
      <c r="JNF56" s="5"/>
      <c r="JNG56" s="5"/>
      <c r="JNH56" s="5"/>
      <c r="JNI56" s="5"/>
      <c r="JNJ56" s="5"/>
      <c r="JNK56" s="5"/>
      <c r="JNL56" s="5"/>
      <c r="JNM56" s="5"/>
      <c r="JNN56" s="5"/>
      <c r="JNO56" s="5"/>
      <c r="JNP56" s="5"/>
      <c r="JNQ56" s="5"/>
      <c r="JNR56" s="5"/>
      <c r="JNS56" s="5"/>
      <c r="JNT56" s="5"/>
      <c r="JNU56" s="5"/>
      <c r="JNV56" s="5"/>
      <c r="JNW56" s="5"/>
      <c r="JNX56" s="5"/>
      <c r="JNY56" s="5"/>
      <c r="JNZ56" s="5"/>
      <c r="JOA56" s="5"/>
      <c r="JOB56" s="5"/>
      <c r="JOC56" s="5"/>
      <c r="JOD56" s="5"/>
      <c r="JOE56" s="5"/>
      <c r="JOF56" s="5"/>
      <c r="JOG56" s="5"/>
      <c r="JOH56" s="5"/>
      <c r="JOI56" s="5"/>
      <c r="JOJ56" s="5"/>
      <c r="JOK56" s="5"/>
      <c r="JOL56" s="5"/>
      <c r="JOM56" s="5"/>
      <c r="JON56" s="5"/>
      <c r="JOO56" s="5"/>
      <c r="JOP56" s="5"/>
      <c r="JOQ56" s="5"/>
      <c r="JOR56" s="5"/>
      <c r="JOS56" s="5"/>
      <c r="JOT56" s="5"/>
      <c r="JOU56" s="5"/>
      <c r="JOV56" s="5"/>
      <c r="JOW56" s="5"/>
      <c r="JOX56" s="5"/>
      <c r="JOY56" s="5"/>
      <c r="JOZ56" s="5"/>
      <c r="JPA56" s="5"/>
      <c r="JPB56" s="5"/>
      <c r="JPC56" s="5"/>
      <c r="JPD56" s="5"/>
      <c r="JPE56" s="5"/>
      <c r="JPF56" s="5"/>
      <c r="JPG56" s="5"/>
      <c r="JPH56" s="5"/>
      <c r="JPI56" s="5"/>
      <c r="JPJ56" s="5"/>
      <c r="JPK56" s="5"/>
      <c r="JPL56" s="5"/>
      <c r="JPM56" s="5"/>
      <c r="JPN56" s="5"/>
      <c r="JPO56" s="5"/>
      <c r="JPP56" s="5"/>
      <c r="JPQ56" s="5"/>
      <c r="JPR56" s="5"/>
      <c r="JPS56" s="5"/>
      <c r="JPT56" s="5"/>
      <c r="JPU56" s="5"/>
      <c r="JPV56" s="5"/>
      <c r="JPW56" s="5"/>
      <c r="JPX56" s="5"/>
      <c r="JPY56" s="5"/>
      <c r="JPZ56" s="5"/>
      <c r="JQA56" s="5"/>
      <c r="JQB56" s="5"/>
      <c r="JQC56" s="5"/>
      <c r="JQD56" s="5"/>
      <c r="JQE56" s="5"/>
      <c r="JQF56" s="5"/>
      <c r="JQG56" s="5"/>
      <c r="JQH56" s="5"/>
      <c r="JQI56" s="5"/>
      <c r="JQJ56" s="5"/>
      <c r="JQK56" s="5"/>
      <c r="JQL56" s="5"/>
      <c r="JQM56" s="5"/>
      <c r="JQN56" s="5"/>
      <c r="JQO56" s="5"/>
      <c r="JQP56" s="5"/>
      <c r="JQQ56" s="5"/>
      <c r="JQR56" s="5"/>
      <c r="JQS56" s="5"/>
      <c r="JQT56" s="5"/>
      <c r="JQU56" s="5"/>
      <c r="JQV56" s="5"/>
      <c r="JQW56" s="5"/>
      <c r="JQX56" s="5"/>
      <c r="JQY56" s="5"/>
      <c r="JQZ56" s="5"/>
      <c r="JRA56" s="5"/>
      <c r="JRB56" s="5"/>
      <c r="JRC56" s="5"/>
      <c r="JRD56" s="5"/>
      <c r="JRE56" s="5"/>
      <c r="JRF56" s="5"/>
      <c r="JRG56" s="5"/>
      <c r="JRH56" s="5"/>
      <c r="JRI56" s="5"/>
      <c r="JRJ56" s="5"/>
      <c r="JRK56" s="5"/>
      <c r="JRL56" s="5"/>
      <c r="JRM56" s="5"/>
      <c r="JRN56" s="5"/>
      <c r="JRO56" s="5"/>
      <c r="JRP56" s="5"/>
      <c r="JRQ56" s="5"/>
      <c r="JRR56" s="5"/>
      <c r="JRS56" s="5"/>
      <c r="JRT56" s="5"/>
      <c r="JRU56" s="5"/>
      <c r="JRV56" s="5"/>
      <c r="JRW56" s="5"/>
      <c r="JRX56" s="5"/>
      <c r="JRY56" s="5"/>
      <c r="JRZ56" s="5"/>
      <c r="JSA56" s="5"/>
      <c r="JSB56" s="5"/>
      <c r="JSC56" s="5"/>
      <c r="JSD56" s="5"/>
      <c r="JSE56" s="5"/>
      <c r="JSF56" s="5"/>
      <c r="JSG56" s="5"/>
      <c r="JSH56" s="5"/>
      <c r="JSI56" s="5"/>
      <c r="JSJ56" s="5"/>
      <c r="JSK56" s="5"/>
      <c r="JSL56" s="5"/>
      <c r="JSM56" s="5"/>
      <c r="JSN56" s="5"/>
      <c r="JSO56" s="5"/>
      <c r="JSP56" s="5"/>
      <c r="JSQ56" s="5"/>
      <c r="JSR56" s="5"/>
      <c r="JSS56" s="5"/>
      <c r="JST56" s="5"/>
      <c r="JSU56" s="5"/>
      <c r="JSV56" s="5"/>
      <c r="JSW56" s="5"/>
      <c r="JSX56" s="5"/>
      <c r="JSY56" s="5"/>
      <c r="JSZ56" s="5"/>
      <c r="JTA56" s="5"/>
      <c r="JTB56" s="5"/>
      <c r="JTC56" s="5"/>
      <c r="JTD56" s="5"/>
      <c r="JTE56" s="5"/>
      <c r="JTF56" s="5"/>
      <c r="JTG56" s="5"/>
      <c r="JTH56" s="5"/>
      <c r="JTI56" s="5"/>
      <c r="JTJ56" s="5"/>
      <c r="JTK56" s="5"/>
      <c r="JTL56" s="5"/>
      <c r="JTM56" s="5"/>
      <c r="JTN56" s="5"/>
      <c r="JTO56" s="5"/>
      <c r="JTP56" s="5"/>
      <c r="JTQ56" s="5"/>
      <c r="JTR56" s="5"/>
      <c r="JTS56" s="5"/>
      <c r="JTT56" s="5"/>
      <c r="JTU56" s="5"/>
      <c r="JTV56" s="5"/>
      <c r="JTW56" s="5"/>
      <c r="JTX56" s="5"/>
      <c r="JTY56" s="5"/>
      <c r="JTZ56" s="5"/>
      <c r="JUA56" s="5"/>
      <c r="JUB56" s="5"/>
      <c r="JUC56" s="5"/>
      <c r="JUD56" s="5"/>
      <c r="JUE56" s="5"/>
      <c r="JUF56" s="5"/>
      <c r="JUG56" s="5"/>
      <c r="JUH56" s="5"/>
      <c r="JUI56" s="5"/>
      <c r="JUJ56" s="5"/>
      <c r="JUK56" s="5"/>
      <c r="JUL56" s="5"/>
      <c r="JUM56" s="5"/>
      <c r="JUN56" s="5"/>
      <c r="JUO56" s="5"/>
      <c r="JUP56" s="5"/>
      <c r="JUQ56" s="5"/>
      <c r="JUR56" s="5"/>
      <c r="JUS56" s="5"/>
      <c r="JUT56" s="5"/>
      <c r="JUU56" s="5"/>
      <c r="JUV56" s="5"/>
      <c r="JUW56" s="5"/>
      <c r="JUX56" s="5"/>
      <c r="JUY56" s="5"/>
      <c r="JUZ56" s="5"/>
      <c r="JVA56" s="5"/>
      <c r="JVB56" s="5"/>
      <c r="JVC56" s="5"/>
      <c r="JVD56" s="5"/>
      <c r="JVE56" s="5"/>
      <c r="JVF56" s="5"/>
      <c r="JVG56" s="5"/>
      <c r="JVH56" s="5"/>
      <c r="JVI56" s="5"/>
      <c r="JVJ56" s="5"/>
      <c r="JVK56" s="5"/>
      <c r="JVL56" s="5"/>
      <c r="JVM56" s="5"/>
      <c r="JVN56" s="5"/>
      <c r="JVO56" s="5"/>
      <c r="JVP56" s="5"/>
      <c r="JVQ56" s="5"/>
      <c r="JVR56" s="5"/>
      <c r="JVS56" s="5"/>
      <c r="JVT56" s="5"/>
      <c r="JVU56" s="5"/>
      <c r="JVV56" s="5"/>
      <c r="JVW56" s="5"/>
      <c r="JVX56" s="5"/>
      <c r="JVY56" s="5"/>
      <c r="JVZ56" s="5"/>
      <c r="JWA56" s="5"/>
      <c r="JWB56" s="5"/>
      <c r="JWC56" s="5"/>
      <c r="JWD56" s="5"/>
      <c r="JWE56" s="5"/>
      <c r="JWF56" s="5"/>
      <c r="JWG56" s="5"/>
      <c r="JWH56" s="5"/>
      <c r="JWI56" s="5"/>
      <c r="JWJ56" s="5"/>
      <c r="JWK56" s="5"/>
      <c r="JWL56" s="5"/>
      <c r="JWM56" s="5"/>
      <c r="JWN56" s="5"/>
      <c r="JWO56" s="5"/>
      <c r="JWP56" s="5"/>
      <c r="JWQ56" s="5"/>
      <c r="JWR56" s="5"/>
      <c r="JWS56" s="5"/>
      <c r="JWT56" s="5"/>
      <c r="JWU56" s="5"/>
      <c r="JWV56" s="5"/>
      <c r="JWW56" s="5"/>
      <c r="JWX56" s="5"/>
      <c r="JWY56" s="5"/>
      <c r="JWZ56" s="5"/>
      <c r="JXA56" s="5"/>
      <c r="JXB56" s="5"/>
      <c r="JXC56" s="5"/>
      <c r="JXD56" s="5"/>
      <c r="JXE56" s="5"/>
      <c r="JXF56" s="5"/>
      <c r="JXG56" s="5"/>
      <c r="JXH56" s="5"/>
      <c r="JXI56" s="5"/>
      <c r="JXJ56" s="5"/>
      <c r="JXK56" s="5"/>
      <c r="JXL56" s="5"/>
      <c r="JXM56" s="5"/>
      <c r="JXN56" s="5"/>
      <c r="JXO56" s="5"/>
      <c r="JXP56" s="5"/>
      <c r="JXQ56" s="5"/>
      <c r="JXR56" s="5"/>
      <c r="JXS56" s="5"/>
      <c r="JXT56" s="5"/>
      <c r="JXU56" s="5"/>
      <c r="JXV56" s="5"/>
      <c r="JXW56" s="5"/>
      <c r="JXX56" s="5"/>
      <c r="JXY56" s="5"/>
      <c r="JXZ56" s="5"/>
      <c r="JYA56" s="5"/>
      <c r="JYB56" s="5"/>
      <c r="JYC56" s="5"/>
      <c r="JYD56" s="5"/>
      <c r="JYE56" s="5"/>
      <c r="JYF56" s="5"/>
      <c r="JYG56" s="5"/>
      <c r="JYH56" s="5"/>
      <c r="JYI56" s="5"/>
      <c r="JYJ56" s="5"/>
      <c r="JYK56" s="5"/>
      <c r="JYL56" s="5"/>
      <c r="JYM56" s="5"/>
      <c r="JYN56" s="5"/>
      <c r="JYO56" s="5"/>
      <c r="JYP56" s="5"/>
      <c r="JYQ56" s="5"/>
      <c r="JYR56" s="5"/>
      <c r="JYS56" s="5"/>
      <c r="JYT56" s="5"/>
      <c r="JYU56" s="5"/>
      <c r="JYV56" s="5"/>
      <c r="JYW56" s="5"/>
      <c r="JYX56" s="5"/>
      <c r="JYY56" s="5"/>
      <c r="JYZ56" s="5"/>
      <c r="JZA56" s="5"/>
      <c r="JZB56" s="5"/>
      <c r="JZC56" s="5"/>
      <c r="JZD56" s="5"/>
      <c r="JZE56" s="5"/>
      <c r="JZF56" s="5"/>
      <c r="JZG56" s="5"/>
      <c r="JZH56" s="5"/>
      <c r="JZI56" s="5"/>
      <c r="JZJ56" s="5"/>
      <c r="JZK56" s="5"/>
      <c r="JZL56" s="5"/>
      <c r="JZM56" s="5"/>
      <c r="JZN56" s="5"/>
      <c r="JZO56" s="5"/>
      <c r="JZP56" s="5"/>
      <c r="JZQ56" s="5"/>
      <c r="JZR56" s="5"/>
      <c r="JZS56" s="5"/>
      <c r="JZT56" s="5"/>
      <c r="JZU56" s="5"/>
      <c r="JZV56" s="5"/>
      <c r="JZW56" s="5"/>
      <c r="JZX56" s="5"/>
      <c r="JZY56" s="5"/>
      <c r="JZZ56" s="5"/>
      <c r="KAA56" s="5"/>
      <c r="KAB56" s="5"/>
      <c r="KAC56" s="5"/>
      <c r="KAD56" s="5"/>
      <c r="KAE56" s="5"/>
      <c r="KAF56" s="5"/>
      <c r="KAG56" s="5"/>
      <c r="KAH56" s="5"/>
      <c r="KAI56" s="5"/>
      <c r="KAJ56" s="5"/>
      <c r="KAK56" s="5"/>
      <c r="KAL56" s="5"/>
      <c r="KAM56" s="5"/>
      <c r="KAN56" s="5"/>
      <c r="KAO56" s="5"/>
      <c r="KAP56" s="5"/>
      <c r="KAQ56" s="5"/>
      <c r="KAR56" s="5"/>
      <c r="KAS56" s="5"/>
      <c r="KAT56" s="5"/>
      <c r="KAU56" s="5"/>
      <c r="KAV56" s="5"/>
      <c r="KAW56" s="5"/>
      <c r="KAX56" s="5"/>
      <c r="KAY56" s="5"/>
      <c r="KAZ56" s="5"/>
      <c r="KBA56" s="5"/>
      <c r="KBB56" s="5"/>
      <c r="KBC56" s="5"/>
      <c r="KBD56" s="5"/>
      <c r="KBE56" s="5"/>
      <c r="KBF56" s="5"/>
      <c r="KBG56" s="5"/>
      <c r="KBH56" s="5"/>
      <c r="KBI56" s="5"/>
      <c r="KBJ56" s="5"/>
      <c r="KBK56" s="5"/>
      <c r="KBL56" s="5"/>
      <c r="KBM56" s="5"/>
      <c r="KBN56" s="5"/>
      <c r="KBO56" s="5"/>
      <c r="KBP56" s="5"/>
      <c r="KBQ56" s="5"/>
      <c r="KBR56" s="5"/>
      <c r="KBS56" s="5"/>
      <c r="KBT56" s="5"/>
      <c r="KBU56" s="5"/>
      <c r="KBV56" s="5"/>
      <c r="KBW56" s="5"/>
      <c r="KBX56" s="5"/>
      <c r="KBY56" s="5"/>
      <c r="KBZ56" s="5"/>
      <c r="KCA56" s="5"/>
      <c r="KCB56" s="5"/>
      <c r="KCC56" s="5"/>
      <c r="KCD56" s="5"/>
      <c r="KCE56" s="5"/>
      <c r="KCF56" s="5"/>
      <c r="KCG56" s="5"/>
      <c r="KCH56" s="5"/>
      <c r="KCI56" s="5"/>
      <c r="KCJ56" s="5"/>
      <c r="KCK56" s="5"/>
      <c r="KCL56" s="5"/>
      <c r="KCM56" s="5"/>
      <c r="KCN56" s="5"/>
      <c r="KCO56" s="5"/>
      <c r="KCP56" s="5"/>
      <c r="KCQ56" s="5"/>
      <c r="KCR56" s="5"/>
      <c r="KCS56" s="5"/>
      <c r="KCT56" s="5"/>
      <c r="KCU56" s="5"/>
      <c r="KCV56" s="5"/>
      <c r="KCW56" s="5"/>
      <c r="KCX56" s="5"/>
      <c r="KCY56" s="5"/>
      <c r="KCZ56" s="5"/>
      <c r="KDA56" s="5"/>
      <c r="KDB56" s="5"/>
      <c r="KDC56" s="5"/>
      <c r="KDD56" s="5"/>
      <c r="KDE56" s="5"/>
      <c r="KDF56" s="5"/>
      <c r="KDG56" s="5"/>
      <c r="KDH56" s="5"/>
      <c r="KDI56" s="5"/>
      <c r="KDJ56" s="5"/>
      <c r="KDK56" s="5"/>
      <c r="KDL56" s="5"/>
      <c r="KDM56" s="5"/>
      <c r="KDN56" s="5"/>
      <c r="KDO56" s="5"/>
      <c r="KDP56" s="5"/>
      <c r="KDQ56" s="5"/>
      <c r="KDR56" s="5"/>
      <c r="KDS56" s="5"/>
      <c r="KDT56" s="5"/>
      <c r="KDU56" s="5"/>
      <c r="KDV56" s="5"/>
      <c r="KDW56" s="5"/>
      <c r="KDX56" s="5"/>
      <c r="KDY56" s="5"/>
      <c r="KDZ56" s="5"/>
      <c r="KEA56" s="5"/>
      <c r="KEB56" s="5"/>
      <c r="KEC56" s="5"/>
      <c r="KED56" s="5"/>
      <c r="KEE56" s="5"/>
      <c r="KEF56" s="5"/>
      <c r="KEG56" s="5"/>
      <c r="KEH56" s="5"/>
      <c r="KEI56" s="5"/>
      <c r="KEJ56" s="5"/>
      <c r="KEK56" s="5"/>
      <c r="KEL56" s="5"/>
      <c r="KEM56" s="5"/>
      <c r="KEN56" s="5"/>
      <c r="KEO56" s="5"/>
      <c r="KEP56" s="5"/>
      <c r="KEQ56" s="5"/>
      <c r="KER56" s="5"/>
      <c r="KES56" s="5"/>
      <c r="KET56" s="5"/>
      <c r="KEU56" s="5"/>
      <c r="KEV56" s="5"/>
      <c r="KEW56" s="5"/>
      <c r="KEX56" s="5"/>
      <c r="KEY56" s="5"/>
      <c r="KEZ56" s="5"/>
      <c r="KFA56" s="5"/>
      <c r="KFB56" s="5"/>
      <c r="KFC56" s="5"/>
      <c r="KFD56" s="5"/>
      <c r="KFE56" s="5"/>
      <c r="KFF56" s="5"/>
      <c r="KFG56" s="5"/>
      <c r="KFH56" s="5"/>
      <c r="KFI56" s="5"/>
      <c r="KFJ56" s="5"/>
      <c r="KFK56" s="5"/>
      <c r="KFL56" s="5"/>
      <c r="KFM56" s="5"/>
      <c r="KFN56" s="5"/>
      <c r="KFO56" s="5"/>
      <c r="KFP56" s="5"/>
      <c r="KFQ56" s="5"/>
      <c r="KFR56" s="5"/>
      <c r="KFS56" s="5"/>
      <c r="KFT56" s="5"/>
      <c r="KFU56" s="5"/>
      <c r="KFV56" s="5"/>
      <c r="KFW56" s="5"/>
      <c r="KFX56" s="5"/>
      <c r="KFY56" s="5"/>
      <c r="KFZ56" s="5"/>
      <c r="KGA56" s="5"/>
      <c r="KGB56" s="5"/>
      <c r="KGC56" s="5"/>
      <c r="KGD56" s="5"/>
      <c r="KGE56" s="5"/>
      <c r="KGF56" s="5"/>
      <c r="KGG56" s="5"/>
      <c r="KGH56" s="5"/>
      <c r="KGI56" s="5"/>
      <c r="KGJ56" s="5"/>
      <c r="KGK56" s="5"/>
      <c r="KGL56" s="5"/>
      <c r="KGM56" s="5"/>
      <c r="KGN56" s="5"/>
      <c r="KGO56" s="5"/>
      <c r="KGP56" s="5"/>
      <c r="KGQ56" s="5"/>
      <c r="KGR56" s="5"/>
      <c r="KGS56" s="5"/>
      <c r="KGT56" s="5"/>
      <c r="KGU56" s="5"/>
      <c r="KGV56" s="5"/>
      <c r="KGW56" s="5"/>
      <c r="KGX56" s="5"/>
      <c r="KGY56" s="5"/>
      <c r="KGZ56" s="5"/>
      <c r="KHA56" s="5"/>
      <c r="KHB56" s="5"/>
      <c r="KHC56" s="5"/>
      <c r="KHD56" s="5"/>
      <c r="KHE56" s="5"/>
      <c r="KHF56" s="5"/>
      <c r="KHG56" s="5"/>
      <c r="KHH56" s="5"/>
      <c r="KHI56" s="5"/>
      <c r="KHJ56" s="5"/>
      <c r="KHK56" s="5"/>
      <c r="KHL56" s="5"/>
      <c r="KHM56" s="5"/>
      <c r="KHN56" s="5"/>
      <c r="KHO56" s="5"/>
      <c r="KHP56" s="5"/>
      <c r="KHQ56" s="5"/>
      <c r="KHR56" s="5"/>
      <c r="KHS56" s="5"/>
      <c r="KHT56" s="5"/>
      <c r="KHU56" s="5"/>
      <c r="KHV56" s="5"/>
      <c r="KHW56" s="5"/>
      <c r="KHX56" s="5"/>
      <c r="KHY56" s="5"/>
      <c r="KHZ56" s="5"/>
      <c r="KIA56" s="5"/>
      <c r="KIB56" s="5"/>
      <c r="KIC56" s="5"/>
      <c r="KID56" s="5"/>
      <c r="KIE56" s="5"/>
      <c r="KIF56" s="5"/>
      <c r="KIG56" s="5"/>
      <c r="KIH56" s="5"/>
      <c r="KII56" s="5"/>
      <c r="KIJ56" s="5"/>
      <c r="KIK56" s="5"/>
      <c r="KIL56" s="5"/>
      <c r="KIM56" s="5"/>
      <c r="KIN56" s="5"/>
      <c r="KIO56" s="5"/>
      <c r="KIP56" s="5"/>
      <c r="KIQ56" s="5"/>
      <c r="KIR56" s="5"/>
      <c r="KIS56" s="5"/>
      <c r="KIT56" s="5"/>
      <c r="KIU56" s="5"/>
      <c r="KIV56" s="5"/>
      <c r="KIW56" s="5"/>
      <c r="KIX56" s="5"/>
      <c r="KIY56" s="5"/>
      <c r="KIZ56" s="5"/>
      <c r="KJA56" s="5"/>
      <c r="KJB56" s="5"/>
      <c r="KJC56" s="5"/>
      <c r="KJD56" s="5"/>
      <c r="KJE56" s="5"/>
      <c r="KJF56" s="5"/>
      <c r="KJG56" s="5"/>
      <c r="KJH56" s="5"/>
      <c r="KJI56" s="5"/>
      <c r="KJJ56" s="5"/>
      <c r="KJK56" s="5"/>
      <c r="KJL56" s="5"/>
      <c r="KJM56" s="5"/>
      <c r="KJN56" s="5"/>
      <c r="KJO56" s="5"/>
      <c r="KJP56" s="5"/>
      <c r="KJQ56" s="5"/>
      <c r="KJR56" s="5"/>
      <c r="KJS56" s="5"/>
      <c r="KJT56" s="5"/>
      <c r="KJU56" s="5"/>
      <c r="KJV56" s="5"/>
      <c r="KJW56" s="5"/>
      <c r="KJX56" s="5"/>
      <c r="KJY56" s="5"/>
      <c r="KJZ56" s="5"/>
      <c r="KKA56" s="5"/>
      <c r="KKB56" s="5"/>
      <c r="KKC56" s="5"/>
      <c r="KKD56" s="5"/>
      <c r="KKE56" s="5"/>
      <c r="KKF56" s="5"/>
      <c r="KKG56" s="5"/>
      <c r="KKH56" s="5"/>
      <c r="KKI56" s="5"/>
      <c r="KKJ56" s="5"/>
      <c r="KKK56" s="5"/>
      <c r="KKL56" s="5"/>
      <c r="KKM56" s="5"/>
      <c r="KKN56" s="5"/>
      <c r="KKO56" s="5"/>
      <c r="KKP56" s="5"/>
      <c r="KKQ56" s="5"/>
      <c r="KKR56" s="5"/>
      <c r="KKS56" s="5"/>
      <c r="KKT56" s="5"/>
      <c r="KKU56" s="5"/>
      <c r="KKV56" s="5"/>
      <c r="KKW56" s="5"/>
      <c r="KKX56" s="5"/>
      <c r="KKY56" s="5"/>
      <c r="KKZ56" s="5"/>
      <c r="KLA56" s="5"/>
      <c r="KLB56" s="5"/>
      <c r="KLC56" s="5"/>
      <c r="KLD56" s="5"/>
      <c r="KLE56" s="5"/>
      <c r="KLF56" s="5"/>
      <c r="KLG56" s="5"/>
      <c r="KLH56" s="5"/>
      <c r="KLI56" s="5"/>
      <c r="KLJ56" s="5"/>
      <c r="KLK56" s="5"/>
      <c r="KLL56" s="5"/>
      <c r="KLM56" s="5"/>
      <c r="KLN56" s="5"/>
      <c r="KLO56" s="5"/>
      <c r="KLP56" s="5"/>
      <c r="KLQ56" s="5"/>
      <c r="KLR56" s="5"/>
      <c r="KLS56" s="5"/>
      <c r="KLT56" s="5"/>
      <c r="KLU56" s="5"/>
      <c r="KLV56" s="5"/>
      <c r="KLW56" s="5"/>
      <c r="KLX56" s="5"/>
      <c r="KLY56" s="5"/>
      <c r="KLZ56" s="5"/>
      <c r="KMA56" s="5"/>
      <c r="KMB56" s="5"/>
      <c r="KMC56" s="5"/>
      <c r="KMD56" s="5"/>
      <c r="KME56" s="5"/>
      <c r="KMF56" s="5"/>
      <c r="KMG56" s="5"/>
      <c r="KMH56" s="5"/>
      <c r="KMI56" s="5"/>
      <c r="KMJ56" s="5"/>
      <c r="KMK56" s="5"/>
      <c r="KML56" s="5"/>
      <c r="KMM56" s="5"/>
      <c r="KMN56" s="5"/>
      <c r="KMO56" s="5"/>
      <c r="KMP56" s="5"/>
      <c r="KMQ56" s="5"/>
      <c r="KMR56" s="5"/>
      <c r="KMS56" s="5"/>
      <c r="KMT56" s="5"/>
      <c r="KMU56" s="5"/>
      <c r="KMV56" s="5"/>
      <c r="KMW56" s="5"/>
      <c r="KMX56" s="5"/>
      <c r="KMY56" s="5"/>
      <c r="KMZ56" s="5"/>
      <c r="KNA56" s="5"/>
      <c r="KNB56" s="5"/>
      <c r="KNC56" s="5"/>
      <c r="KND56" s="5"/>
      <c r="KNE56" s="5"/>
      <c r="KNF56" s="5"/>
      <c r="KNG56" s="5"/>
      <c r="KNH56" s="5"/>
      <c r="KNI56" s="5"/>
      <c r="KNJ56" s="5"/>
      <c r="KNK56" s="5"/>
      <c r="KNL56" s="5"/>
      <c r="KNM56" s="5"/>
      <c r="KNN56" s="5"/>
      <c r="KNO56" s="5"/>
      <c r="KNP56" s="5"/>
      <c r="KNQ56" s="5"/>
      <c r="KNR56" s="5"/>
      <c r="KNS56" s="5"/>
      <c r="KNT56" s="5"/>
      <c r="KNU56" s="5"/>
      <c r="KNV56" s="5"/>
      <c r="KNW56" s="5"/>
      <c r="KNX56" s="5"/>
      <c r="KNY56" s="5"/>
      <c r="KNZ56" s="5"/>
      <c r="KOA56" s="5"/>
      <c r="KOB56" s="5"/>
      <c r="KOC56" s="5"/>
      <c r="KOD56" s="5"/>
      <c r="KOE56" s="5"/>
      <c r="KOF56" s="5"/>
      <c r="KOG56" s="5"/>
      <c r="KOH56" s="5"/>
      <c r="KOI56" s="5"/>
      <c r="KOJ56" s="5"/>
      <c r="KOK56" s="5"/>
      <c r="KOL56" s="5"/>
      <c r="KOM56" s="5"/>
      <c r="KON56" s="5"/>
      <c r="KOO56" s="5"/>
      <c r="KOP56" s="5"/>
      <c r="KOQ56" s="5"/>
      <c r="KOR56" s="5"/>
      <c r="KOS56" s="5"/>
      <c r="KOT56" s="5"/>
      <c r="KOU56" s="5"/>
      <c r="KOV56" s="5"/>
      <c r="KOW56" s="5"/>
      <c r="KOX56" s="5"/>
      <c r="KOY56" s="5"/>
      <c r="KOZ56" s="5"/>
      <c r="KPA56" s="5"/>
      <c r="KPB56" s="5"/>
      <c r="KPC56" s="5"/>
      <c r="KPD56" s="5"/>
      <c r="KPE56" s="5"/>
      <c r="KPF56" s="5"/>
      <c r="KPG56" s="5"/>
      <c r="KPH56" s="5"/>
      <c r="KPI56" s="5"/>
      <c r="KPJ56" s="5"/>
      <c r="KPK56" s="5"/>
      <c r="KPL56" s="5"/>
      <c r="KPM56" s="5"/>
      <c r="KPN56" s="5"/>
      <c r="KPO56" s="5"/>
      <c r="KPP56" s="5"/>
      <c r="KPQ56" s="5"/>
      <c r="KPR56" s="5"/>
      <c r="KPS56" s="5"/>
      <c r="KPT56" s="5"/>
      <c r="KPU56" s="5"/>
      <c r="KPV56" s="5"/>
      <c r="KPW56" s="5"/>
      <c r="KPX56" s="5"/>
      <c r="KPY56" s="5"/>
      <c r="KPZ56" s="5"/>
      <c r="KQA56" s="5"/>
      <c r="KQB56" s="5"/>
      <c r="KQC56" s="5"/>
      <c r="KQD56" s="5"/>
      <c r="KQE56" s="5"/>
      <c r="KQF56" s="5"/>
      <c r="KQG56" s="5"/>
      <c r="KQH56" s="5"/>
      <c r="KQI56" s="5"/>
      <c r="KQJ56" s="5"/>
      <c r="KQK56" s="5"/>
      <c r="KQL56" s="5"/>
      <c r="KQM56" s="5"/>
      <c r="KQN56" s="5"/>
      <c r="KQO56" s="5"/>
      <c r="KQP56" s="5"/>
      <c r="KQQ56" s="5"/>
      <c r="KQR56" s="5"/>
      <c r="KQS56" s="5"/>
      <c r="KQT56" s="5"/>
      <c r="KQU56" s="5"/>
      <c r="KQV56" s="5"/>
      <c r="KQW56" s="5"/>
      <c r="KQX56" s="5"/>
      <c r="KQY56" s="5"/>
      <c r="KQZ56" s="5"/>
      <c r="KRA56" s="5"/>
      <c r="KRB56" s="5"/>
      <c r="KRC56" s="5"/>
      <c r="KRD56" s="5"/>
      <c r="KRE56" s="5"/>
      <c r="KRF56" s="5"/>
      <c r="KRG56" s="5"/>
      <c r="KRH56" s="5"/>
      <c r="KRI56" s="5"/>
      <c r="KRJ56" s="5"/>
      <c r="KRK56" s="5"/>
      <c r="KRL56" s="5"/>
      <c r="KRM56" s="5"/>
      <c r="KRN56" s="5"/>
      <c r="KRO56" s="5"/>
      <c r="KRP56" s="5"/>
      <c r="KRQ56" s="5"/>
      <c r="KRR56" s="5"/>
      <c r="KRS56" s="5"/>
      <c r="KRT56" s="5"/>
      <c r="KRU56" s="5"/>
      <c r="KRV56" s="5"/>
      <c r="KRW56" s="5"/>
      <c r="KRX56" s="5"/>
      <c r="KRY56" s="5"/>
      <c r="KRZ56" s="5"/>
      <c r="KSA56" s="5"/>
      <c r="KSB56" s="5"/>
      <c r="KSC56" s="5"/>
      <c r="KSD56" s="5"/>
      <c r="KSE56" s="5"/>
      <c r="KSF56" s="5"/>
      <c r="KSG56" s="5"/>
      <c r="KSH56" s="5"/>
      <c r="KSI56" s="5"/>
      <c r="KSJ56" s="5"/>
      <c r="KSK56" s="5"/>
      <c r="KSL56" s="5"/>
      <c r="KSM56" s="5"/>
      <c r="KSN56" s="5"/>
      <c r="KSO56" s="5"/>
      <c r="KSP56" s="5"/>
      <c r="KSQ56" s="5"/>
      <c r="KSR56" s="5"/>
      <c r="KSS56" s="5"/>
      <c r="KST56" s="5"/>
      <c r="KSU56" s="5"/>
      <c r="KSV56" s="5"/>
      <c r="KSW56" s="5"/>
      <c r="KSX56" s="5"/>
      <c r="KSY56" s="5"/>
      <c r="KSZ56" s="5"/>
      <c r="KTA56" s="5"/>
      <c r="KTB56" s="5"/>
      <c r="KTC56" s="5"/>
      <c r="KTD56" s="5"/>
      <c r="KTE56" s="5"/>
      <c r="KTF56" s="5"/>
      <c r="KTG56" s="5"/>
      <c r="KTH56" s="5"/>
      <c r="KTI56" s="5"/>
      <c r="KTJ56" s="5"/>
      <c r="KTK56" s="5"/>
      <c r="KTL56" s="5"/>
      <c r="KTM56" s="5"/>
      <c r="KTN56" s="5"/>
      <c r="KTO56" s="5"/>
      <c r="KTP56" s="5"/>
      <c r="KTQ56" s="5"/>
      <c r="KTR56" s="5"/>
      <c r="KTS56" s="5"/>
      <c r="KTT56" s="5"/>
      <c r="KTU56" s="5"/>
      <c r="KTV56" s="5"/>
      <c r="KTW56" s="5"/>
      <c r="KTX56" s="5"/>
      <c r="KTY56" s="5"/>
      <c r="KTZ56" s="5"/>
      <c r="KUA56" s="5"/>
      <c r="KUB56" s="5"/>
      <c r="KUC56" s="5"/>
      <c r="KUD56" s="5"/>
      <c r="KUE56" s="5"/>
      <c r="KUF56" s="5"/>
      <c r="KUG56" s="5"/>
      <c r="KUH56" s="5"/>
      <c r="KUI56" s="5"/>
      <c r="KUJ56" s="5"/>
      <c r="KUK56" s="5"/>
      <c r="KUL56" s="5"/>
      <c r="KUM56" s="5"/>
      <c r="KUN56" s="5"/>
      <c r="KUO56" s="5"/>
      <c r="KUP56" s="5"/>
      <c r="KUQ56" s="5"/>
      <c r="KUR56" s="5"/>
      <c r="KUS56" s="5"/>
      <c r="KUT56" s="5"/>
      <c r="KUU56" s="5"/>
      <c r="KUV56" s="5"/>
      <c r="KUW56" s="5"/>
      <c r="KUX56" s="5"/>
      <c r="KUY56" s="5"/>
      <c r="KUZ56" s="5"/>
      <c r="KVA56" s="5"/>
      <c r="KVB56" s="5"/>
      <c r="KVC56" s="5"/>
      <c r="KVD56" s="5"/>
      <c r="KVE56" s="5"/>
      <c r="KVF56" s="5"/>
      <c r="KVG56" s="5"/>
      <c r="KVH56" s="5"/>
      <c r="KVI56" s="5"/>
      <c r="KVJ56" s="5"/>
      <c r="KVK56" s="5"/>
      <c r="KVL56" s="5"/>
      <c r="KVM56" s="5"/>
      <c r="KVN56" s="5"/>
      <c r="KVO56" s="5"/>
      <c r="KVP56" s="5"/>
      <c r="KVQ56" s="5"/>
      <c r="KVR56" s="5"/>
      <c r="KVS56" s="5"/>
      <c r="KVT56" s="5"/>
      <c r="KVU56" s="5"/>
      <c r="KVV56" s="5"/>
      <c r="KVW56" s="5"/>
      <c r="KVX56" s="5"/>
      <c r="KVY56" s="5"/>
      <c r="KVZ56" s="5"/>
      <c r="KWA56" s="5"/>
      <c r="KWB56" s="5"/>
      <c r="KWC56" s="5"/>
      <c r="KWD56" s="5"/>
      <c r="KWE56" s="5"/>
      <c r="KWF56" s="5"/>
      <c r="KWG56" s="5"/>
      <c r="KWH56" s="5"/>
      <c r="KWI56" s="5"/>
      <c r="KWJ56" s="5"/>
      <c r="KWK56" s="5"/>
      <c r="KWL56" s="5"/>
      <c r="KWM56" s="5"/>
      <c r="KWN56" s="5"/>
      <c r="KWO56" s="5"/>
      <c r="KWP56" s="5"/>
      <c r="KWQ56" s="5"/>
      <c r="KWR56" s="5"/>
      <c r="KWS56" s="5"/>
      <c r="KWT56" s="5"/>
      <c r="KWU56" s="5"/>
      <c r="KWV56" s="5"/>
      <c r="KWW56" s="5"/>
      <c r="KWX56" s="5"/>
      <c r="KWY56" s="5"/>
      <c r="KWZ56" s="5"/>
      <c r="KXA56" s="5"/>
      <c r="KXB56" s="5"/>
      <c r="KXC56" s="5"/>
      <c r="KXD56" s="5"/>
      <c r="KXE56" s="5"/>
      <c r="KXF56" s="5"/>
      <c r="KXG56" s="5"/>
      <c r="KXH56" s="5"/>
      <c r="KXI56" s="5"/>
      <c r="KXJ56" s="5"/>
      <c r="KXK56" s="5"/>
      <c r="KXL56" s="5"/>
      <c r="KXM56" s="5"/>
      <c r="KXN56" s="5"/>
      <c r="KXO56" s="5"/>
      <c r="KXP56" s="5"/>
      <c r="KXQ56" s="5"/>
      <c r="KXR56" s="5"/>
      <c r="KXS56" s="5"/>
      <c r="KXT56" s="5"/>
      <c r="KXU56" s="5"/>
      <c r="KXV56" s="5"/>
      <c r="KXW56" s="5"/>
      <c r="KXX56" s="5"/>
      <c r="KXY56" s="5"/>
      <c r="KXZ56" s="5"/>
      <c r="KYA56" s="5"/>
      <c r="KYB56" s="5"/>
      <c r="KYC56" s="5"/>
      <c r="KYD56" s="5"/>
      <c r="KYE56" s="5"/>
      <c r="KYF56" s="5"/>
      <c r="KYG56" s="5"/>
      <c r="KYH56" s="5"/>
      <c r="KYI56" s="5"/>
      <c r="KYJ56" s="5"/>
      <c r="KYK56" s="5"/>
      <c r="KYL56" s="5"/>
      <c r="KYM56" s="5"/>
      <c r="KYN56" s="5"/>
      <c r="KYO56" s="5"/>
      <c r="KYP56" s="5"/>
      <c r="KYQ56" s="5"/>
      <c r="KYR56" s="5"/>
      <c r="KYS56" s="5"/>
      <c r="KYT56" s="5"/>
      <c r="KYU56" s="5"/>
      <c r="KYV56" s="5"/>
      <c r="KYW56" s="5"/>
      <c r="KYX56" s="5"/>
      <c r="KYY56" s="5"/>
      <c r="KYZ56" s="5"/>
      <c r="KZA56" s="5"/>
      <c r="KZB56" s="5"/>
      <c r="KZC56" s="5"/>
      <c r="KZD56" s="5"/>
      <c r="KZE56" s="5"/>
      <c r="KZF56" s="5"/>
      <c r="KZG56" s="5"/>
      <c r="KZH56" s="5"/>
      <c r="KZI56" s="5"/>
      <c r="KZJ56" s="5"/>
      <c r="KZK56" s="5"/>
      <c r="KZL56" s="5"/>
      <c r="KZM56" s="5"/>
      <c r="KZN56" s="5"/>
      <c r="KZO56" s="5"/>
      <c r="KZP56" s="5"/>
      <c r="KZQ56" s="5"/>
      <c r="KZR56" s="5"/>
      <c r="KZS56" s="5"/>
      <c r="KZT56" s="5"/>
      <c r="KZU56" s="5"/>
      <c r="KZV56" s="5"/>
      <c r="KZW56" s="5"/>
      <c r="KZX56" s="5"/>
      <c r="KZY56" s="5"/>
      <c r="KZZ56" s="5"/>
      <c r="LAA56" s="5"/>
      <c r="LAB56" s="5"/>
      <c r="LAC56" s="5"/>
      <c r="LAD56" s="5"/>
      <c r="LAE56" s="5"/>
      <c r="LAF56" s="5"/>
      <c r="LAG56" s="5"/>
      <c r="LAH56" s="5"/>
      <c r="LAI56" s="5"/>
      <c r="LAJ56" s="5"/>
      <c r="LAK56" s="5"/>
      <c r="LAL56" s="5"/>
      <c r="LAM56" s="5"/>
      <c r="LAN56" s="5"/>
      <c r="LAO56" s="5"/>
      <c r="LAP56" s="5"/>
      <c r="LAQ56" s="5"/>
      <c r="LAR56" s="5"/>
      <c r="LAS56" s="5"/>
      <c r="LAT56" s="5"/>
      <c r="LAU56" s="5"/>
      <c r="LAV56" s="5"/>
      <c r="LAW56" s="5"/>
      <c r="LAX56" s="5"/>
      <c r="LAY56" s="5"/>
      <c r="LAZ56" s="5"/>
      <c r="LBA56" s="5"/>
      <c r="LBB56" s="5"/>
      <c r="LBC56" s="5"/>
      <c r="LBD56" s="5"/>
      <c r="LBE56" s="5"/>
      <c r="LBF56" s="5"/>
      <c r="LBG56" s="5"/>
      <c r="LBH56" s="5"/>
      <c r="LBI56" s="5"/>
      <c r="LBJ56" s="5"/>
      <c r="LBK56" s="5"/>
      <c r="LBL56" s="5"/>
      <c r="LBM56" s="5"/>
      <c r="LBN56" s="5"/>
      <c r="LBO56" s="5"/>
      <c r="LBP56" s="5"/>
      <c r="LBQ56" s="5"/>
      <c r="LBR56" s="5"/>
      <c r="LBS56" s="5"/>
      <c r="LBT56" s="5"/>
      <c r="LBU56" s="5"/>
      <c r="LBV56" s="5"/>
      <c r="LBW56" s="5"/>
      <c r="LBX56" s="5"/>
      <c r="LBY56" s="5"/>
      <c r="LBZ56" s="5"/>
      <c r="LCA56" s="5"/>
      <c r="LCB56" s="5"/>
      <c r="LCC56" s="5"/>
      <c r="LCD56" s="5"/>
      <c r="LCE56" s="5"/>
      <c r="LCF56" s="5"/>
      <c r="LCG56" s="5"/>
      <c r="LCH56" s="5"/>
      <c r="LCI56" s="5"/>
      <c r="LCJ56" s="5"/>
      <c r="LCK56" s="5"/>
      <c r="LCL56" s="5"/>
      <c r="LCM56" s="5"/>
      <c r="LCN56" s="5"/>
      <c r="LCO56" s="5"/>
      <c r="LCP56" s="5"/>
      <c r="LCQ56" s="5"/>
      <c r="LCR56" s="5"/>
      <c r="LCS56" s="5"/>
      <c r="LCT56" s="5"/>
      <c r="LCU56" s="5"/>
      <c r="LCV56" s="5"/>
      <c r="LCW56" s="5"/>
      <c r="LCX56" s="5"/>
      <c r="LCY56" s="5"/>
      <c r="LCZ56" s="5"/>
      <c r="LDA56" s="5"/>
      <c r="LDB56" s="5"/>
      <c r="LDC56" s="5"/>
      <c r="LDD56" s="5"/>
      <c r="LDE56" s="5"/>
      <c r="LDF56" s="5"/>
      <c r="LDG56" s="5"/>
      <c r="LDH56" s="5"/>
      <c r="LDI56" s="5"/>
      <c r="LDJ56" s="5"/>
      <c r="LDK56" s="5"/>
      <c r="LDL56" s="5"/>
      <c r="LDM56" s="5"/>
      <c r="LDN56" s="5"/>
      <c r="LDO56" s="5"/>
      <c r="LDP56" s="5"/>
      <c r="LDQ56" s="5"/>
      <c r="LDR56" s="5"/>
      <c r="LDS56" s="5"/>
      <c r="LDT56" s="5"/>
      <c r="LDU56" s="5"/>
      <c r="LDV56" s="5"/>
      <c r="LDW56" s="5"/>
      <c r="LDX56" s="5"/>
      <c r="LDY56" s="5"/>
      <c r="LDZ56" s="5"/>
      <c r="LEA56" s="5"/>
      <c r="LEB56" s="5"/>
      <c r="LEC56" s="5"/>
      <c r="LED56" s="5"/>
      <c r="LEE56" s="5"/>
      <c r="LEF56" s="5"/>
      <c r="LEG56" s="5"/>
      <c r="LEH56" s="5"/>
      <c r="LEI56" s="5"/>
      <c r="LEJ56" s="5"/>
      <c r="LEK56" s="5"/>
      <c r="LEL56" s="5"/>
      <c r="LEM56" s="5"/>
      <c r="LEN56" s="5"/>
      <c r="LEO56" s="5"/>
      <c r="LEP56" s="5"/>
      <c r="LEQ56" s="5"/>
      <c r="LER56" s="5"/>
      <c r="LES56" s="5"/>
      <c r="LET56" s="5"/>
      <c r="LEU56" s="5"/>
      <c r="LEV56" s="5"/>
      <c r="LEW56" s="5"/>
      <c r="LEX56" s="5"/>
      <c r="LEY56" s="5"/>
      <c r="LEZ56" s="5"/>
      <c r="LFA56" s="5"/>
      <c r="LFB56" s="5"/>
      <c r="LFC56" s="5"/>
      <c r="LFD56" s="5"/>
      <c r="LFE56" s="5"/>
      <c r="LFF56" s="5"/>
      <c r="LFG56" s="5"/>
      <c r="LFH56" s="5"/>
      <c r="LFI56" s="5"/>
      <c r="LFJ56" s="5"/>
      <c r="LFK56" s="5"/>
      <c r="LFL56" s="5"/>
      <c r="LFM56" s="5"/>
      <c r="LFN56" s="5"/>
      <c r="LFO56" s="5"/>
      <c r="LFP56" s="5"/>
      <c r="LFQ56" s="5"/>
      <c r="LFR56" s="5"/>
      <c r="LFS56" s="5"/>
      <c r="LFT56" s="5"/>
      <c r="LFU56" s="5"/>
      <c r="LFV56" s="5"/>
      <c r="LFW56" s="5"/>
      <c r="LFX56" s="5"/>
      <c r="LFY56" s="5"/>
      <c r="LFZ56" s="5"/>
      <c r="LGA56" s="5"/>
      <c r="LGB56" s="5"/>
      <c r="LGC56" s="5"/>
      <c r="LGD56" s="5"/>
      <c r="LGE56" s="5"/>
      <c r="LGF56" s="5"/>
      <c r="LGG56" s="5"/>
      <c r="LGH56" s="5"/>
      <c r="LGI56" s="5"/>
      <c r="LGJ56" s="5"/>
      <c r="LGK56" s="5"/>
      <c r="LGL56" s="5"/>
      <c r="LGM56" s="5"/>
      <c r="LGN56" s="5"/>
      <c r="LGO56" s="5"/>
      <c r="LGP56" s="5"/>
      <c r="LGQ56" s="5"/>
      <c r="LGR56" s="5"/>
      <c r="LGS56" s="5"/>
      <c r="LGT56" s="5"/>
      <c r="LGU56" s="5"/>
      <c r="LGV56" s="5"/>
      <c r="LGW56" s="5"/>
      <c r="LGX56" s="5"/>
      <c r="LGY56" s="5"/>
      <c r="LGZ56" s="5"/>
      <c r="LHA56" s="5"/>
      <c r="LHB56" s="5"/>
      <c r="LHC56" s="5"/>
      <c r="LHD56" s="5"/>
      <c r="LHE56" s="5"/>
      <c r="LHF56" s="5"/>
      <c r="LHG56" s="5"/>
      <c r="LHH56" s="5"/>
      <c r="LHI56" s="5"/>
      <c r="LHJ56" s="5"/>
      <c r="LHK56" s="5"/>
      <c r="LHL56" s="5"/>
      <c r="LHM56" s="5"/>
      <c r="LHN56" s="5"/>
      <c r="LHO56" s="5"/>
      <c r="LHP56" s="5"/>
      <c r="LHQ56" s="5"/>
      <c r="LHR56" s="5"/>
      <c r="LHS56" s="5"/>
      <c r="LHT56" s="5"/>
      <c r="LHU56" s="5"/>
      <c r="LHV56" s="5"/>
      <c r="LHW56" s="5"/>
      <c r="LHX56" s="5"/>
      <c r="LHY56" s="5"/>
      <c r="LHZ56" s="5"/>
      <c r="LIA56" s="5"/>
      <c r="LIB56" s="5"/>
      <c r="LIC56" s="5"/>
      <c r="LID56" s="5"/>
      <c r="LIE56" s="5"/>
      <c r="LIF56" s="5"/>
      <c r="LIG56" s="5"/>
      <c r="LIH56" s="5"/>
      <c r="LII56" s="5"/>
      <c r="LIJ56" s="5"/>
      <c r="LIK56" s="5"/>
      <c r="LIL56" s="5"/>
      <c r="LIM56" s="5"/>
      <c r="LIN56" s="5"/>
      <c r="LIO56" s="5"/>
      <c r="LIP56" s="5"/>
      <c r="LIQ56" s="5"/>
      <c r="LIR56" s="5"/>
      <c r="LIS56" s="5"/>
      <c r="LIT56" s="5"/>
      <c r="LIU56" s="5"/>
      <c r="LIV56" s="5"/>
      <c r="LIW56" s="5"/>
      <c r="LIX56" s="5"/>
      <c r="LIY56" s="5"/>
      <c r="LIZ56" s="5"/>
      <c r="LJA56" s="5"/>
      <c r="LJB56" s="5"/>
      <c r="LJC56" s="5"/>
      <c r="LJD56" s="5"/>
      <c r="LJE56" s="5"/>
      <c r="LJF56" s="5"/>
      <c r="LJG56" s="5"/>
      <c r="LJH56" s="5"/>
      <c r="LJI56" s="5"/>
      <c r="LJJ56" s="5"/>
      <c r="LJK56" s="5"/>
      <c r="LJL56" s="5"/>
      <c r="LJM56" s="5"/>
      <c r="LJN56" s="5"/>
      <c r="LJO56" s="5"/>
      <c r="LJP56" s="5"/>
      <c r="LJQ56" s="5"/>
      <c r="LJR56" s="5"/>
      <c r="LJS56" s="5"/>
      <c r="LJT56" s="5"/>
      <c r="LJU56" s="5"/>
      <c r="LJV56" s="5"/>
      <c r="LJW56" s="5"/>
      <c r="LJX56" s="5"/>
      <c r="LJY56" s="5"/>
      <c r="LJZ56" s="5"/>
      <c r="LKA56" s="5"/>
      <c r="LKB56" s="5"/>
      <c r="LKC56" s="5"/>
      <c r="LKD56" s="5"/>
      <c r="LKE56" s="5"/>
      <c r="LKF56" s="5"/>
      <c r="LKG56" s="5"/>
      <c r="LKH56" s="5"/>
      <c r="LKI56" s="5"/>
      <c r="LKJ56" s="5"/>
      <c r="LKK56" s="5"/>
      <c r="LKL56" s="5"/>
      <c r="LKM56" s="5"/>
      <c r="LKN56" s="5"/>
      <c r="LKO56" s="5"/>
      <c r="LKP56" s="5"/>
      <c r="LKQ56" s="5"/>
      <c r="LKR56" s="5"/>
      <c r="LKS56" s="5"/>
      <c r="LKT56" s="5"/>
      <c r="LKU56" s="5"/>
      <c r="LKV56" s="5"/>
      <c r="LKW56" s="5"/>
      <c r="LKX56" s="5"/>
      <c r="LKY56" s="5"/>
      <c r="LKZ56" s="5"/>
      <c r="LLA56" s="5"/>
      <c r="LLB56" s="5"/>
      <c r="LLC56" s="5"/>
      <c r="LLD56" s="5"/>
      <c r="LLE56" s="5"/>
      <c r="LLF56" s="5"/>
      <c r="LLG56" s="5"/>
      <c r="LLH56" s="5"/>
      <c r="LLI56" s="5"/>
      <c r="LLJ56" s="5"/>
      <c r="LLK56" s="5"/>
      <c r="LLL56" s="5"/>
      <c r="LLM56" s="5"/>
      <c r="LLN56" s="5"/>
      <c r="LLO56" s="5"/>
      <c r="LLP56" s="5"/>
      <c r="LLQ56" s="5"/>
      <c r="LLR56" s="5"/>
      <c r="LLS56" s="5"/>
      <c r="LLT56" s="5"/>
      <c r="LLU56" s="5"/>
      <c r="LLV56" s="5"/>
      <c r="LLW56" s="5"/>
      <c r="LLX56" s="5"/>
      <c r="LLY56" s="5"/>
      <c r="LLZ56" s="5"/>
      <c r="LMA56" s="5"/>
      <c r="LMB56" s="5"/>
      <c r="LMC56" s="5"/>
      <c r="LMD56" s="5"/>
      <c r="LME56" s="5"/>
      <c r="LMF56" s="5"/>
      <c r="LMG56" s="5"/>
      <c r="LMH56" s="5"/>
      <c r="LMI56" s="5"/>
      <c r="LMJ56" s="5"/>
      <c r="LMK56" s="5"/>
      <c r="LML56" s="5"/>
      <c r="LMM56" s="5"/>
      <c r="LMN56" s="5"/>
      <c r="LMO56" s="5"/>
      <c r="LMP56" s="5"/>
      <c r="LMQ56" s="5"/>
      <c r="LMR56" s="5"/>
      <c r="LMS56" s="5"/>
      <c r="LMT56" s="5"/>
      <c r="LMU56" s="5"/>
      <c r="LMV56" s="5"/>
      <c r="LMW56" s="5"/>
      <c r="LMX56" s="5"/>
      <c r="LMY56" s="5"/>
      <c r="LMZ56" s="5"/>
      <c r="LNA56" s="5"/>
      <c r="LNB56" s="5"/>
      <c r="LNC56" s="5"/>
      <c r="LND56" s="5"/>
      <c r="LNE56" s="5"/>
      <c r="LNF56" s="5"/>
      <c r="LNG56" s="5"/>
      <c r="LNH56" s="5"/>
      <c r="LNI56" s="5"/>
      <c r="LNJ56" s="5"/>
      <c r="LNK56" s="5"/>
      <c r="LNL56" s="5"/>
      <c r="LNM56" s="5"/>
      <c r="LNN56" s="5"/>
      <c r="LNO56" s="5"/>
      <c r="LNP56" s="5"/>
      <c r="LNQ56" s="5"/>
      <c r="LNR56" s="5"/>
      <c r="LNS56" s="5"/>
      <c r="LNT56" s="5"/>
      <c r="LNU56" s="5"/>
      <c r="LNV56" s="5"/>
      <c r="LNW56" s="5"/>
      <c r="LNX56" s="5"/>
      <c r="LNY56" s="5"/>
      <c r="LNZ56" s="5"/>
      <c r="LOA56" s="5"/>
      <c r="LOB56" s="5"/>
      <c r="LOC56" s="5"/>
      <c r="LOD56" s="5"/>
      <c r="LOE56" s="5"/>
      <c r="LOF56" s="5"/>
      <c r="LOG56" s="5"/>
      <c r="LOH56" s="5"/>
      <c r="LOI56" s="5"/>
      <c r="LOJ56" s="5"/>
      <c r="LOK56" s="5"/>
      <c r="LOL56" s="5"/>
      <c r="LOM56" s="5"/>
      <c r="LON56" s="5"/>
      <c r="LOO56" s="5"/>
      <c r="LOP56" s="5"/>
      <c r="LOQ56" s="5"/>
      <c r="LOR56" s="5"/>
      <c r="LOS56" s="5"/>
      <c r="LOT56" s="5"/>
      <c r="LOU56" s="5"/>
      <c r="LOV56" s="5"/>
      <c r="LOW56" s="5"/>
      <c r="LOX56" s="5"/>
      <c r="LOY56" s="5"/>
      <c r="LOZ56" s="5"/>
      <c r="LPA56" s="5"/>
      <c r="LPB56" s="5"/>
      <c r="LPC56" s="5"/>
      <c r="LPD56" s="5"/>
      <c r="LPE56" s="5"/>
      <c r="LPF56" s="5"/>
      <c r="LPG56" s="5"/>
      <c r="LPH56" s="5"/>
      <c r="LPI56" s="5"/>
      <c r="LPJ56" s="5"/>
      <c r="LPK56" s="5"/>
      <c r="LPL56" s="5"/>
      <c r="LPM56" s="5"/>
      <c r="LPN56" s="5"/>
      <c r="LPO56" s="5"/>
      <c r="LPP56" s="5"/>
      <c r="LPQ56" s="5"/>
      <c r="LPR56" s="5"/>
      <c r="LPS56" s="5"/>
      <c r="LPT56" s="5"/>
      <c r="LPU56" s="5"/>
      <c r="LPV56" s="5"/>
      <c r="LPW56" s="5"/>
      <c r="LPX56" s="5"/>
      <c r="LPY56" s="5"/>
      <c r="LPZ56" s="5"/>
      <c r="LQA56" s="5"/>
      <c r="LQB56" s="5"/>
      <c r="LQC56" s="5"/>
      <c r="LQD56" s="5"/>
      <c r="LQE56" s="5"/>
      <c r="LQF56" s="5"/>
      <c r="LQG56" s="5"/>
      <c r="LQH56" s="5"/>
      <c r="LQI56" s="5"/>
      <c r="LQJ56" s="5"/>
      <c r="LQK56" s="5"/>
      <c r="LQL56" s="5"/>
      <c r="LQM56" s="5"/>
      <c r="LQN56" s="5"/>
      <c r="LQO56" s="5"/>
      <c r="LQP56" s="5"/>
      <c r="LQQ56" s="5"/>
      <c r="LQR56" s="5"/>
      <c r="LQS56" s="5"/>
      <c r="LQT56" s="5"/>
      <c r="LQU56" s="5"/>
      <c r="LQV56" s="5"/>
      <c r="LQW56" s="5"/>
      <c r="LQX56" s="5"/>
      <c r="LQY56" s="5"/>
      <c r="LQZ56" s="5"/>
      <c r="LRA56" s="5"/>
      <c r="LRB56" s="5"/>
      <c r="LRC56" s="5"/>
      <c r="LRD56" s="5"/>
      <c r="LRE56" s="5"/>
      <c r="LRF56" s="5"/>
      <c r="LRG56" s="5"/>
      <c r="LRH56" s="5"/>
      <c r="LRI56" s="5"/>
      <c r="LRJ56" s="5"/>
      <c r="LRK56" s="5"/>
      <c r="LRL56" s="5"/>
      <c r="LRM56" s="5"/>
      <c r="LRN56" s="5"/>
      <c r="LRO56" s="5"/>
      <c r="LRP56" s="5"/>
      <c r="LRQ56" s="5"/>
      <c r="LRR56" s="5"/>
      <c r="LRS56" s="5"/>
      <c r="LRT56" s="5"/>
      <c r="LRU56" s="5"/>
      <c r="LRV56" s="5"/>
      <c r="LRW56" s="5"/>
      <c r="LRX56" s="5"/>
      <c r="LRY56" s="5"/>
      <c r="LRZ56" s="5"/>
      <c r="LSA56" s="5"/>
      <c r="LSB56" s="5"/>
      <c r="LSC56" s="5"/>
      <c r="LSD56" s="5"/>
      <c r="LSE56" s="5"/>
      <c r="LSF56" s="5"/>
      <c r="LSG56" s="5"/>
      <c r="LSH56" s="5"/>
      <c r="LSI56" s="5"/>
      <c r="LSJ56" s="5"/>
      <c r="LSK56" s="5"/>
      <c r="LSL56" s="5"/>
      <c r="LSM56" s="5"/>
      <c r="LSN56" s="5"/>
      <c r="LSO56" s="5"/>
      <c r="LSP56" s="5"/>
      <c r="LSQ56" s="5"/>
      <c r="LSR56" s="5"/>
      <c r="LSS56" s="5"/>
      <c r="LST56" s="5"/>
      <c r="LSU56" s="5"/>
      <c r="LSV56" s="5"/>
      <c r="LSW56" s="5"/>
      <c r="LSX56" s="5"/>
      <c r="LSY56" s="5"/>
      <c r="LSZ56" s="5"/>
      <c r="LTA56" s="5"/>
      <c r="LTB56" s="5"/>
      <c r="LTC56" s="5"/>
      <c r="LTD56" s="5"/>
      <c r="LTE56" s="5"/>
      <c r="LTF56" s="5"/>
      <c r="LTG56" s="5"/>
      <c r="LTH56" s="5"/>
      <c r="LTI56" s="5"/>
      <c r="LTJ56" s="5"/>
      <c r="LTK56" s="5"/>
      <c r="LTL56" s="5"/>
      <c r="LTM56" s="5"/>
      <c r="LTN56" s="5"/>
      <c r="LTO56" s="5"/>
      <c r="LTP56" s="5"/>
      <c r="LTQ56" s="5"/>
      <c r="LTR56" s="5"/>
      <c r="LTS56" s="5"/>
      <c r="LTT56" s="5"/>
      <c r="LTU56" s="5"/>
      <c r="LTV56" s="5"/>
      <c r="LTW56" s="5"/>
      <c r="LTX56" s="5"/>
      <c r="LTY56" s="5"/>
      <c r="LTZ56" s="5"/>
      <c r="LUA56" s="5"/>
      <c r="LUB56" s="5"/>
      <c r="LUC56" s="5"/>
      <c r="LUD56" s="5"/>
      <c r="LUE56" s="5"/>
      <c r="LUF56" s="5"/>
      <c r="LUG56" s="5"/>
      <c r="LUH56" s="5"/>
      <c r="LUI56" s="5"/>
      <c r="LUJ56" s="5"/>
      <c r="LUK56" s="5"/>
      <c r="LUL56" s="5"/>
      <c r="LUM56" s="5"/>
      <c r="LUN56" s="5"/>
      <c r="LUO56" s="5"/>
      <c r="LUP56" s="5"/>
      <c r="LUQ56" s="5"/>
      <c r="LUR56" s="5"/>
      <c r="LUS56" s="5"/>
      <c r="LUT56" s="5"/>
      <c r="LUU56" s="5"/>
      <c r="LUV56" s="5"/>
      <c r="LUW56" s="5"/>
      <c r="LUX56" s="5"/>
      <c r="LUY56" s="5"/>
      <c r="LUZ56" s="5"/>
      <c r="LVA56" s="5"/>
      <c r="LVB56" s="5"/>
      <c r="LVC56" s="5"/>
      <c r="LVD56" s="5"/>
      <c r="LVE56" s="5"/>
      <c r="LVF56" s="5"/>
      <c r="LVG56" s="5"/>
      <c r="LVH56" s="5"/>
      <c r="LVI56" s="5"/>
      <c r="LVJ56" s="5"/>
      <c r="LVK56" s="5"/>
      <c r="LVL56" s="5"/>
      <c r="LVM56" s="5"/>
      <c r="LVN56" s="5"/>
      <c r="LVO56" s="5"/>
      <c r="LVP56" s="5"/>
      <c r="LVQ56" s="5"/>
      <c r="LVR56" s="5"/>
      <c r="LVS56" s="5"/>
      <c r="LVT56" s="5"/>
      <c r="LVU56" s="5"/>
      <c r="LVV56" s="5"/>
      <c r="LVW56" s="5"/>
      <c r="LVX56" s="5"/>
      <c r="LVY56" s="5"/>
      <c r="LVZ56" s="5"/>
      <c r="LWA56" s="5"/>
      <c r="LWB56" s="5"/>
      <c r="LWC56" s="5"/>
      <c r="LWD56" s="5"/>
      <c r="LWE56" s="5"/>
      <c r="LWF56" s="5"/>
      <c r="LWG56" s="5"/>
      <c r="LWH56" s="5"/>
      <c r="LWI56" s="5"/>
      <c r="LWJ56" s="5"/>
      <c r="LWK56" s="5"/>
      <c r="LWL56" s="5"/>
      <c r="LWM56" s="5"/>
      <c r="LWN56" s="5"/>
      <c r="LWO56" s="5"/>
      <c r="LWP56" s="5"/>
      <c r="LWQ56" s="5"/>
      <c r="LWR56" s="5"/>
      <c r="LWS56" s="5"/>
      <c r="LWT56" s="5"/>
      <c r="LWU56" s="5"/>
      <c r="LWV56" s="5"/>
      <c r="LWW56" s="5"/>
      <c r="LWX56" s="5"/>
      <c r="LWY56" s="5"/>
      <c r="LWZ56" s="5"/>
      <c r="LXA56" s="5"/>
      <c r="LXB56" s="5"/>
      <c r="LXC56" s="5"/>
      <c r="LXD56" s="5"/>
      <c r="LXE56" s="5"/>
      <c r="LXF56" s="5"/>
      <c r="LXG56" s="5"/>
      <c r="LXH56" s="5"/>
      <c r="LXI56" s="5"/>
      <c r="LXJ56" s="5"/>
      <c r="LXK56" s="5"/>
      <c r="LXL56" s="5"/>
      <c r="LXM56" s="5"/>
      <c r="LXN56" s="5"/>
      <c r="LXO56" s="5"/>
      <c r="LXP56" s="5"/>
      <c r="LXQ56" s="5"/>
      <c r="LXR56" s="5"/>
      <c r="LXS56" s="5"/>
      <c r="LXT56" s="5"/>
      <c r="LXU56" s="5"/>
      <c r="LXV56" s="5"/>
      <c r="LXW56" s="5"/>
      <c r="LXX56" s="5"/>
      <c r="LXY56" s="5"/>
      <c r="LXZ56" s="5"/>
      <c r="LYA56" s="5"/>
      <c r="LYB56" s="5"/>
      <c r="LYC56" s="5"/>
      <c r="LYD56" s="5"/>
      <c r="LYE56" s="5"/>
      <c r="LYF56" s="5"/>
      <c r="LYG56" s="5"/>
      <c r="LYH56" s="5"/>
      <c r="LYI56" s="5"/>
      <c r="LYJ56" s="5"/>
      <c r="LYK56" s="5"/>
      <c r="LYL56" s="5"/>
      <c r="LYM56" s="5"/>
      <c r="LYN56" s="5"/>
      <c r="LYO56" s="5"/>
      <c r="LYP56" s="5"/>
      <c r="LYQ56" s="5"/>
      <c r="LYR56" s="5"/>
      <c r="LYS56" s="5"/>
      <c r="LYT56" s="5"/>
      <c r="LYU56" s="5"/>
      <c r="LYV56" s="5"/>
      <c r="LYW56" s="5"/>
      <c r="LYX56" s="5"/>
      <c r="LYY56" s="5"/>
      <c r="LYZ56" s="5"/>
      <c r="LZA56" s="5"/>
      <c r="LZB56" s="5"/>
      <c r="LZC56" s="5"/>
      <c r="LZD56" s="5"/>
      <c r="LZE56" s="5"/>
      <c r="LZF56" s="5"/>
      <c r="LZG56" s="5"/>
      <c r="LZH56" s="5"/>
      <c r="LZI56" s="5"/>
      <c r="LZJ56" s="5"/>
      <c r="LZK56" s="5"/>
      <c r="LZL56" s="5"/>
      <c r="LZM56" s="5"/>
      <c r="LZN56" s="5"/>
      <c r="LZO56" s="5"/>
      <c r="LZP56" s="5"/>
      <c r="LZQ56" s="5"/>
      <c r="LZR56" s="5"/>
      <c r="LZS56" s="5"/>
      <c r="LZT56" s="5"/>
      <c r="LZU56" s="5"/>
      <c r="LZV56" s="5"/>
      <c r="LZW56" s="5"/>
      <c r="LZX56" s="5"/>
      <c r="LZY56" s="5"/>
      <c r="LZZ56" s="5"/>
      <c r="MAA56" s="5"/>
      <c r="MAB56" s="5"/>
      <c r="MAC56" s="5"/>
      <c r="MAD56" s="5"/>
      <c r="MAE56" s="5"/>
      <c r="MAF56" s="5"/>
      <c r="MAG56" s="5"/>
      <c r="MAH56" s="5"/>
      <c r="MAI56" s="5"/>
      <c r="MAJ56" s="5"/>
      <c r="MAK56" s="5"/>
      <c r="MAL56" s="5"/>
      <c r="MAM56" s="5"/>
      <c r="MAN56" s="5"/>
      <c r="MAO56" s="5"/>
      <c r="MAP56" s="5"/>
      <c r="MAQ56" s="5"/>
      <c r="MAR56" s="5"/>
      <c r="MAS56" s="5"/>
      <c r="MAT56" s="5"/>
      <c r="MAU56" s="5"/>
      <c r="MAV56" s="5"/>
      <c r="MAW56" s="5"/>
      <c r="MAX56" s="5"/>
      <c r="MAY56" s="5"/>
      <c r="MAZ56" s="5"/>
      <c r="MBA56" s="5"/>
      <c r="MBB56" s="5"/>
      <c r="MBC56" s="5"/>
      <c r="MBD56" s="5"/>
      <c r="MBE56" s="5"/>
      <c r="MBF56" s="5"/>
      <c r="MBG56" s="5"/>
      <c r="MBH56" s="5"/>
      <c r="MBI56" s="5"/>
      <c r="MBJ56" s="5"/>
      <c r="MBK56" s="5"/>
      <c r="MBL56" s="5"/>
      <c r="MBM56" s="5"/>
      <c r="MBN56" s="5"/>
      <c r="MBO56" s="5"/>
      <c r="MBP56" s="5"/>
      <c r="MBQ56" s="5"/>
      <c r="MBR56" s="5"/>
      <c r="MBS56" s="5"/>
      <c r="MBT56" s="5"/>
      <c r="MBU56" s="5"/>
      <c r="MBV56" s="5"/>
      <c r="MBW56" s="5"/>
      <c r="MBX56" s="5"/>
      <c r="MBY56" s="5"/>
      <c r="MBZ56" s="5"/>
      <c r="MCA56" s="5"/>
      <c r="MCB56" s="5"/>
      <c r="MCC56" s="5"/>
      <c r="MCD56" s="5"/>
      <c r="MCE56" s="5"/>
      <c r="MCF56" s="5"/>
      <c r="MCG56" s="5"/>
      <c r="MCH56" s="5"/>
      <c r="MCI56" s="5"/>
      <c r="MCJ56" s="5"/>
      <c r="MCK56" s="5"/>
      <c r="MCL56" s="5"/>
      <c r="MCM56" s="5"/>
      <c r="MCN56" s="5"/>
      <c r="MCO56" s="5"/>
      <c r="MCP56" s="5"/>
      <c r="MCQ56" s="5"/>
      <c r="MCR56" s="5"/>
      <c r="MCS56" s="5"/>
      <c r="MCT56" s="5"/>
      <c r="MCU56" s="5"/>
      <c r="MCV56" s="5"/>
      <c r="MCW56" s="5"/>
      <c r="MCX56" s="5"/>
      <c r="MCY56" s="5"/>
      <c r="MCZ56" s="5"/>
      <c r="MDA56" s="5"/>
      <c r="MDB56" s="5"/>
      <c r="MDC56" s="5"/>
      <c r="MDD56" s="5"/>
      <c r="MDE56" s="5"/>
      <c r="MDF56" s="5"/>
      <c r="MDG56" s="5"/>
      <c r="MDH56" s="5"/>
      <c r="MDI56" s="5"/>
      <c r="MDJ56" s="5"/>
      <c r="MDK56" s="5"/>
      <c r="MDL56" s="5"/>
      <c r="MDM56" s="5"/>
      <c r="MDN56" s="5"/>
      <c r="MDO56" s="5"/>
      <c r="MDP56" s="5"/>
      <c r="MDQ56" s="5"/>
      <c r="MDR56" s="5"/>
      <c r="MDS56" s="5"/>
      <c r="MDT56" s="5"/>
      <c r="MDU56" s="5"/>
      <c r="MDV56" s="5"/>
      <c r="MDW56" s="5"/>
      <c r="MDX56" s="5"/>
      <c r="MDY56" s="5"/>
      <c r="MDZ56" s="5"/>
      <c r="MEA56" s="5"/>
      <c r="MEB56" s="5"/>
      <c r="MEC56" s="5"/>
      <c r="MED56" s="5"/>
      <c r="MEE56" s="5"/>
      <c r="MEF56" s="5"/>
      <c r="MEG56" s="5"/>
      <c r="MEH56" s="5"/>
      <c r="MEI56" s="5"/>
      <c r="MEJ56" s="5"/>
      <c r="MEK56" s="5"/>
      <c r="MEL56" s="5"/>
      <c r="MEM56" s="5"/>
      <c r="MEN56" s="5"/>
      <c r="MEO56" s="5"/>
      <c r="MEP56" s="5"/>
      <c r="MEQ56" s="5"/>
      <c r="MER56" s="5"/>
      <c r="MES56" s="5"/>
      <c r="MET56" s="5"/>
      <c r="MEU56" s="5"/>
      <c r="MEV56" s="5"/>
      <c r="MEW56" s="5"/>
      <c r="MEX56" s="5"/>
      <c r="MEY56" s="5"/>
      <c r="MEZ56" s="5"/>
      <c r="MFA56" s="5"/>
      <c r="MFB56" s="5"/>
      <c r="MFC56" s="5"/>
      <c r="MFD56" s="5"/>
      <c r="MFE56" s="5"/>
      <c r="MFF56" s="5"/>
      <c r="MFG56" s="5"/>
      <c r="MFH56" s="5"/>
      <c r="MFI56" s="5"/>
      <c r="MFJ56" s="5"/>
      <c r="MFK56" s="5"/>
      <c r="MFL56" s="5"/>
      <c r="MFM56" s="5"/>
      <c r="MFN56" s="5"/>
      <c r="MFO56" s="5"/>
      <c r="MFP56" s="5"/>
      <c r="MFQ56" s="5"/>
      <c r="MFR56" s="5"/>
      <c r="MFS56" s="5"/>
      <c r="MFT56" s="5"/>
      <c r="MFU56" s="5"/>
      <c r="MFV56" s="5"/>
      <c r="MFW56" s="5"/>
      <c r="MFX56" s="5"/>
      <c r="MFY56" s="5"/>
      <c r="MFZ56" s="5"/>
      <c r="MGA56" s="5"/>
      <c r="MGB56" s="5"/>
      <c r="MGC56" s="5"/>
      <c r="MGD56" s="5"/>
      <c r="MGE56" s="5"/>
      <c r="MGF56" s="5"/>
      <c r="MGG56" s="5"/>
      <c r="MGH56" s="5"/>
      <c r="MGI56" s="5"/>
      <c r="MGJ56" s="5"/>
      <c r="MGK56" s="5"/>
      <c r="MGL56" s="5"/>
      <c r="MGM56" s="5"/>
      <c r="MGN56" s="5"/>
      <c r="MGO56" s="5"/>
      <c r="MGP56" s="5"/>
      <c r="MGQ56" s="5"/>
      <c r="MGR56" s="5"/>
      <c r="MGS56" s="5"/>
      <c r="MGT56" s="5"/>
      <c r="MGU56" s="5"/>
      <c r="MGV56" s="5"/>
      <c r="MGW56" s="5"/>
      <c r="MGX56" s="5"/>
      <c r="MGY56" s="5"/>
      <c r="MGZ56" s="5"/>
      <c r="MHA56" s="5"/>
      <c r="MHB56" s="5"/>
      <c r="MHC56" s="5"/>
      <c r="MHD56" s="5"/>
      <c r="MHE56" s="5"/>
      <c r="MHF56" s="5"/>
      <c r="MHG56" s="5"/>
      <c r="MHH56" s="5"/>
      <c r="MHI56" s="5"/>
      <c r="MHJ56" s="5"/>
      <c r="MHK56" s="5"/>
      <c r="MHL56" s="5"/>
      <c r="MHM56" s="5"/>
      <c r="MHN56" s="5"/>
      <c r="MHO56" s="5"/>
      <c r="MHP56" s="5"/>
      <c r="MHQ56" s="5"/>
      <c r="MHR56" s="5"/>
      <c r="MHS56" s="5"/>
      <c r="MHT56" s="5"/>
      <c r="MHU56" s="5"/>
      <c r="MHV56" s="5"/>
      <c r="MHW56" s="5"/>
      <c r="MHX56" s="5"/>
      <c r="MHY56" s="5"/>
      <c r="MHZ56" s="5"/>
      <c r="MIA56" s="5"/>
      <c r="MIB56" s="5"/>
      <c r="MIC56" s="5"/>
      <c r="MID56" s="5"/>
      <c r="MIE56" s="5"/>
      <c r="MIF56" s="5"/>
      <c r="MIG56" s="5"/>
      <c r="MIH56" s="5"/>
      <c r="MII56" s="5"/>
      <c r="MIJ56" s="5"/>
      <c r="MIK56" s="5"/>
      <c r="MIL56" s="5"/>
      <c r="MIM56" s="5"/>
      <c r="MIN56" s="5"/>
      <c r="MIO56" s="5"/>
      <c r="MIP56" s="5"/>
      <c r="MIQ56" s="5"/>
      <c r="MIR56" s="5"/>
      <c r="MIS56" s="5"/>
      <c r="MIT56" s="5"/>
      <c r="MIU56" s="5"/>
      <c r="MIV56" s="5"/>
      <c r="MIW56" s="5"/>
      <c r="MIX56" s="5"/>
      <c r="MIY56" s="5"/>
      <c r="MIZ56" s="5"/>
      <c r="MJA56" s="5"/>
      <c r="MJB56" s="5"/>
      <c r="MJC56" s="5"/>
      <c r="MJD56" s="5"/>
      <c r="MJE56" s="5"/>
      <c r="MJF56" s="5"/>
      <c r="MJG56" s="5"/>
      <c r="MJH56" s="5"/>
      <c r="MJI56" s="5"/>
      <c r="MJJ56" s="5"/>
      <c r="MJK56" s="5"/>
      <c r="MJL56" s="5"/>
      <c r="MJM56" s="5"/>
      <c r="MJN56" s="5"/>
      <c r="MJO56" s="5"/>
      <c r="MJP56" s="5"/>
      <c r="MJQ56" s="5"/>
      <c r="MJR56" s="5"/>
      <c r="MJS56" s="5"/>
      <c r="MJT56" s="5"/>
      <c r="MJU56" s="5"/>
      <c r="MJV56" s="5"/>
      <c r="MJW56" s="5"/>
      <c r="MJX56" s="5"/>
      <c r="MJY56" s="5"/>
      <c r="MJZ56" s="5"/>
      <c r="MKA56" s="5"/>
      <c r="MKB56" s="5"/>
      <c r="MKC56" s="5"/>
      <c r="MKD56" s="5"/>
      <c r="MKE56" s="5"/>
      <c r="MKF56" s="5"/>
      <c r="MKG56" s="5"/>
      <c r="MKH56" s="5"/>
      <c r="MKI56" s="5"/>
      <c r="MKJ56" s="5"/>
      <c r="MKK56" s="5"/>
      <c r="MKL56" s="5"/>
      <c r="MKM56" s="5"/>
      <c r="MKN56" s="5"/>
      <c r="MKO56" s="5"/>
      <c r="MKP56" s="5"/>
      <c r="MKQ56" s="5"/>
      <c r="MKR56" s="5"/>
      <c r="MKS56" s="5"/>
      <c r="MKT56" s="5"/>
      <c r="MKU56" s="5"/>
      <c r="MKV56" s="5"/>
      <c r="MKW56" s="5"/>
      <c r="MKX56" s="5"/>
      <c r="MKY56" s="5"/>
      <c r="MKZ56" s="5"/>
      <c r="MLA56" s="5"/>
      <c r="MLB56" s="5"/>
      <c r="MLC56" s="5"/>
      <c r="MLD56" s="5"/>
      <c r="MLE56" s="5"/>
      <c r="MLF56" s="5"/>
      <c r="MLG56" s="5"/>
      <c r="MLH56" s="5"/>
      <c r="MLI56" s="5"/>
      <c r="MLJ56" s="5"/>
      <c r="MLK56" s="5"/>
      <c r="MLL56" s="5"/>
      <c r="MLM56" s="5"/>
      <c r="MLN56" s="5"/>
      <c r="MLO56" s="5"/>
      <c r="MLP56" s="5"/>
      <c r="MLQ56" s="5"/>
      <c r="MLR56" s="5"/>
      <c r="MLS56" s="5"/>
      <c r="MLT56" s="5"/>
      <c r="MLU56" s="5"/>
      <c r="MLV56" s="5"/>
      <c r="MLW56" s="5"/>
      <c r="MLX56" s="5"/>
      <c r="MLY56" s="5"/>
      <c r="MLZ56" s="5"/>
      <c r="MMA56" s="5"/>
      <c r="MMB56" s="5"/>
      <c r="MMC56" s="5"/>
      <c r="MMD56" s="5"/>
      <c r="MME56" s="5"/>
      <c r="MMF56" s="5"/>
      <c r="MMG56" s="5"/>
      <c r="MMH56" s="5"/>
      <c r="MMI56" s="5"/>
      <c r="MMJ56" s="5"/>
      <c r="MMK56" s="5"/>
      <c r="MML56" s="5"/>
      <c r="MMM56" s="5"/>
      <c r="MMN56" s="5"/>
      <c r="MMO56" s="5"/>
      <c r="MMP56" s="5"/>
      <c r="MMQ56" s="5"/>
      <c r="MMR56" s="5"/>
      <c r="MMS56" s="5"/>
      <c r="MMT56" s="5"/>
      <c r="MMU56" s="5"/>
      <c r="MMV56" s="5"/>
      <c r="MMW56" s="5"/>
      <c r="MMX56" s="5"/>
      <c r="MMY56" s="5"/>
      <c r="MMZ56" s="5"/>
      <c r="MNA56" s="5"/>
      <c r="MNB56" s="5"/>
      <c r="MNC56" s="5"/>
      <c r="MND56" s="5"/>
      <c r="MNE56" s="5"/>
      <c r="MNF56" s="5"/>
      <c r="MNG56" s="5"/>
      <c r="MNH56" s="5"/>
      <c r="MNI56" s="5"/>
      <c r="MNJ56" s="5"/>
      <c r="MNK56" s="5"/>
      <c r="MNL56" s="5"/>
      <c r="MNM56" s="5"/>
      <c r="MNN56" s="5"/>
      <c r="MNO56" s="5"/>
      <c r="MNP56" s="5"/>
      <c r="MNQ56" s="5"/>
      <c r="MNR56" s="5"/>
      <c r="MNS56" s="5"/>
      <c r="MNT56" s="5"/>
      <c r="MNU56" s="5"/>
      <c r="MNV56" s="5"/>
      <c r="MNW56" s="5"/>
      <c r="MNX56" s="5"/>
      <c r="MNY56" s="5"/>
      <c r="MNZ56" s="5"/>
      <c r="MOA56" s="5"/>
      <c r="MOB56" s="5"/>
      <c r="MOC56" s="5"/>
      <c r="MOD56" s="5"/>
      <c r="MOE56" s="5"/>
      <c r="MOF56" s="5"/>
      <c r="MOG56" s="5"/>
      <c r="MOH56" s="5"/>
      <c r="MOI56" s="5"/>
      <c r="MOJ56" s="5"/>
      <c r="MOK56" s="5"/>
      <c r="MOL56" s="5"/>
      <c r="MOM56" s="5"/>
      <c r="MON56" s="5"/>
      <c r="MOO56" s="5"/>
      <c r="MOP56" s="5"/>
      <c r="MOQ56" s="5"/>
      <c r="MOR56" s="5"/>
      <c r="MOS56" s="5"/>
      <c r="MOT56" s="5"/>
      <c r="MOU56" s="5"/>
      <c r="MOV56" s="5"/>
      <c r="MOW56" s="5"/>
      <c r="MOX56" s="5"/>
      <c r="MOY56" s="5"/>
      <c r="MOZ56" s="5"/>
      <c r="MPA56" s="5"/>
      <c r="MPB56" s="5"/>
      <c r="MPC56" s="5"/>
      <c r="MPD56" s="5"/>
      <c r="MPE56" s="5"/>
      <c r="MPF56" s="5"/>
      <c r="MPG56" s="5"/>
      <c r="MPH56" s="5"/>
      <c r="MPI56" s="5"/>
      <c r="MPJ56" s="5"/>
      <c r="MPK56" s="5"/>
      <c r="MPL56" s="5"/>
      <c r="MPM56" s="5"/>
      <c r="MPN56" s="5"/>
      <c r="MPO56" s="5"/>
      <c r="MPP56" s="5"/>
      <c r="MPQ56" s="5"/>
      <c r="MPR56" s="5"/>
      <c r="MPS56" s="5"/>
      <c r="MPT56" s="5"/>
      <c r="MPU56" s="5"/>
      <c r="MPV56" s="5"/>
      <c r="MPW56" s="5"/>
      <c r="MPX56" s="5"/>
      <c r="MPY56" s="5"/>
      <c r="MPZ56" s="5"/>
      <c r="MQA56" s="5"/>
      <c r="MQB56" s="5"/>
      <c r="MQC56" s="5"/>
      <c r="MQD56" s="5"/>
      <c r="MQE56" s="5"/>
      <c r="MQF56" s="5"/>
      <c r="MQG56" s="5"/>
      <c r="MQH56" s="5"/>
      <c r="MQI56" s="5"/>
      <c r="MQJ56" s="5"/>
      <c r="MQK56" s="5"/>
      <c r="MQL56" s="5"/>
      <c r="MQM56" s="5"/>
      <c r="MQN56" s="5"/>
      <c r="MQO56" s="5"/>
      <c r="MQP56" s="5"/>
      <c r="MQQ56" s="5"/>
      <c r="MQR56" s="5"/>
      <c r="MQS56" s="5"/>
      <c r="MQT56" s="5"/>
      <c r="MQU56" s="5"/>
      <c r="MQV56" s="5"/>
      <c r="MQW56" s="5"/>
      <c r="MQX56" s="5"/>
      <c r="MQY56" s="5"/>
      <c r="MQZ56" s="5"/>
      <c r="MRA56" s="5"/>
      <c r="MRB56" s="5"/>
      <c r="MRC56" s="5"/>
      <c r="MRD56" s="5"/>
      <c r="MRE56" s="5"/>
      <c r="MRF56" s="5"/>
      <c r="MRG56" s="5"/>
      <c r="MRH56" s="5"/>
      <c r="MRI56" s="5"/>
      <c r="MRJ56" s="5"/>
      <c r="MRK56" s="5"/>
      <c r="MRL56" s="5"/>
      <c r="MRM56" s="5"/>
      <c r="MRN56" s="5"/>
      <c r="MRO56" s="5"/>
      <c r="MRP56" s="5"/>
      <c r="MRQ56" s="5"/>
      <c r="MRR56" s="5"/>
      <c r="MRS56" s="5"/>
      <c r="MRT56" s="5"/>
      <c r="MRU56" s="5"/>
      <c r="MRV56" s="5"/>
      <c r="MRW56" s="5"/>
      <c r="MRX56" s="5"/>
      <c r="MRY56" s="5"/>
      <c r="MRZ56" s="5"/>
      <c r="MSA56" s="5"/>
      <c r="MSB56" s="5"/>
      <c r="MSC56" s="5"/>
      <c r="MSD56" s="5"/>
      <c r="MSE56" s="5"/>
      <c r="MSF56" s="5"/>
      <c r="MSG56" s="5"/>
      <c r="MSH56" s="5"/>
      <c r="MSI56" s="5"/>
      <c r="MSJ56" s="5"/>
      <c r="MSK56" s="5"/>
      <c r="MSL56" s="5"/>
      <c r="MSM56" s="5"/>
      <c r="MSN56" s="5"/>
      <c r="MSO56" s="5"/>
      <c r="MSP56" s="5"/>
      <c r="MSQ56" s="5"/>
      <c r="MSR56" s="5"/>
      <c r="MSS56" s="5"/>
      <c r="MST56" s="5"/>
      <c r="MSU56" s="5"/>
      <c r="MSV56" s="5"/>
      <c r="MSW56" s="5"/>
      <c r="MSX56" s="5"/>
      <c r="MSY56" s="5"/>
      <c r="MSZ56" s="5"/>
      <c r="MTA56" s="5"/>
      <c r="MTB56" s="5"/>
      <c r="MTC56" s="5"/>
      <c r="MTD56" s="5"/>
      <c r="MTE56" s="5"/>
      <c r="MTF56" s="5"/>
      <c r="MTG56" s="5"/>
      <c r="MTH56" s="5"/>
      <c r="MTI56" s="5"/>
      <c r="MTJ56" s="5"/>
      <c r="MTK56" s="5"/>
      <c r="MTL56" s="5"/>
      <c r="MTM56" s="5"/>
      <c r="MTN56" s="5"/>
      <c r="MTO56" s="5"/>
      <c r="MTP56" s="5"/>
      <c r="MTQ56" s="5"/>
      <c r="MTR56" s="5"/>
      <c r="MTS56" s="5"/>
      <c r="MTT56" s="5"/>
      <c r="MTU56" s="5"/>
      <c r="MTV56" s="5"/>
      <c r="MTW56" s="5"/>
      <c r="MTX56" s="5"/>
      <c r="MTY56" s="5"/>
      <c r="MTZ56" s="5"/>
      <c r="MUA56" s="5"/>
      <c r="MUB56" s="5"/>
      <c r="MUC56" s="5"/>
      <c r="MUD56" s="5"/>
      <c r="MUE56" s="5"/>
      <c r="MUF56" s="5"/>
      <c r="MUG56" s="5"/>
      <c r="MUH56" s="5"/>
      <c r="MUI56" s="5"/>
      <c r="MUJ56" s="5"/>
      <c r="MUK56" s="5"/>
      <c r="MUL56" s="5"/>
      <c r="MUM56" s="5"/>
      <c r="MUN56" s="5"/>
      <c r="MUO56" s="5"/>
      <c r="MUP56" s="5"/>
      <c r="MUQ56" s="5"/>
      <c r="MUR56" s="5"/>
      <c r="MUS56" s="5"/>
      <c r="MUT56" s="5"/>
      <c r="MUU56" s="5"/>
      <c r="MUV56" s="5"/>
      <c r="MUW56" s="5"/>
      <c r="MUX56" s="5"/>
      <c r="MUY56" s="5"/>
      <c r="MUZ56" s="5"/>
      <c r="MVA56" s="5"/>
      <c r="MVB56" s="5"/>
      <c r="MVC56" s="5"/>
      <c r="MVD56" s="5"/>
      <c r="MVE56" s="5"/>
      <c r="MVF56" s="5"/>
      <c r="MVG56" s="5"/>
      <c r="MVH56" s="5"/>
      <c r="MVI56" s="5"/>
      <c r="MVJ56" s="5"/>
      <c r="MVK56" s="5"/>
      <c r="MVL56" s="5"/>
      <c r="MVM56" s="5"/>
      <c r="MVN56" s="5"/>
      <c r="MVO56" s="5"/>
      <c r="MVP56" s="5"/>
      <c r="MVQ56" s="5"/>
      <c r="MVR56" s="5"/>
      <c r="MVS56" s="5"/>
      <c r="MVT56" s="5"/>
      <c r="MVU56" s="5"/>
      <c r="MVV56" s="5"/>
      <c r="MVW56" s="5"/>
      <c r="MVX56" s="5"/>
      <c r="MVY56" s="5"/>
      <c r="MVZ56" s="5"/>
      <c r="MWA56" s="5"/>
      <c r="MWB56" s="5"/>
      <c r="MWC56" s="5"/>
      <c r="MWD56" s="5"/>
      <c r="MWE56" s="5"/>
      <c r="MWF56" s="5"/>
      <c r="MWG56" s="5"/>
      <c r="MWH56" s="5"/>
      <c r="MWI56" s="5"/>
      <c r="MWJ56" s="5"/>
      <c r="MWK56" s="5"/>
      <c r="MWL56" s="5"/>
      <c r="MWM56" s="5"/>
      <c r="MWN56" s="5"/>
      <c r="MWO56" s="5"/>
      <c r="MWP56" s="5"/>
      <c r="MWQ56" s="5"/>
      <c r="MWR56" s="5"/>
      <c r="MWS56" s="5"/>
      <c r="MWT56" s="5"/>
      <c r="MWU56" s="5"/>
      <c r="MWV56" s="5"/>
      <c r="MWW56" s="5"/>
      <c r="MWX56" s="5"/>
      <c r="MWY56" s="5"/>
      <c r="MWZ56" s="5"/>
      <c r="MXA56" s="5"/>
      <c r="MXB56" s="5"/>
      <c r="MXC56" s="5"/>
      <c r="MXD56" s="5"/>
      <c r="MXE56" s="5"/>
      <c r="MXF56" s="5"/>
      <c r="MXG56" s="5"/>
      <c r="MXH56" s="5"/>
      <c r="MXI56" s="5"/>
      <c r="MXJ56" s="5"/>
      <c r="MXK56" s="5"/>
      <c r="MXL56" s="5"/>
      <c r="MXM56" s="5"/>
      <c r="MXN56" s="5"/>
      <c r="MXO56" s="5"/>
      <c r="MXP56" s="5"/>
      <c r="MXQ56" s="5"/>
      <c r="MXR56" s="5"/>
      <c r="MXS56" s="5"/>
      <c r="MXT56" s="5"/>
      <c r="MXU56" s="5"/>
      <c r="MXV56" s="5"/>
      <c r="MXW56" s="5"/>
      <c r="MXX56" s="5"/>
      <c r="MXY56" s="5"/>
      <c r="MXZ56" s="5"/>
      <c r="MYA56" s="5"/>
      <c r="MYB56" s="5"/>
      <c r="MYC56" s="5"/>
      <c r="MYD56" s="5"/>
      <c r="MYE56" s="5"/>
      <c r="MYF56" s="5"/>
      <c r="MYG56" s="5"/>
      <c r="MYH56" s="5"/>
      <c r="MYI56" s="5"/>
      <c r="MYJ56" s="5"/>
      <c r="MYK56" s="5"/>
      <c r="MYL56" s="5"/>
      <c r="MYM56" s="5"/>
      <c r="MYN56" s="5"/>
      <c r="MYO56" s="5"/>
      <c r="MYP56" s="5"/>
      <c r="MYQ56" s="5"/>
      <c r="MYR56" s="5"/>
      <c r="MYS56" s="5"/>
      <c r="MYT56" s="5"/>
      <c r="MYU56" s="5"/>
      <c r="MYV56" s="5"/>
      <c r="MYW56" s="5"/>
      <c r="MYX56" s="5"/>
      <c r="MYY56" s="5"/>
      <c r="MYZ56" s="5"/>
      <c r="MZA56" s="5"/>
      <c r="MZB56" s="5"/>
      <c r="MZC56" s="5"/>
      <c r="MZD56" s="5"/>
      <c r="MZE56" s="5"/>
      <c r="MZF56" s="5"/>
      <c r="MZG56" s="5"/>
      <c r="MZH56" s="5"/>
      <c r="MZI56" s="5"/>
      <c r="MZJ56" s="5"/>
      <c r="MZK56" s="5"/>
      <c r="MZL56" s="5"/>
      <c r="MZM56" s="5"/>
      <c r="MZN56" s="5"/>
      <c r="MZO56" s="5"/>
      <c r="MZP56" s="5"/>
      <c r="MZQ56" s="5"/>
      <c r="MZR56" s="5"/>
      <c r="MZS56" s="5"/>
      <c r="MZT56" s="5"/>
      <c r="MZU56" s="5"/>
      <c r="MZV56" s="5"/>
      <c r="MZW56" s="5"/>
      <c r="MZX56" s="5"/>
      <c r="MZY56" s="5"/>
      <c r="MZZ56" s="5"/>
      <c r="NAA56" s="5"/>
      <c r="NAB56" s="5"/>
      <c r="NAC56" s="5"/>
      <c r="NAD56" s="5"/>
      <c r="NAE56" s="5"/>
      <c r="NAF56" s="5"/>
      <c r="NAG56" s="5"/>
      <c r="NAH56" s="5"/>
      <c r="NAI56" s="5"/>
      <c r="NAJ56" s="5"/>
      <c r="NAK56" s="5"/>
      <c r="NAL56" s="5"/>
      <c r="NAM56" s="5"/>
      <c r="NAN56" s="5"/>
      <c r="NAO56" s="5"/>
      <c r="NAP56" s="5"/>
      <c r="NAQ56" s="5"/>
      <c r="NAR56" s="5"/>
      <c r="NAS56" s="5"/>
      <c r="NAT56" s="5"/>
      <c r="NAU56" s="5"/>
      <c r="NAV56" s="5"/>
      <c r="NAW56" s="5"/>
      <c r="NAX56" s="5"/>
      <c r="NAY56" s="5"/>
      <c r="NAZ56" s="5"/>
      <c r="NBA56" s="5"/>
      <c r="NBB56" s="5"/>
      <c r="NBC56" s="5"/>
      <c r="NBD56" s="5"/>
      <c r="NBE56" s="5"/>
      <c r="NBF56" s="5"/>
      <c r="NBG56" s="5"/>
      <c r="NBH56" s="5"/>
      <c r="NBI56" s="5"/>
      <c r="NBJ56" s="5"/>
      <c r="NBK56" s="5"/>
      <c r="NBL56" s="5"/>
      <c r="NBM56" s="5"/>
      <c r="NBN56" s="5"/>
      <c r="NBO56" s="5"/>
      <c r="NBP56" s="5"/>
      <c r="NBQ56" s="5"/>
      <c r="NBR56" s="5"/>
      <c r="NBS56" s="5"/>
      <c r="NBT56" s="5"/>
      <c r="NBU56" s="5"/>
      <c r="NBV56" s="5"/>
      <c r="NBW56" s="5"/>
      <c r="NBX56" s="5"/>
      <c r="NBY56" s="5"/>
      <c r="NBZ56" s="5"/>
      <c r="NCA56" s="5"/>
      <c r="NCB56" s="5"/>
      <c r="NCC56" s="5"/>
      <c r="NCD56" s="5"/>
      <c r="NCE56" s="5"/>
      <c r="NCF56" s="5"/>
      <c r="NCG56" s="5"/>
      <c r="NCH56" s="5"/>
      <c r="NCI56" s="5"/>
      <c r="NCJ56" s="5"/>
      <c r="NCK56" s="5"/>
      <c r="NCL56" s="5"/>
      <c r="NCM56" s="5"/>
      <c r="NCN56" s="5"/>
      <c r="NCO56" s="5"/>
      <c r="NCP56" s="5"/>
      <c r="NCQ56" s="5"/>
      <c r="NCR56" s="5"/>
      <c r="NCS56" s="5"/>
      <c r="NCT56" s="5"/>
      <c r="NCU56" s="5"/>
      <c r="NCV56" s="5"/>
      <c r="NCW56" s="5"/>
      <c r="NCX56" s="5"/>
      <c r="NCY56" s="5"/>
      <c r="NCZ56" s="5"/>
      <c r="NDA56" s="5"/>
      <c r="NDB56" s="5"/>
      <c r="NDC56" s="5"/>
      <c r="NDD56" s="5"/>
      <c r="NDE56" s="5"/>
      <c r="NDF56" s="5"/>
      <c r="NDG56" s="5"/>
      <c r="NDH56" s="5"/>
      <c r="NDI56" s="5"/>
      <c r="NDJ56" s="5"/>
      <c r="NDK56" s="5"/>
      <c r="NDL56" s="5"/>
      <c r="NDM56" s="5"/>
      <c r="NDN56" s="5"/>
      <c r="NDO56" s="5"/>
      <c r="NDP56" s="5"/>
      <c r="NDQ56" s="5"/>
      <c r="NDR56" s="5"/>
      <c r="NDS56" s="5"/>
      <c r="NDT56" s="5"/>
      <c r="NDU56" s="5"/>
      <c r="NDV56" s="5"/>
      <c r="NDW56" s="5"/>
      <c r="NDX56" s="5"/>
      <c r="NDY56" s="5"/>
      <c r="NDZ56" s="5"/>
      <c r="NEA56" s="5"/>
      <c r="NEB56" s="5"/>
      <c r="NEC56" s="5"/>
      <c r="NED56" s="5"/>
      <c r="NEE56" s="5"/>
      <c r="NEF56" s="5"/>
      <c r="NEG56" s="5"/>
      <c r="NEH56" s="5"/>
      <c r="NEI56" s="5"/>
      <c r="NEJ56" s="5"/>
      <c r="NEK56" s="5"/>
      <c r="NEL56" s="5"/>
      <c r="NEM56" s="5"/>
      <c r="NEN56" s="5"/>
      <c r="NEO56" s="5"/>
      <c r="NEP56" s="5"/>
      <c r="NEQ56" s="5"/>
      <c r="NER56" s="5"/>
      <c r="NES56" s="5"/>
      <c r="NET56" s="5"/>
      <c r="NEU56" s="5"/>
      <c r="NEV56" s="5"/>
      <c r="NEW56" s="5"/>
      <c r="NEX56" s="5"/>
      <c r="NEY56" s="5"/>
      <c r="NEZ56" s="5"/>
      <c r="NFA56" s="5"/>
      <c r="NFB56" s="5"/>
      <c r="NFC56" s="5"/>
      <c r="NFD56" s="5"/>
      <c r="NFE56" s="5"/>
      <c r="NFF56" s="5"/>
      <c r="NFG56" s="5"/>
      <c r="NFH56" s="5"/>
      <c r="NFI56" s="5"/>
      <c r="NFJ56" s="5"/>
      <c r="NFK56" s="5"/>
      <c r="NFL56" s="5"/>
      <c r="NFM56" s="5"/>
      <c r="NFN56" s="5"/>
      <c r="NFO56" s="5"/>
      <c r="NFP56" s="5"/>
      <c r="NFQ56" s="5"/>
      <c r="NFR56" s="5"/>
      <c r="NFS56" s="5"/>
      <c r="NFT56" s="5"/>
      <c r="NFU56" s="5"/>
      <c r="NFV56" s="5"/>
      <c r="NFW56" s="5"/>
      <c r="NFX56" s="5"/>
      <c r="NFY56" s="5"/>
      <c r="NFZ56" s="5"/>
      <c r="NGA56" s="5"/>
      <c r="NGB56" s="5"/>
      <c r="NGC56" s="5"/>
      <c r="NGD56" s="5"/>
      <c r="NGE56" s="5"/>
      <c r="NGF56" s="5"/>
      <c r="NGG56" s="5"/>
      <c r="NGH56" s="5"/>
      <c r="NGI56" s="5"/>
      <c r="NGJ56" s="5"/>
      <c r="NGK56" s="5"/>
      <c r="NGL56" s="5"/>
      <c r="NGM56" s="5"/>
      <c r="NGN56" s="5"/>
      <c r="NGO56" s="5"/>
      <c r="NGP56" s="5"/>
      <c r="NGQ56" s="5"/>
      <c r="NGR56" s="5"/>
      <c r="NGS56" s="5"/>
      <c r="NGT56" s="5"/>
      <c r="NGU56" s="5"/>
      <c r="NGV56" s="5"/>
      <c r="NGW56" s="5"/>
      <c r="NGX56" s="5"/>
      <c r="NGY56" s="5"/>
      <c r="NGZ56" s="5"/>
      <c r="NHA56" s="5"/>
      <c r="NHB56" s="5"/>
      <c r="NHC56" s="5"/>
      <c r="NHD56" s="5"/>
      <c r="NHE56" s="5"/>
      <c r="NHF56" s="5"/>
      <c r="NHG56" s="5"/>
      <c r="NHH56" s="5"/>
      <c r="NHI56" s="5"/>
      <c r="NHJ56" s="5"/>
      <c r="NHK56" s="5"/>
      <c r="NHL56" s="5"/>
      <c r="NHM56" s="5"/>
      <c r="NHN56" s="5"/>
      <c r="NHO56" s="5"/>
      <c r="NHP56" s="5"/>
      <c r="NHQ56" s="5"/>
      <c r="NHR56" s="5"/>
      <c r="NHS56" s="5"/>
      <c r="NHT56" s="5"/>
      <c r="NHU56" s="5"/>
      <c r="NHV56" s="5"/>
      <c r="NHW56" s="5"/>
      <c r="NHX56" s="5"/>
      <c r="NHY56" s="5"/>
      <c r="NHZ56" s="5"/>
      <c r="NIA56" s="5"/>
      <c r="NIB56" s="5"/>
      <c r="NIC56" s="5"/>
      <c r="NID56" s="5"/>
      <c r="NIE56" s="5"/>
      <c r="NIF56" s="5"/>
      <c r="NIG56" s="5"/>
      <c r="NIH56" s="5"/>
      <c r="NII56" s="5"/>
      <c r="NIJ56" s="5"/>
      <c r="NIK56" s="5"/>
      <c r="NIL56" s="5"/>
      <c r="NIM56" s="5"/>
      <c r="NIN56" s="5"/>
      <c r="NIO56" s="5"/>
      <c r="NIP56" s="5"/>
      <c r="NIQ56" s="5"/>
      <c r="NIR56" s="5"/>
      <c r="NIS56" s="5"/>
      <c r="NIT56" s="5"/>
      <c r="NIU56" s="5"/>
      <c r="NIV56" s="5"/>
      <c r="NIW56" s="5"/>
      <c r="NIX56" s="5"/>
      <c r="NIY56" s="5"/>
      <c r="NIZ56" s="5"/>
      <c r="NJA56" s="5"/>
      <c r="NJB56" s="5"/>
      <c r="NJC56" s="5"/>
      <c r="NJD56" s="5"/>
      <c r="NJE56" s="5"/>
      <c r="NJF56" s="5"/>
      <c r="NJG56" s="5"/>
      <c r="NJH56" s="5"/>
      <c r="NJI56" s="5"/>
      <c r="NJJ56" s="5"/>
      <c r="NJK56" s="5"/>
      <c r="NJL56" s="5"/>
      <c r="NJM56" s="5"/>
      <c r="NJN56" s="5"/>
      <c r="NJO56" s="5"/>
      <c r="NJP56" s="5"/>
      <c r="NJQ56" s="5"/>
      <c r="NJR56" s="5"/>
      <c r="NJS56" s="5"/>
      <c r="NJT56" s="5"/>
      <c r="NJU56" s="5"/>
      <c r="NJV56" s="5"/>
      <c r="NJW56" s="5"/>
      <c r="NJX56" s="5"/>
      <c r="NJY56" s="5"/>
      <c r="NJZ56" s="5"/>
      <c r="NKA56" s="5"/>
      <c r="NKB56" s="5"/>
      <c r="NKC56" s="5"/>
      <c r="NKD56" s="5"/>
      <c r="NKE56" s="5"/>
      <c r="NKF56" s="5"/>
      <c r="NKG56" s="5"/>
      <c r="NKH56" s="5"/>
      <c r="NKI56" s="5"/>
      <c r="NKJ56" s="5"/>
      <c r="NKK56" s="5"/>
      <c r="NKL56" s="5"/>
      <c r="NKM56" s="5"/>
      <c r="NKN56" s="5"/>
      <c r="NKO56" s="5"/>
      <c r="NKP56" s="5"/>
      <c r="NKQ56" s="5"/>
      <c r="NKR56" s="5"/>
      <c r="NKS56" s="5"/>
      <c r="NKT56" s="5"/>
      <c r="NKU56" s="5"/>
      <c r="NKV56" s="5"/>
      <c r="NKW56" s="5"/>
      <c r="NKX56" s="5"/>
      <c r="NKY56" s="5"/>
      <c r="NKZ56" s="5"/>
      <c r="NLA56" s="5"/>
      <c r="NLB56" s="5"/>
      <c r="NLC56" s="5"/>
      <c r="NLD56" s="5"/>
      <c r="NLE56" s="5"/>
      <c r="NLF56" s="5"/>
      <c r="NLG56" s="5"/>
      <c r="NLH56" s="5"/>
      <c r="NLI56" s="5"/>
      <c r="NLJ56" s="5"/>
      <c r="NLK56" s="5"/>
      <c r="NLL56" s="5"/>
      <c r="NLM56" s="5"/>
      <c r="NLN56" s="5"/>
      <c r="NLO56" s="5"/>
      <c r="NLP56" s="5"/>
      <c r="NLQ56" s="5"/>
      <c r="NLR56" s="5"/>
      <c r="NLS56" s="5"/>
      <c r="NLT56" s="5"/>
      <c r="NLU56" s="5"/>
      <c r="NLV56" s="5"/>
      <c r="NLW56" s="5"/>
      <c r="NLX56" s="5"/>
      <c r="NLY56" s="5"/>
      <c r="NLZ56" s="5"/>
      <c r="NMA56" s="5"/>
      <c r="NMB56" s="5"/>
      <c r="NMC56" s="5"/>
      <c r="NMD56" s="5"/>
      <c r="NME56" s="5"/>
      <c r="NMF56" s="5"/>
      <c r="NMG56" s="5"/>
      <c r="NMH56" s="5"/>
      <c r="NMI56" s="5"/>
      <c r="NMJ56" s="5"/>
      <c r="NMK56" s="5"/>
      <c r="NML56" s="5"/>
      <c r="NMM56" s="5"/>
      <c r="NMN56" s="5"/>
      <c r="NMO56" s="5"/>
      <c r="NMP56" s="5"/>
      <c r="NMQ56" s="5"/>
      <c r="NMR56" s="5"/>
      <c r="NMS56" s="5"/>
      <c r="NMT56" s="5"/>
      <c r="NMU56" s="5"/>
      <c r="NMV56" s="5"/>
      <c r="NMW56" s="5"/>
      <c r="NMX56" s="5"/>
      <c r="NMY56" s="5"/>
      <c r="NMZ56" s="5"/>
      <c r="NNA56" s="5"/>
      <c r="NNB56" s="5"/>
      <c r="NNC56" s="5"/>
      <c r="NND56" s="5"/>
      <c r="NNE56" s="5"/>
      <c r="NNF56" s="5"/>
      <c r="NNG56" s="5"/>
      <c r="NNH56" s="5"/>
      <c r="NNI56" s="5"/>
      <c r="NNJ56" s="5"/>
      <c r="NNK56" s="5"/>
      <c r="NNL56" s="5"/>
      <c r="NNM56" s="5"/>
      <c r="NNN56" s="5"/>
      <c r="NNO56" s="5"/>
      <c r="NNP56" s="5"/>
      <c r="NNQ56" s="5"/>
      <c r="NNR56" s="5"/>
      <c r="NNS56" s="5"/>
      <c r="NNT56" s="5"/>
      <c r="NNU56" s="5"/>
      <c r="NNV56" s="5"/>
      <c r="NNW56" s="5"/>
      <c r="NNX56" s="5"/>
      <c r="NNY56" s="5"/>
      <c r="NNZ56" s="5"/>
      <c r="NOA56" s="5"/>
      <c r="NOB56" s="5"/>
      <c r="NOC56" s="5"/>
      <c r="NOD56" s="5"/>
      <c r="NOE56" s="5"/>
      <c r="NOF56" s="5"/>
      <c r="NOG56" s="5"/>
      <c r="NOH56" s="5"/>
      <c r="NOI56" s="5"/>
      <c r="NOJ56" s="5"/>
      <c r="NOK56" s="5"/>
      <c r="NOL56" s="5"/>
      <c r="NOM56" s="5"/>
      <c r="NON56" s="5"/>
      <c r="NOO56" s="5"/>
      <c r="NOP56" s="5"/>
      <c r="NOQ56" s="5"/>
      <c r="NOR56" s="5"/>
      <c r="NOS56" s="5"/>
      <c r="NOT56" s="5"/>
      <c r="NOU56" s="5"/>
      <c r="NOV56" s="5"/>
      <c r="NOW56" s="5"/>
      <c r="NOX56" s="5"/>
      <c r="NOY56" s="5"/>
      <c r="NOZ56" s="5"/>
      <c r="NPA56" s="5"/>
      <c r="NPB56" s="5"/>
      <c r="NPC56" s="5"/>
      <c r="NPD56" s="5"/>
      <c r="NPE56" s="5"/>
      <c r="NPF56" s="5"/>
      <c r="NPG56" s="5"/>
      <c r="NPH56" s="5"/>
      <c r="NPI56" s="5"/>
      <c r="NPJ56" s="5"/>
      <c r="NPK56" s="5"/>
      <c r="NPL56" s="5"/>
      <c r="NPM56" s="5"/>
      <c r="NPN56" s="5"/>
      <c r="NPO56" s="5"/>
      <c r="NPP56" s="5"/>
      <c r="NPQ56" s="5"/>
      <c r="NPR56" s="5"/>
      <c r="NPS56" s="5"/>
      <c r="NPT56" s="5"/>
      <c r="NPU56" s="5"/>
      <c r="NPV56" s="5"/>
      <c r="NPW56" s="5"/>
      <c r="NPX56" s="5"/>
      <c r="NPY56" s="5"/>
      <c r="NPZ56" s="5"/>
      <c r="NQA56" s="5"/>
      <c r="NQB56" s="5"/>
      <c r="NQC56" s="5"/>
      <c r="NQD56" s="5"/>
      <c r="NQE56" s="5"/>
      <c r="NQF56" s="5"/>
      <c r="NQG56" s="5"/>
      <c r="NQH56" s="5"/>
      <c r="NQI56" s="5"/>
      <c r="NQJ56" s="5"/>
      <c r="NQK56" s="5"/>
      <c r="NQL56" s="5"/>
      <c r="NQM56" s="5"/>
      <c r="NQN56" s="5"/>
      <c r="NQO56" s="5"/>
      <c r="NQP56" s="5"/>
      <c r="NQQ56" s="5"/>
      <c r="NQR56" s="5"/>
      <c r="NQS56" s="5"/>
      <c r="NQT56" s="5"/>
      <c r="NQU56" s="5"/>
      <c r="NQV56" s="5"/>
      <c r="NQW56" s="5"/>
      <c r="NQX56" s="5"/>
      <c r="NQY56" s="5"/>
      <c r="NQZ56" s="5"/>
      <c r="NRA56" s="5"/>
      <c r="NRB56" s="5"/>
      <c r="NRC56" s="5"/>
      <c r="NRD56" s="5"/>
      <c r="NRE56" s="5"/>
      <c r="NRF56" s="5"/>
      <c r="NRG56" s="5"/>
      <c r="NRH56" s="5"/>
      <c r="NRI56" s="5"/>
      <c r="NRJ56" s="5"/>
      <c r="NRK56" s="5"/>
      <c r="NRL56" s="5"/>
      <c r="NRM56" s="5"/>
      <c r="NRN56" s="5"/>
      <c r="NRO56" s="5"/>
      <c r="NRP56" s="5"/>
      <c r="NRQ56" s="5"/>
      <c r="NRR56" s="5"/>
      <c r="NRS56" s="5"/>
      <c r="NRT56" s="5"/>
      <c r="NRU56" s="5"/>
      <c r="NRV56" s="5"/>
      <c r="NRW56" s="5"/>
      <c r="NRX56" s="5"/>
      <c r="NRY56" s="5"/>
      <c r="NRZ56" s="5"/>
      <c r="NSA56" s="5"/>
      <c r="NSB56" s="5"/>
      <c r="NSC56" s="5"/>
      <c r="NSD56" s="5"/>
      <c r="NSE56" s="5"/>
      <c r="NSF56" s="5"/>
      <c r="NSG56" s="5"/>
      <c r="NSH56" s="5"/>
      <c r="NSI56" s="5"/>
      <c r="NSJ56" s="5"/>
      <c r="NSK56" s="5"/>
      <c r="NSL56" s="5"/>
      <c r="NSM56" s="5"/>
      <c r="NSN56" s="5"/>
      <c r="NSO56" s="5"/>
      <c r="NSP56" s="5"/>
      <c r="NSQ56" s="5"/>
      <c r="NSR56" s="5"/>
      <c r="NSS56" s="5"/>
      <c r="NST56" s="5"/>
      <c r="NSU56" s="5"/>
      <c r="NSV56" s="5"/>
      <c r="NSW56" s="5"/>
      <c r="NSX56" s="5"/>
      <c r="NSY56" s="5"/>
      <c r="NSZ56" s="5"/>
      <c r="NTA56" s="5"/>
      <c r="NTB56" s="5"/>
      <c r="NTC56" s="5"/>
      <c r="NTD56" s="5"/>
      <c r="NTE56" s="5"/>
      <c r="NTF56" s="5"/>
      <c r="NTG56" s="5"/>
      <c r="NTH56" s="5"/>
      <c r="NTI56" s="5"/>
      <c r="NTJ56" s="5"/>
      <c r="NTK56" s="5"/>
      <c r="NTL56" s="5"/>
      <c r="NTM56" s="5"/>
      <c r="NTN56" s="5"/>
      <c r="NTO56" s="5"/>
      <c r="NTP56" s="5"/>
      <c r="NTQ56" s="5"/>
      <c r="NTR56" s="5"/>
      <c r="NTS56" s="5"/>
      <c r="NTT56" s="5"/>
      <c r="NTU56" s="5"/>
      <c r="NTV56" s="5"/>
      <c r="NTW56" s="5"/>
      <c r="NTX56" s="5"/>
      <c r="NTY56" s="5"/>
      <c r="NTZ56" s="5"/>
      <c r="NUA56" s="5"/>
      <c r="NUB56" s="5"/>
      <c r="NUC56" s="5"/>
      <c r="NUD56" s="5"/>
      <c r="NUE56" s="5"/>
      <c r="NUF56" s="5"/>
      <c r="NUG56" s="5"/>
      <c r="NUH56" s="5"/>
      <c r="NUI56" s="5"/>
      <c r="NUJ56" s="5"/>
      <c r="NUK56" s="5"/>
      <c r="NUL56" s="5"/>
      <c r="NUM56" s="5"/>
      <c r="NUN56" s="5"/>
      <c r="NUO56" s="5"/>
      <c r="NUP56" s="5"/>
      <c r="NUQ56" s="5"/>
      <c r="NUR56" s="5"/>
      <c r="NUS56" s="5"/>
      <c r="NUT56" s="5"/>
      <c r="NUU56" s="5"/>
      <c r="NUV56" s="5"/>
      <c r="NUW56" s="5"/>
      <c r="NUX56" s="5"/>
      <c r="NUY56" s="5"/>
      <c r="NUZ56" s="5"/>
      <c r="NVA56" s="5"/>
      <c r="NVB56" s="5"/>
      <c r="NVC56" s="5"/>
      <c r="NVD56" s="5"/>
      <c r="NVE56" s="5"/>
      <c r="NVF56" s="5"/>
      <c r="NVG56" s="5"/>
      <c r="NVH56" s="5"/>
      <c r="NVI56" s="5"/>
      <c r="NVJ56" s="5"/>
      <c r="NVK56" s="5"/>
      <c r="NVL56" s="5"/>
      <c r="NVM56" s="5"/>
      <c r="NVN56" s="5"/>
      <c r="NVO56" s="5"/>
      <c r="NVP56" s="5"/>
      <c r="NVQ56" s="5"/>
      <c r="NVR56" s="5"/>
      <c r="NVS56" s="5"/>
      <c r="NVT56" s="5"/>
      <c r="NVU56" s="5"/>
      <c r="NVV56" s="5"/>
      <c r="NVW56" s="5"/>
      <c r="NVX56" s="5"/>
      <c r="NVY56" s="5"/>
      <c r="NVZ56" s="5"/>
      <c r="NWA56" s="5"/>
      <c r="NWB56" s="5"/>
      <c r="NWC56" s="5"/>
      <c r="NWD56" s="5"/>
      <c r="NWE56" s="5"/>
      <c r="NWF56" s="5"/>
      <c r="NWG56" s="5"/>
      <c r="NWH56" s="5"/>
      <c r="NWI56" s="5"/>
      <c r="NWJ56" s="5"/>
      <c r="NWK56" s="5"/>
      <c r="NWL56" s="5"/>
      <c r="NWM56" s="5"/>
      <c r="NWN56" s="5"/>
      <c r="NWO56" s="5"/>
      <c r="NWP56" s="5"/>
      <c r="NWQ56" s="5"/>
      <c r="NWR56" s="5"/>
      <c r="NWS56" s="5"/>
      <c r="NWT56" s="5"/>
      <c r="NWU56" s="5"/>
      <c r="NWV56" s="5"/>
      <c r="NWW56" s="5"/>
      <c r="NWX56" s="5"/>
      <c r="NWY56" s="5"/>
      <c r="NWZ56" s="5"/>
      <c r="NXA56" s="5"/>
      <c r="NXB56" s="5"/>
      <c r="NXC56" s="5"/>
      <c r="NXD56" s="5"/>
      <c r="NXE56" s="5"/>
      <c r="NXF56" s="5"/>
      <c r="NXG56" s="5"/>
      <c r="NXH56" s="5"/>
      <c r="NXI56" s="5"/>
      <c r="NXJ56" s="5"/>
      <c r="NXK56" s="5"/>
      <c r="NXL56" s="5"/>
      <c r="NXM56" s="5"/>
      <c r="NXN56" s="5"/>
      <c r="NXO56" s="5"/>
      <c r="NXP56" s="5"/>
      <c r="NXQ56" s="5"/>
      <c r="NXR56" s="5"/>
      <c r="NXS56" s="5"/>
      <c r="NXT56" s="5"/>
      <c r="NXU56" s="5"/>
      <c r="NXV56" s="5"/>
      <c r="NXW56" s="5"/>
      <c r="NXX56" s="5"/>
      <c r="NXY56" s="5"/>
      <c r="NXZ56" s="5"/>
      <c r="NYA56" s="5"/>
      <c r="NYB56" s="5"/>
      <c r="NYC56" s="5"/>
      <c r="NYD56" s="5"/>
      <c r="NYE56" s="5"/>
      <c r="NYF56" s="5"/>
      <c r="NYG56" s="5"/>
      <c r="NYH56" s="5"/>
      <c r="NYI56" s="5"/>
      <c r="NYJ56" s="5"/>
      <c r="NYK56" s="5"/>
      <c r="NYL56" s="5"/>
      <c r="NYM56" s="5"/>
      <c r="NYN56" s="5"/>
      <c r="NYO56" s="5"/>
      <c r="NYP56" s="5"/>
      <c r="NYQ56" s="5"/>
      <c r="NYR56" s="5"/>
      <c r="NYS56" s="5"/>
      <c r="NYT56" s="5"/>
      <c r="NYU56" s="5"/>
      <c r="NYV56" s="5"/>
      <c r="NYW56" s="5"/>
      <c r="NYX56" s="5"/>
      <c r="NYY56" s="5"/>
      <c r="NYZ56" s="5"/>
      <c r="NZA56" s="5"/>
      <c r="NZB56" s="5"/>
      <c r="NZC56" s="5"/>
      <c r="NZD56" s="5"/>
      <c r="NZE56" s="5"/>
      <c r="NZF56" s="5"/>
      <c r="NZG56" s="5"/>
      <c r="NZH56" s="5"/>
      <c r="NZI56" s="5"/>
      <c r="NZJ56" s="5"/>
      <c r="NZK56" s="5"/>
      <c r="NZL56" s="5"/>
      <c r="NZM56" s="5"/>
      <c r="NZN56" s="5"/>
      <c r="NZO56" s="5"/>
      <c r="NZP56" s="5"/>
      <c r="NZQ56" s="5"/>
      <c r="NZR56" s="5"/>
      <c r="NZS56" s="5"/>
      <c r="NZT56" s="5"/>
      <c r="NZU56" s="5"/>
      <c r="NZV56" s="5"/>
      <c r="NZW56" s="5"/>
      <c r="NZX56" s="5"/>
      <c r="NZY56" s="5"/>
      <c r="NZZ56" s="5"/>
      <c r="OAA56" s="5"/>
      <c r="OAB56" s="5"/>
      <c r="OAC56" s="5"/>
      <c r="OAD56" s="5"/>
      <c r="OAE56" s="5"/>
      <c r="OAF56" s="5"/>
      <c r="OAG56" s="5"/>
      <c r="OAH56" s="5"/>
      <c r="OAI56" s="5"/>
      <c r="OAJ56" s="5"/>
      <c r="OAK56" s="5"/>
      <c r="OAL56" s="5"/>
      <c r="OAM56" s="5"/>
      <c r="OAN56" s="5"/>
      <c r="OAO56" s="5"/>
      <c r="OAP56" s="5"/>
      <c r="OAQ56" s="5"/>
      <c r="OAR56" s="5"/>
      <c r="OAS56" s="5"/>
      <c r="OAT56" s="5"/>
      <c r="OAU56" s="5"/>
      <c r="OAV56" s="5"/>
      <c r="OAW56" s="5"/>
      <c r="OAX56" s="5"/>
      <c r="OAY56" s="5"/>
      <c r="OAZ56" s="5"/>
      <c r="OBA56" s="5"/>
      <c r="OBB56" s="5"/>
      <c r="OBC56" s="5"/>
      <c r="OBD56" s="5"/>
      <c r="OBE56" s="5"/>
      <c r="OBF56" s="5"/>
      <c r="OBG56" s="5"/>
      <c r="OBH56" s="5"/>
      <c r="OBI56" s="5"/>
      <c r="OBJ56" s="5"/>
      <c r="OBK56" s="5"/>
      <c r="OBL56" s="5"/>
      <c r="OBM56" s="5"/>
      <c r="OBN56" s="5"/>
      <c r="OBO56" s="5"/>
      <c r="OBP56" s="5"/>
      <c r="OBQ56" s="5"/>
      <c r="OBR56" s="5"/>
      <c r="OBS56" s="5"/>
      <c r="OBT56" s="5"/>
      <c r="OBU56" s="5"/>
      <c r="OBV56" s="5"/>
      <c r="OBW56" s="5"/>
      <c r="OBX56" s="5"/>
      <c r="OBY56" s="5"/>
      <c r="OBZ56" s="5"/>
      <c r="OCA56" s="5"/>
      <c r="OCB56" s="5"/>
      <c r="OCC56" s="5"/>
      <c r="OCD56" s="5"/>
      <c r="OCE56" s="5"/>
      <c r="OCF56" s="5"/>
      <c r="OCG56" s="5"/>
      <c r="OCH56" s="5"/>
      <c r="OCI56" s="5"/>
      <c r="OCJ56" s="5"/>
      <c r="OCK56" s="5"/>
      <c r="OCL56" s="5"/>
      <c r="OCM56" s="5"/>
      <c r="OCN56" s="5"/>
      <c r="OCO56" s="5"/>
      <c r="OCP56" s="5"/>
      <c r="OCQ56" s="5"/>
      <c r="OCR56" s="5"/>
      <c r="OCS56" s="5"/>
      <c r="OCT56" s="5"/>
      <c r="OCU56" s="5"/>
      <c r="OCV56" s="5"/>
      <c r="OCW56" s="5"/>
      <c r="OCX56" s="5"/>
      <c r="OCY56" s="5"/>
      <c r="OCZ56" s="5"/>
      <c r="ODA56" s="5"/>
      <c r="ODB56" s="5"/>
      <c r="ODC56" s="5"/>
      <c r="ODD56" s="5"/>
      <c r="ODE56" s="5"/>
      <c r="ODF56" s="5"/>
      <c r="ODG56" s="5"/>
      <c r="ODH56" s="5"/>
      <c r="ODI56" s="5"/>
      <c r="ODJ56" s="5"/>
      <c r="ODK56" s="5"/>
      <c r="ODL56" s="5"/>
      <c r="ODM56" s="5"/>
      <c r="ODN56" s="5"/>
      <c r="ODO56" s="5"/>
      <c r="ODP56" s="5"/>
      <c r="ODQ56" s="5"/>
      <c r="ODR56" s="5"/>
      <c r="ODS56" s="5"/>
      <c r="ODT56" s="5"/>
      <c r="ODU56" s="5"/>
      <c r="ODV56" s="5"/>
      <c r="ODW56" s="5"/>
      <c r="ODX56" s="5"/>
      <c r="ODY56" s="5"/>
      <c r="ODZ56" s="5"/>
      <c r="OEA56" s="5"/>
      <c r="OEB56" s="5"/>
      <c r="OEC56" s="5"/>
      <c r="OED56" s="5"/>
      <c r="OEE56" s="5"/>
      <c r="OEF56" s="5"/>
      <c r="OEG56" s="5"/>
      <c r="OEH56" s="5"/>
      <c r="OEI56" s="5"/>
      <c r="OEJ56" s="5"/>
      <c r="OEK56" s="5"/>
      <c r="OEL56" s="5"/>
      <c r="OEM56" s="5"/>
      <c r="OEN56" s="5"/>
      <c r="OEO56" s="5"/>
      <c r="OEP56" s="5"/>
      <c r="OEQ56" s="5"/>
      <c r="OER56" s="5"/>
      <c r="OES56" s="5"/>
      <c r="OET56" s="5"/>
      <c r="OEU56" s="5"/>
      <c r="OEV56" s="5"/>
      <c r="OEW56" s="5"/>
      <c r="OEX56" s="5"/>
      <c r="OEY56" s="5"/>
      <c r="OEZ56" s="5"/>
      <c r="OFA56" s="5"/>
      <c r="OFB56" s="5"/>
      <c r="OFC56" s="5"/>
      <c r="OFD56" s="5"/>
      <c r="OFE56" s="5"/>
      <c r="OFF56" s="5"/>
      <c r="OFG56" s="5"/>
      <c r="OFH56" s="5"/>
      <c r="OFI56" s="5"/>
      <c r="OFJ56" s="5"/>
      <c r="OFK56" s="5"/>
      <c r="OFL56" s="5"/>
      <c r="OFM56" s="5"/>
      <c r="OFN56" s="5"/>
      <c r="OFO56" s="5"/>
      <c r="OFP56" s="5"/>
      <c r="OFQ56" s="5"/>
      <c r="OFR56" s="5"/>
      <c r="OFS56" s="5"/>
      <c r="OFT56" s="5"/>
      <c r="OFU56" s="5"/>
      <c r="OFV56" s="5"/>
      <c r="OFW56" s="5"/>
      <c r="OFX56" s="5"/>
      <c r="OFY56" s="5"/>
      <c r="OFZ56" s="5"/>
      <c r="OGA56" s="5"/>
      <c r="OGB56" s="5"/>
      <c r="OGC56" s="5"/>
      <c r="OGD56" s="5"/>
      <c r="OGE56" s="5"/>
      <c r="OGF56" s="5"/>
      <c r="OGG56" s="5"/>
      <c r="OGH56" s="5"/>
      <c r="OGI56" s="5"/>
      <c r="OGJ56" s="5"/>
      <c r="OGK56" s="5"/>
      <c r="OGL56" s="5"/>
      <c r="OGM56" s="5"/>
      <c r="OGN56" s="5"/>
      <c r="OGO56" s="5"/>
      <c r="OGP56" s="5"/>
      <c r="OGQ56" s="5"/>
      <c r="OGR56" s="5"/>
      <c r="OGS56" s="5"/>
      <c r="OGT56" s="5"/>
      <c r="OGU56" s="5"/>
      <c r="OGV56" s="5"/>
      <c r="OGW56" s="5"/>
      <c r="OGX56" s="5"/>
      <c r="OGY56" s="5"/>
      <c r="OGZ56" s="5"/>
      <c r="OHA56" s="5"/>
      <c r="OHB56" s="5"/>
      <c r="OHC56" s="5"/>
      <c r="OHD56" s="5"/>
      <c r="OHE56" s="5"/>
      <c r="OHF56" s="5"/>
      <c r="OHG56" s="5"/>
      <c r="OHH56" s="5"/>
      <c r="OHI56" s="5"/>
      <c r="OHJ56" s="5"/>
      <c r="OHK56" s="5"/>
      <c r="OHL56" s="5"/>
      <c r="OHM56" s="5"/>
      <c r="OHN56" s="5"/>
      <c r="OHO56" s="5"/>
      <c r="OHP56" s="5"/>
      <c r="OHQ56" s="5"/>
      <c r="OHR56" s="5"/>
      <c r="OHS56" s="5"/>
      <c r="OHT56" s="5"/>
      <c r="OHU56" s="5"/>
      <c r="OHV56" s="5"/>
      <c r="OHW56" s="5"/>
      <c r="OHX56" s="5"/>
      <c r="OHY56" s="5"/>
      <c r="OHZ56" s="5"/>
      <c r="OIA56" s="5"/>
      <c r="OIB56" s="5"/>
      <c r="OIC56" s="5"/>
      <c r="OID56" s="5"/>
      <c r="OIE56" s="5"/>
      <c r="OIF56" s="5"/>
      <c r="OIG56" s="5"/>
      <c r="OIH56" s="5"/>
      <c r="OII56" s="5"/>
      <c r="OIJ56" s="5"/>
      <c r="OIK56" s="5"/>
      <c r="OIL56" s="5"/>
      <c r="OIM56" s="5"/>
      <c r="OIN56" s="5"/>
      <c r="OIO56" s="5"/>
      <c r="OIP56" s="5"/>
      <c r="OIQ56" s="5"/>
      <c r="OIR56" s="5"/>
      <c r="OIS56" s="5"/>
      <c r="OIT56" s="5"/>
      <c r="OIU56" s="5"/>
      <c r="OIV56" s="5"/>
      <c r="OIW56" s="5"/>
      <c r="OIX56" s="5"/>
      <c r="OIY56" s="5"/>
      <c r="OIZ56" s="5"/>
      <c r="OJA56" s="5"/>
      <c r="OJB56" s="5"/>
      <c r="OJC56" s="5"/>
      <c r="OJD56" s="5"/>
      <c r="OJE56" s="5"/>
      <c r="OJF56" s="5"/>
      <c r="OJG56" s="5"/>
      <c r="OJH56" s="5"/>
      <c r="OJI56" s="5"/>
      <c r="OJJ56" s="5"/>
      <c r="OJK56" s="5"/>
      <c r="OJL56" s="5"/>
      <c r="OJM56" s="5"/>
      <c r="OJN56" s="5"/>
      <c r="OJO56" s="5"/>
      <c r="OJP56" s="5"/>
      <c r="OJQ56" s="5"/>
      <c r="OJR56" s="5"/>
      <c r="OJS56" s="5"/>
      <c r="OJT56" s="5"/>
      <c r="OJU56" s="5"/>
      <c r="OJV56" s="5"/>
      <c r="OJW56" s="5"/>
      <c r="OJX56" s="5"/>
      <c r="OJY56" s="5"/>
      <c r="OJZ56" s="5"/>
      <c r="OKA56" s="5"/>
      <c r="OKB56" s="5"/>
      <c r="OKC56" s="5"/>
      <c r="OKD56" s="5"/>
      <c r="OKE56" s="5"/>
      <c r="OKF56" s="5"/>
      <c r="OKG56" s="5"/>
      <c r="OKH56" s="5"/>
      <c r="OKI56" s="5"/>
      <c r="OKJ56" s="5"/>
      <c r="OKK56" s="5"/>
      <c r="OKL56" s="5"/>
      <c r="OKM56" s="5"/>
      <c r="OKN56" s="5"/>
      <c r="OKO56" s="5"/>
      <c r="OKP56" s="5"/>
      <c r="OKQ56" s="5"/>
      <c r="OKR56" s="5"/>
      <c r="OKS56" s="5"/>
      <c r="OKT56" s="5"/>
      <c r="OKU56" s="5"/>
      <c r="OKV56" s="5"/>
      <c r="OKW56" s="5"/>
      <c r="OKX56" s="5"/>
      <c r="OKY56" s="5"/>
      <c r="OKZ56" s="5"/>
      <c r="OLA56" s="5"/>
      <c r="OLB56" s="5"/>
      <c r="OLC56" s="5"/>
      <c r="OLD56" s="5"/>
      <c r="OLE56" s="5"/>
      <c r="OLF56" s="5"/>
      <c r="OLG56" s="5"/>
      <c r="OLH56" s="5"/>
      <c r="OLI56" s="5"/>
      <c r="OLJ56" s="5"/>
      <c r="OLK56" s="5"/>
      <c r="OLL56" s="5"/>
      <c r="OLM56" s="5"/>
      <c r="OLN56" s="5"/>
      <c r="OLO56" s="5"/>
      <c r="OLP56" s="5"/>
      <c r="OLQ56" s="5"/>
      <c r="OLR56" s="5"/>
      <c r="OLS56" s="5"/>
      <c r="OLT56" s="5"/>
      <c r="OLU56" s="5"/>
      <c r="OLV56" s="5"/>
      <c r="OLW56" s="5"/>
      <c r="OLX56" s="5"/>
      <c r="OLY56" s="5"/>
      <c r="OLZ56" s="5"/>
      <c r="OMA56" s="5"/>
      <c r="OMB56" s="5"/>
      <c r="OMC56" s="5"/>
      <c r="OMD56" s="5"/>
      <c r="OME56" s="5"/>
      <c r="OMF56" s="5"/>
      <c r="OMG56" s="5"/>
      <c r="OMH56" s="5"/>
      <c r="OMI56" s="5"/>
      <c r="OMJ56" s="5"/>
      <c r="OMK56" s="5"/>
      <c r="OML56" s="5"/>
      <c r="OMM56" s="5"/>
      <c r="OMN56" s="5"/>
      <c r="OMO56" s="5"/>
      <c r="OMP56" s="5"/>
      <c r="OMQ56" s="5"/>
      <c r="OMR56" s="5"/>
      <c r="OMS56" s="5"/>
      <c r="OMT56" s="5"/>
      <c r="OMU56" s="5"/>
      <c r="OMV56" s="5"/>
      <c r="OMW56" s="5"/>
      <c r="OMX56" s="5"/>
      <c r="OMY56" s="5"/>
      <c r="OMZ56" s="5"/>
      <c r="ONA56" s="5"/>
      <c r="ONB56" s="5"/>
      <c r="ONC56" s="5"/>
      <c r="OND56" s="5"/>
      <c r="ONE56" s="5"/>
      <c r="ONF56" s="5"/>
      <c r="ONG56" s="5"/>
      <c r="ONH56" s="5"/>
      <c r="ONI56" s="5"/>
      <c r="ONJ56" s="5"/>
      <c r="ONK56" s="5"/>
      <c r="ONL56" s="5"/>
      <c r="ONM56" s="5"/>
      <c r="ONN56" s="5"/>
      <c r="ONO56" s="5"/>
      <c r="ONP56" s="5"/>
      <c r="ONQ56" s="5"/>
      <c r="ONR56" s="5"/>
      <c r="ONS56" s="5"/>
      <c r="ONT56" s="5"/>
      <c r="ONU56" s="5"/>
      <c r="ONV56" s="5"/>
      <c r="ONW56" s="5"/>
      <c r="ONX56" s="5"/>
      <c r="ONY56" s="5"/>
      <c r="ONZ56" s="5"/>
      <c r="OOA56" s="5"/>
      <c r="OOB56" s="5"/>
      <c r="OOC56" s="5"/>
      <c r="OOD56" s="5"/>
      <c r="OOE56" s="5"/>
      <c r="OOF56" s="5"/>
      <c r="OOG56" s="5"/>
      <c r="OOH56" s="5"/>
      <c r="OOI56" s="5"/>
      <c r="OOJ56" s="5"/>
      <c r="OOK56" s="5"/>
      <c r="OOL56" s="5"/>
      <c r="OOM56" s="5"/>
      <c r="OON56" s="5"/>
      <c r="OOO56" s="5"/>
      <c r="OOP56" s="5"/>
      <c r="OOQ56" s="5"/>
      <c r="OOR56" s="5"/>
      <c r="OOS56" s="5"/>
      <c r="OOT56" s="5"/>
      <c r="OOU56" s="5"/>
      <c r="OOV56" s="5"/>
      <c r="OOW56" s="5"/>
      <c r="OOX56" s="5"/>
      <c r="OOY56" s="5"/>
      <c r="OOZ56" s="5"/>
      <c r="OPA56" s="5"/>
      <c r="OPB56" s="5"/>
      <c r="OPC56" s="5"/>
      <c r="OPD56" s="5"/>
      <c r="OPE56" s="5"/>
      <c r="OPF56" s="5"/>
      <c r="OPG56" s="5"/>
      <c r="OPH56" s="5"/>
      <c r="OPI56" s="5"/>
      <c r="OPJ56" s="5"/>
      <c r="OPK56" s="5"/>
      <c r="OPL56" s="5"/>
      <c r="OPM56" s="5"/>
      <c r="OPN56" s="5"/>
      <c r="OPO56" s="5"/>
      <c r="OPP56" s="5"/>
      <c r="OPQ56" s="5"/>
      <c r="OPR56" s="5"/>
      <c r="OPS56" s="5"/>
      <c r="OPT56" s="5"/>
      <c r="OPU56" s="5"/>
      <c r="OPV56" s="5"/>
      <c r="OPW56" s="5"/>
      <c r="OPX56" s="5"/>
      <c r="OPY56" s="5"/>
      <c r="OPZ56" s="5"/>
      <c r="OQA56" s="5"/>
      <c r="OQB56" s="5"/>
      <c r="OQC56" s="5"/>
      <c r="OQD56" s="5"/>
      <c r="OQE56" s="5"/>
      <c r="OQF56" s="5"/>
      <c r="OQG56" s="5"/>
      <c r="OQH56" s="5"/>
      <c r="OQI56" s="5"/>
      <c r="OQJ56" s="5"/>
      <c r="OQK56" s="5"/>
      <c r="OQL56" s="5"/>
      <c r="OQM56" s="5"/>
      <c r="OQN56" s="5"/>
      <c r="OQO56" s="5"/>
      <c r="OQP56" s="5"/>
      <c r="OQQ56" s="5"/>
      <c r="OQR56" s="5"/>
      <c r="OQS56" s="5"/>
      <c r="OQT56" s="5"/>
      <c r="OQU56" s="5"/>
      <c r="OQV56" s="5"/>
      <c r="OQW56" s="5"/>
      <c r="OQX56" s="5"/>
      <c r="OQY56" s="5"/>
      <c r="OQZ56" s="5"/>
      <c r="ORA56" s="5"/>
      <c r="ORB56" s="5"/>
      <c r="ORC56" s="5"/>
      <c r="ORD56" s="5"/>
      <c r="ORE56" s="5"/>
      <c r="ORF56" s="5"/>
      <c r="ORG56" s="5"/>
      <c r="ORH56" s="5"/>
      <c r="ORI56" s="5"/>
      <c r="ORJ56" s="5"/>
      <c r="ORK56" s="5"/>
      <c r="ORL56" s="5"/>
      <c r="ORM56" s="5"/>
      <c r="ORN56" s="5"/>
      <c r="ORO56" s="5"/>
      <c r="ORP56" s="5"/>
      <c r="ORQ56" s="5"/>
      <c r="ORR56" s="5"/>
      <c r="ORS56" s="5"/>
      <c r="ORT56" s="5"/>
      <c r="ORU56" s="5"/>
      <c r="ORV56" s="5"/>
      <c r="ORW56" s="5"/>
      <c r="ORX56" s="5"/>
      <c r="ORY56" s="5"/>
      <c r="ORZ56" s="5"/>
      <c r="OSA56" s="5"/>
      <c r="OSB56" s="5"/>
      <c r="OSC56" s="5"/>
      <c r="OSD56" s="5"/>
      <c r="OSE56" s="5"/>
      <c r="OSF56" s="5"/>
      <c r="OSG56" s="5"/>
      <c r="OSH56" s="5"/>
      <c r="OSI56" s="5"/>
      <c r="OSJ56" s="5"/>
      <c r="OSK56" s="5"/>
      <c r="OSL56" s="5"/>
      <c r="OSM56" s="5"/>
      <c r="OSN56" s="5"/>
      <c r="OSO56" s="5"/>
      <c r="OSP56" s="5"/>
      <c r="OSQ56" s="5"/>
      <c r="OSR56" s="5"/>
      <c r="OSS56" s="5"/>
      <c r="OST56" s="5"/>
      <c r="OSU56" s="5"/>
      <c r="OSV56" s="5"/>
      <c r="OSW56" s="5"/>
      <c r="OSX56" s="5"/>
      <c r="OSY56" s="5"/>
      <c r="OSZ56" s="5"/>
      <c r="OTA56" s="5"/>
      <c r="OTB56" s="5"/>
      <c r="OTC56" s="5"/>
      <c r="OTD56" s="5"/>
      <c r="OTE56" s="5"/>
      <c r="OTF56" s="5"/>
      <c r="OTG56" s="5"/>
      <c r="OTH56" s="5"/>
      <c r="OTI56" s="5"/>
      <c r="OTJ56" s="5"/>
      <c r="OTK56" s="5"/>
      <c r="OTL56" s="5"/>
      <c r="OTM56" s="5"/>
      <c r="OTN56" s="5"/>
      <c r="OTO56" s="5"/>
      <c r="OTP56" s="5"/>
      <c r="OTQ56" s="5"/>
      <c r="OTR56" s="5"/>
      <c r="OTS56" s="5"/>
      <c r="OTT56" s="5"/>
      <c r="OTU56" s="5"/>
      <c r="OTV56" s="5"/>
      <c r="OTW56" s="5"/>
      <c r="OTX56" s="5"/>
      <c r="OTY56" s="5"/>
      <c r="OTZ56" s="5"/>
      <c r="OUA56" s="5"/>
      <c r="OUB56" s="5"/>
      <c r="OUC56" s="5"/>
      <c r="OUD56" s="5"/>
      <c r="OUE56" s="5"/>
      <c r="OUF56" s="5"/>
      <c r="OUG56" s="5"/>
      <c r="OUH56" s="5"/>
      <c r="OUI56" s="5"/>
      <c r="OUJ56" s="5"/>
      <c r="OUK56" s="5"/>
      <c r="OUL56" s="5"/>
      <c r="OUM56" s="5"/>
      <c r="OUN56" s="5"/>
      <c r="OUO56" s="5"/>
      <c r="OUP56" s="5"/>
      <c r="OUQ56" s="5"/>
      <c r="OUR56" s="5"/>
      <c r="OUS56" s="5"/>
      <c r="OUT56" s="5"/>
      <c r="OUU56" s="5"/>
      <c r="OUV56" s="5"/>
      <c r="OUW56" s="5"/>
      <c r="OUX56" s="5"/>
      <c r="OUY56" s="5"/>
      <c r="OUZ56" s="5"/>
      <c r="OVA56" s="5"/>
      <c r="OVB56" s="5"/>
      <c r="OVC56" s="5"/>
      <c r="OVD56" s="5"/>
      <c r="OVE56" s="5"/>
      <c r="OVF56" s="5"/>
      <c r="OVG56" s="5"/>
      <c r="OVH56" s="5"/>
      <c r="OVI56" s="5"/>
      <c r="OVJ56" s="5"/>
      <c r="OVK56" s="5"/>
      <c r="OVL56" s="5"/>
      <c r="OVM56" s="5"/>
      <c r="OVN56" s="5"/>
      <c r="OVO56" s="5"/>
      <c r="OVP56" s="5"/>
      <c r="OVQ56" s="5"/>
      <c r="OVR56" s="5"/>
      <c r="OVS56" s="5"/>
      <c r="OVT56" s="5"/>
      <c r="OVU56" s="5"/>
      <c r="OVV56" s="5"/>
      <c r="OVW56" s="5"/>
      <c r="OVX56" s="5"/>
      <c r="OVY56" s="5"/>
      <c r="OVZ56" s="5"/>
      <c r="OWA56" s="5"/>
      <c r="OWB56" s="5"/>
      <c r="OWC56" s="5"/>
      <c r="OWD56" s="5"/>
      <c r="OWE56" s="5"/>
      <c r="OWF56" s="5"/>
      <c r="OWG56" s="5"/>
      <c r="OWH56" s="5"/>
      <c r="OWI56" s="5"/>
      <c r="OWJ56" s="5"/>
      <c r="OWK56" s="5"/>
      <c r="OWL56" s="5"/>
      <c r="OWM56" s="5"/>
      <c r="OWN56" s="5"/>
      <c r="OWO56" s="5"/>
      <c r="OWP56" s="5"/>
      <c r="OWQ56" s="5"/>
      <c r="OWR56" s="5"/>
      <c r="OWS56" s="5"/>
      <c r="OWT56" s="5"/>
      <c r="OWU56" s="5"/>
      <c r="OWV56" s="5"/>
      <c r="OWW56" s="5"/>
      <c r="OWX56" s="5"/>
      <c r="OWY56" s="5"/>
      <c r="OWZ56" s="5"/>
      <c r="OXA56" s="5"/>
      <c r="OXB56" s="5"/>
      <c r="OXC56" s="5"/>
      <c r="OXD56" s="5"/>
      <c r="OXE56" s="5"/>
      <c r="OXF56" s="5"/>
      <c r="OXG56" s="5"/>
      <c r="OXH56" s="5"/>
      <c r="OXI56" s="5"/>
      <c r="OXJ56" s="5"/>
      <c r="OXK56" s="5"/>
      <c r="OXL56" s="5"/>
      <c r="OXM56" s="5"/>
      <c r="OXN56" s="5"/>
      <c r="OXO56" s="5"/>
      <c r="OXP56" s="5"/>
      <c r="OXQ56" s="5"/>
      <c r="OXR56" s="5"/>
      <c r="OXS56" s="5"/>
      <c r="OXT56" s="5"/>
      <c r="OXU56" s="5"/>
      <c r="OXV56" s="5"/>
      <c r="OXW56" s="5"/>
      <c r="OXX56" s="5"/>
      <c r="OXY56" s="5"/>
      <c r="OXZ56" s="5"/>
      <c r="OYA56" s="5"/>
      <c r="OYB56" s="5"/>
      <c r="OYC56" s="5"/>
      <c r="OYD56" s="5"/>
      <c r="OYE56" s="5"/>
      <c r="OYF56" s="5"/>
      <c r="OYG56" s="5"/>
      <c r="OYH56" s="5"/>
      <c r="OYI56" s="5"/>
      <c r="OYJ56" s="5"/>
      <c r="OYK56" s="5"/>
      <c r="OYL56" s="5"/>
      <c r="OYM56" s="5"/>
      <c r="OYN56" s="5"/>
      <c r="OYO56" s="5"/>
      <c r="OYP56" s="5"/>
      <c r="OYQ56" s="5"/>
      <c r="OYR56" s="5"/>
      <c r="OYS56" s="5"/>
      <c r="OYT56" s="5"/>
      <c r="OYU56" s="5"/>
      <c r="OYV56" s="5"/>
      <c r="OYW56" s="5"/>
      <c r="OYX56" s="5"/>
      <c r="OYY56" s="5"/>
      <c r="OYZ56" s="5"/>
      <c r="OZA56" s="5"/>
      <c r="OZB56" s="5"/>
      <c r="OZC56" s="5"/>
      <c r="OZD56" s="5"/>
      <c r="OZE56" s="5"/>
      <c r="OZF56" s="5"/>
      <c r="OZG56" s="5"/>
      <c r="OZH56" s="5"/>
      <c r="OZI56" s="5"/>
      <c r="OZJ56" s="5"/>
      <c r="OZK56" s="5"/>
      <c r="OZL56" s="5"/>
      <c r="OZM56" s="5"/>
      <c r="OZN56" s="5"/>
      <c r="OZO56" s="5"/>
      <c r="OZP56" s="5"/>
      <c r="OZQ56" s="5"/>
      <c r="OZR56" s="5"/>
      <c r="OZS56" s="5"/>
      <c r="OZT56" s="5"/>
      <c r="OZU56" s="5"/>
      <c r="OZV56" s="5"/>
      <c r="OZW56" s="5"/>
      <c r="OZX56" s="5"/>
      <c r="OZY56" s="5"/>
      <c r="OZZ56" s="5"/>
      <c r="PAA56" s="5"/>
      <c r="PAB56" s="5"/>
      <c r="PAC56" s="5"/>
      <c r="PAD56" s="5"/>
      <c r="PAE56" s="5"/>
      <c r="PAF56" s="5"/>
      <c r="PAG56" s="5"/>
      <c r="PAH56" s="5"/>
      <c r="PAI56" s="5"/>
      <c r="PAJ56" s="5"/>
      <c r="PAK56" s="5"/>
      <c r="PAL56" s="5"/>
      <c r="PAM56" s="5"/>
      <c r="PAN56" s="5"/>
      <c r="PAO56" s="5"/>
      <c r="PAP56" s="5"/>
      <c r="PAQ56" s="5"/>
      <c r="PAR56" s="5"/>
      <c r="PAS56" s="5"/>
      <c r="PAT56" s="5"/>
      <c r="PAU56" s="5"/>
      <c r="PAV56" s="5"/>
      <c r="PAW56" s="5"/>
      <c r="PAX56" s="5"/>
      <c r="PAY56" s="5"/>
      <c r="PAZ56" s="5"/>
      <c r="PBA56" s="5"/>
      <c r="PBB56" s="5"/>
      <c r="PBC56" s="5"/>
      <c r="PBD56" s="5"/>
      <c r="PBE56" s="5"/>
      <c r="PBF56" s="5"/>
      <c r="PBG56" s="5"/>
      <c r="PBH56" s="5"/>
      <c r="PBI56" s="5"/>
      <c r="PBJ56" s="5"/>
      <c r="PBK56" s="5"/>
      <c r="PBL56" s="5"/>
      <c r="PBM56" s="5"/>
      <c r="PBN56" s="5"/>
      <c r="PBO56" s="5"/>
      <c r="PBP56" s="5"/>
      <c r="PBQ56" s="5"/>
      <c r="PBR56" s="5"/>
      <c r="PBS56" s="5"/>
      <c r="PBT56" s="5"/>
      <c r="PBU56" s="5"/>
      <c r="PBV56" s="5"/>
      <c r="PBW56" s="5"/>
      <c r="PBX56" s="5"/>
      <c r="PBY56" s="5"/>
      <c r="PBZ56" s="5"/>
      <c r="PCA56" s="5"/>
      <c r="PCB56" s="5"/>
      <c r="PCC56" s="5"/>
      <c r="PCD56" s="5"/>
      <c r="PCE56" s="5"/>
      <c r="PCF56" s="5"/>
      <c r="PCG56" s="5"/>
      <c r="PCH56" s="5"/>
      <c r="PCI56" s="5"/>
      <c r="PCJ56" s="5"/>
      <c r="PCK56" s="5"/>
      <c r="PCL56" s="5"/>
      <c r="PCM56" s="5"/>
      <c r="PCN56" s="5"/>
      <c r="PCO56" s="5"/>
      <c r="PCP56" s="5"/>
      <c r="PCQ56" s="5"/>
      <c r="PCR56" s="5"/>
      <c r="PCS56" s="5"/>
      <c r="PCT56" s="5"/>
      <c r="PCU56" s="5"/>
      <c r="PCV56" s="5"/>
      <c r="PCW56" s="5"/>
      <c r="PCX56" s="5"/>
      <c r="PCY56" s="5"/>
      <c r="PCZ56" s="5"/>
      <c r="PDA56" s="5"/>
      <c r="PDB56" s="5"/>
      <c r="PDC56" s="5"/>
      <c r="PDD56" s="5"/>
      <c r="PDE56" s="5"/>
      <c r="PDF56" s="5"/>
      <c r="PDG56" s="5"/>
      <c r="PDH56" s="5"/>
      <c r="PDI56" s="5"/>
      <c r="PDJ56" s="5"/>
      <c r="PDK56" s="5"/>
      <c r="PDL56" s="5"/>
      <c r="PDM56" s="5"/>
      <c r="PDN56" s="5"/>
      <c r="PDO56" s="5"/>
      <c r="PDP56" s="5"/>
      <c r="PDQ56" s="5"/>
      <c r="PDR56" s="5"/>
      <c r="PDS56" s="5"/>
      <c r="PDT56" s="5"/>
      <c r="PDU56" s="5"/>
      <c r="PDV56" s="5"/>
      <c r="PDW56" s="5"/>
      <c r="PDX56" s="5"/>
      <c r="PDY56" s="5"/>
      <c r="PDZ56" s="5"/>
      <c r="PEA56" s="5"/>
      <c r="PEB56" s="5"/>
      <c r="PEC56" s="5"/>
      <c r="PED56" s="5"/>
      <c r="PEE56" s="5"/>
      <c r="PEF56" s="5"/>
      <c r="PEG56" s="5"/>
      <c r="PEH56" s="5"/>
      <c r="PEI56" s="5"/>
      <c r="PEJ56" s="5"/>
      <c r="PEK56" s="5"/>
      <c r="PEL56" s="5"/>
      <c r="PEM56" s="5"/>
      <c r="PEN56" s="5"/>
      <c r="PEO56" s="5"/>
      <c r="PEP56" s="5"/>
      <c r="PEQ56" s="5"/>
      <c r="PER56" s="5"/>
      <c r="PES56" s="5"/>
      <c r="PET56" s="5"/>
      <c r="PEU56" s="5"/>
      <c r="PEV56" s="5"/>
      <c r="PEW56" s="5"/>
      <c r="PEX56" s="5"/>
      <c r="PEY56" s="5"/>
      <c r="PEZ56" s="5"/>
      <c r="PFA56" s="5"/>
      <c r="PFB56" s="5"/>
      <c r="PFC56" s="5"/>
      <c r="PFD56" s="5"/>
      <c r="PFE56" s="5"/>
      <c r="PFF56" s="5"/>
      <c r="PFG56" s="5"/>
      <c r="PFH56" s="5"/>
      <c r="PFI56" s="5"/>
      <c r="PFJ56" s="5"/>
      <c r="PFK56" s="5"/>
      <c r="PFL56" s="5"/>
      <c r="PFM56" s="5"/>
      <c r="PFN56" s="5"/>
      <c r="PFO56" s="5"/>
      <c r="PFP56" s="5"/>
      <c r="PFQ56" s="5"/>
      <c r="PFR56" s="5"/>
      <c r="PFS56" s="5"/>
      <c r="PFT56" s="5"/>
      <c r="PFU56" s="5"/>
      <c r="PFV56" s="5"/>
      <c r="PFW56" s="5"/>
      <c r="PFX56" s="5"/>
      <c r="PFY56" s="5"/>
      <c r="PFZ56" s="5"/>
      <c r="PGA56" s="5"/>
      <c r="PGB56" s="5"/>
      <c r="PGC56" s="5"/>
      <c r="PGD56" s="5"/>
      <c r="PGE56" s="5"/>
      <c r="PGF56" s="5"/>
      <c r="PGG56" s="5"/>
      <c r="PGH56" s="5"/>
      <c r="PGI56" s="5"/>
      <c r="PGJ56" s="5"/>
      <c r="PGK56" s="5"/>
      <c r="PGL56" s="5"/>
      <c r="PGM56" s="5"/>
      <c r="PGN56" s="5"/>
      <c r="PGO56" s="5"/>
      <c r="PGP56" s="5"/>
      <c r="PGQ56" s="5"/>
      <c r="PGR56" s="5"/>
      <c r="PGS56" s="5"/>
      <c r="PGT56" s="5"/>
      <c r="PGU56" s="5"/>
      <c r="PGV56" s="5"/>
      <c r="PGW56" s="5"/>
      <c r="PGX56" s="5"/>
      <c r="PGY56" s="5"/>
      <c r="PGZ56" s="5"/>
      <c r="PHA56" s="5"/>
      <c r="PHB56" s="5"/>
      <c r="PHC56" s="5"/>
      <c r="PHD56" s="5"/>
      <c r="PHE56" s="5"/>
      <c r="PHF56" s="5"/>
      <c r="PHG56" s="5"/>
      <c r="PHH56" s="5"/>
      <c r="PHI56" s="5"/>
      <c r="PHJ56" s="5"/>
      <c r="PHK56" s="5"/>
      <c r="PHL56" s="5"/>
      <c r="PHM56" s="5"/>
      <c r="PHN56" s="5"/>
      <c r="PHO56" s="5"/>
      <c r="PHP56" s="5"/>
      <c r="PHQ56" s="5"/>
      <c r="PHR56" s="5"/>
      <c r="PHS56" s="5"/>
      <c r="PHT56" s="5"/>
      <c r="PHU56" s="5"/>
      <c r="PHV56" s="5"/>
      <c r="PHW56" s="5"/>
      <c r="PHX56" s="5"/>
      <c r="PHY56" s="5"/>
      <c r="PHZ56" s="5"/>
      <c r="PIA56" s="5"/>
      <c r="PIB56" s="5"/>
      <c r="PIC56" s="5"/>
      <c r="PID56" s="5"/>
      <c r="PIE56" s="5"/>
      <c r="PIF56" s="5"/>
      <c r="PIG56" s="5"/>
      <c r="PIH56" s="5"/>
      <c r="PII56" s="5"/>
      <c r="PIJ56" s="5"/>
      <c r="PIK56" s="5"/>
      <c r="PIL56" s="5"/>
      <c r="PIM56" s="5"/>
      <c r="PIN56" s="5"/>
      <c r="PIO56" s="5"/>
      <c r="PIP56" s="5"/>
      <c r="PIQ56" s="5"/>
      <c r="PIR56" s="5"/>
      <c r="PIS56" s="5"/>
      <c r="PIT56" s="5"/>
      <c r="PIU56" s="5"/>
      <c r="PIV56" s="5"/>
      <c r="PIW56" s="5"/>
      <c r="PIX56" s="5"/>
      <c r="PIY56" s="5"/>
      <c r="PIZ56" s="5"/>
      <c r="PJA56" s="5"/>
      <c r="PJB56" s="5"/>
      <c r="PJC56" s="5"/>
      <c r="PJD56" s="5"/>
      <c r="PJE56" s="5"/>
      <c r="PJF56" s="5"/>
      <c r="PJG56" s="5"/>
      <c r="PJH56" s="5"/>
      <c r="PJI56" s="5"/>
      <c r="PJJ56" s="5"/>
      <c r="PJK56" s="5"/>
      <c r="PJL56" s="5"/>
      <c r="PJM56" s="5"/>
      <c r="PJN56" s="5"/>
      <c r="PJO56" s="5"/>
      <c r="PJP56" s="5"/>
      <c r="PJQ56" s="5"/>
      <c r="PJR56" s="5"/>
      <c r="PJS56" s="5"/>
      <c r="PJT56" s="5"/>
      <c r="PJU56" s="5"/>
      <c r="PJV56" s="5"/>
      <c r="PJW56" s="5"/>
      <c r="PJX56" s="5"/>
      <c r="PJY56" s="5"/>
      <c r="PJZ56" s="5"/>
      <c r="PKA56" s="5"/>
      <c r="PKB56" s="5"/>
      <c r="PKC56" s="5"/>
      <c r="PKD56" s="5"/>
      <c r="PKE56" s="5"/>
      <c r="PKF56" s="5"/>
      <c r="PKG56" s="5"/>
      <c r="PKH56" s="5"/>
      <c r="PKI56" s="5"/>
      <c r="PKJ56" s="5"/>
      <c r="PKK56" s="5"/>
      <c r="PKL56" s="5"/>
      <c r="PKM56" s="5"/>
      <c r="PKN56" s="5"/>
      <c r="PKO56" s="5"/>
      <c r="PKP56" s="5"/>
      <c r="PKQ56" s="5"/>
      <c r="PKR56" s="5"/>
      <c r="PKS56" s="5"/>
      <c r="PKT56" s="5"/>
      <c r="PKU56" s="5"/>
      <c r="PKV56" s="5"/>
      <c r="PKW56" s="5"/>
      <c r="PKX56" s="5"/>
      <c r="PKY56" s="5"/>
      <c r="PKZ56" s="5"/>
      <c r="PLA56" s="5"/>
      <c r="PLB56" s="5"/>
      <c r="PLC56" s="5"/>
      <c r="PLD56" s="5"/>
      <c r="PLE56" s="5"/>
      <c r="PLF56" s="5"/>
      <c r="PLG56" s="5"/>
      <c r="PLH56" s="5"/>
      <c r="PLI56" s="5"/>
      <c r="PLJ56" s="5"/>
      <c r="PLK56" s="5"/>
      <c r="PLL56" s="5"/>
      <c r="PLM56" s="5"/>
      <c r="PLN56" s="5"/>
      <c r="PLO56" s="5"/>
      <c r="PLP56" s="5"/>
      <c r="PLQ56" s="5"/>
      <c r="PLR56" s="5"/>
      <c r="PLS56" s="5"/>
      <c r="PLT56" s="5"/>
      <c r="PLU56" s="5"/>
      <c r="PLV56" s="5"/>
      <c r="PLW56" s="5"/>
      <c r="PLX56" s="5"/>
      <c r="PLY56" s="5"/>
      <c r="PLZ56" s="5"/>
      <c r="PMA56" s="5"/>
      <c r="PMB56" s="5"/>
      <c r="PMC56" s="5"/>
      <c r="PMD56" s="5"/>
      <c r="PME56" s="5"/>
      <c r="PMF56" s="5"/>
      <c r="PMG56" s="5"/>
      <c r="PMH56" s="5"/>
      <c r="PMI56" s="5"/>
      <c r="PMJ56" s="5"/>
      <c r="PMK56" s="5"/>
      <c r="PML56" s="5"/>
      <c r="PMM56" s="5"/>
      <c r="PMN56" s="5"/>
      <c r="PMO56" s="5"/>
      <c r="PMP56" s="5"/>
      <c r="PMQ56" s="5"/>
      <c r="PMR56" s="5"/>
      <c r="PMS56" s="5"/>
      <c r="PMT56" s="5"/>
      <c r="PMU56" s="5"/>
      <c r="PMV56" s="5"/>
      <c r="PMW56" s="5"/>
      <c r="PMX56" s="5"/>
      <c r="PMY56" s="5"/>
      <c r="PMZ56" s="5"/>
      <c r="PNA56" s="5"/>
      <c r="PNB56" s="5"/>
      <c r="PNC56" s="5"/>
      <c r="PND56" s="5"/>
      <c r="PNE56" s="5"/>
      <c r="PNF56" s="5"/>
      <c r="PNG56" s="5"/>
      <c r="PNH56" s="5"/>
      <c r="PNI56" s="5"/>
      <c r="PNJ56" s="5"/>
      <c r="PNK56" s="5"/>
      <c r="PNL56" s="5"/>
      <c r="PNM56" s="5"/>
      <c r="PNN56" s="5"/>
      <c r="PNO56" s="5"/>
      <c r="PNP56" s="5"/>
      <c r="PNQ56" s="5"/>
      <c r="PNR56" s="5"/>
      <c r="PNS56" s="5"/>
      <c r="PNT56" s="5"/>
      <c r="PNU56" s="5"/>
      <c r="PNV56" s="5"/>
      <c r="PNW56" s="5"/>
      <c r="PNX56" s="5"/>
      <c r="PNY56" s="5"/>
      <c r="PNZ56" s="5"/>
      <c r="POA56" s="5"/>
      <c r="POB56" s="5"/>
      <c r="POC56" s="5"/>
      <c r="POD56" s="5"/>
      <c r="POE56" s="5"/>
      <c r="POF56" s="5"/>
      <c r="POG56" s="5"/>
      <c r="POH56" s="5"/>
      <c r="POI56" s="5"/>
      <c r="POJ56" s="5"/>
      <c r="POK56" s="5"/>
      <c r="POL56" s="5"/>
      <c r="POM56" s="5"/>
      <c r="PON56" s="5"/>
      <c r="POO56" s="5"/>
      <c r="POP56" s="5"/>
      <c r="POQ56" s="5"/>
      <c r="POR56" s="5"/>
      <c r="POS56" s="5"/>
      <c r="POT56" s="5"/>
      <c r="POU56" s="5"/>
      <c r="POV56" s="5"/>
      <c r="POW56" s="5"/>
      <c r="POX56" s="5"/>
      <c r="POY56" s="5"/>
      <c r="POZ56" s="5"/>
      <c r="PPA56" s="5"/>
      <c r="PPB56" s="5"/>
      <c r="PPC56" s="5"/>
      <c r="PPD56" s="5"/>
      <c r="PPE56" s="5"/>
      <c r="PPF56" s="5"/>
      <c r="PPG56" s="5"/>
      <c r="PPH56" s="5"/>
      <c r="PPI56" s="5"/>
      <c r="PPJ56" s="5"/>
      <c r="PPK56" s="5"/>
      <c r="PPL56" s="5"/>
      <c r="PPM56" s="5"/>
      <c r="PPN56" s="5"/>
      <c r="PPO56" s="5"/>
      <c r="PPP56" s="5"/>
      <c r="PPQ56" s="5"/>
      <c r="PPR56" s="5"/>
      <c r="PPS56" s="5"/>
      <c r="PPT56" s="5"/>
      <c r="PPU56" s="5"/>
      <c r="PPV56" s="5"/>
      <c r="PPW56" s="5"/>
      <c r="PPX56" s="5"/>
      <c r="PPY56" s="5"/>
      <c r="PPZ56" s="5"/>
      <c r="PQA56" s="5"/>
      <c r="PQB56" s="5"/>
      <c r="PQC56" s="5"/>
      <c r="PQD56" s="5"/>
      <c r="PQE56" s="5"/>
      <c r="PQF56" s="5"/>
      <c r="PQG56" s="5"/>
      <c r="PQH56" s="5"/>
      <c r="PQI56" s="5"/>
      <c r="PQJ56" s="5"/>
      <c r="PQK56" s="5"/>
      <c r="PQL56" s="5"/>
      <c r="PQM56" s="5"/>
      <c r="PQN56" s="5"/>
      <c r="PQO56" s="5"/>
      <c r="PQP56" s="5"/>
      <c r="PQQ56" s="5"/>
      <c r="PQR56" s="5"/>
      <c r="PQS56" s="5"/>
      <c r="PQT56" s="5"/>
      <c r="PQU56" s="5"/>
      <c r="PQV56" s="5"/>
      <c r="PQW56" s="5"/>
      <c r="PQX56" s="5"/>
      <c r="PQY56" s="5"/>
      <c r="PQZ56" s="5"/>
      <c r="PRA56" s="5"/>
      <c r="PRB56" s="5"/>
      <c r="PRC56" s="5"/>
      <c r="PRD56" s="5"/>
      <c r="PRE56" s="5"/>
      <c r="PRF56" s="5"/>
      <c r="PRG56" s="5"/>
      <c r="PRH56" s="5"/>
      <c r="PRI56" s="5"/>
      <c r="PRJ56" s="5"/>
      <c r="PRK56" s="5"/>
      <c r="PRL56" s="5"/>
      <c r="PRM56" s="5"/>
      <c r="PRN56" s="5"/>
      <c r="PRO56" s="5"/>
      <c r="PRP56" s="5"/>
      <c r="PRQ56" s="5"/>
      <c r="PRR56" s="5"/>
      <c r="PRS56" s="5"/>
      <c r="PRT56" s="5"/>
      <c r="PRU56" s="5"/>
      <c r="PRV56" s="5"/>
      <c r="PRW56" s="5"/>
      <c r="PRX56" s="5"/>
      <c r="PRY56" s="5"/>
      <c r="PRZ56" s="5"/>
      <c r="PSA56" s="5"/>
      <c r="PSB56" s="5"/>
      <c r="PSC56" s="5"/>
      <c r="PSD56" s="5"/>
      <c r="PSE56" s="5"/>
      <c r="PSF56" s="5"/>
      <c r="PSG56" s="5"/>
      <c r="PSH56" s="5"/>
      <c r="PSI56" s="5"/>
      <c r="PSJ56" s="5"/>
      <c r="PSK56" s="5"/>
      <c r="PSL56" s="5"/>
      <c r="PSM56" s="5"/>
      <c r="PSN56" s="5"/>
      <c r="PSO56" s="5"/>
      <c r="PSP56" s="5"/>
      <c r="PSQ56" s="5"/>
      <c r="PSR56" s="5"/>
      <c r="PSS56" s="5"/>
      <c r="PST56" s="5"/>
      <c r="PSU56" s="5"/>
      <c r="PSV56" s="5"/>
      <c r="PSW56" s="5"/>
      <c r="PSX56" s="5"/>
      <c r="PSY56" s="5"/>
      <c r="PSZ56" s="5"/>
      <c r="PTA56" s="5"/>
      <c r="PTB56" s="5"/>
      <c r="PTC56" s="5"/>
      <c r="PTD56" s="5"/>
      <c r="PTE56" s="5"/>
      <c r="PTF56" s="5"/>
      <c r="PTG56" s="5"/>
      <c r="PTH56" s="5"/>
      <c r="PTI56" s="5"/>
      <c r="PTJ56" s="5"/>
      <c r="PTK56" s="5"/>
      <c r="PTL56" s="5"/>
      <c r="PTM56" s="5"/>
      <c r="PTN56" s="5"/>
      <c r="PTO56" s="5"/>
      <c r="PTP56" s="5"/>
      <c r="PTQ56" s="5"/>
      <c r="PTR56" s="5"/>
      <c r="PTS56" s="5"/>
      <c r="PTT56" s="5"/>
      <c r="PTU56" s="5"/>
      <c r="PTV56" s="5"/>
      <c r="PTW56" s="5"/>
      <c r="PTX56" s="5"/>
      <c r="PTY56" s="5"/>
      <c r="PTZ56" s="5"/>
      <c r="PUA56" s="5"/>
      <c r="PUB56" s="5"/>
      <c r="PUC56" s="5"/>
      <c r="PUD56" s="5"/>
      <c r="PUE56" s="5"/>
      <c r="PUF56" s="5"/>
      <c r="PUG56" s="5"/>
      <c r="PUH56" s="5"/>
      <c r="PUI56" s="5"/>
      <c r="PUJ56" s="5"/>
      <c r="PUK56" s="5"/>
      <c r="PUL56" s="5"/>
      <c r="PUM56" s="5"/>
      <c r="PUN56" s="5"/>
      <c r="PUO56" s="5"/>
      <c r="PUP56" s="5"/>
      <c r="PUQ56" s="5"/>
      <c r="PUR56" s="5"/>
      <c r="PUS56" s="5"/>
      <c r="PUT56" s="5"/>
      <c r="PUU56" s="5"/>
      <c r="PUV56" s="5"/>
      <c r="PUW56" s="5"/>
      <c r="PUX56" s="5"/>
      <c r="PUY56" s="5"/>
      <c r="PUZ56" s="5"/>
      <c r="PVA56" s="5"/>
      <c r="PVB56" s="5"/>
      <c r="PVC56" s="5"/>
      <c r="PVD56" s="5"/>
      <c r="PVE56" s="5"/>
      <c r="PVF56" s="5"/>
      <c r="PVG56" s="5"/>
      <c r="PVH56" s="5"/>
      <c r="PVI56" s="5"/>
      <c r="PVJ56" s="5"/>
      <c r="PVK56" s="5"/>
      <c r="PVL56" s="5"/>
      <c r="PVM56" s="5"/>
      <c r="PVN56" s="5"/>
      <c r="PVO56" s="5"/>
      <c r="PVP56" s="5"/>
      <c r="PVQ56" s="5"/>
      <c r="PVR56" s="5"/>
      <c r="PVS56" s="5"/>
      <c r="PVT56" s="5"/>
      <c r="PVU56" s="5"/>
      <c r="PVV56" s="5"/>
      <c r="PVW56" s="5"/>
      <c r="PVX56" s="5"/>
      <c r="PVY56" s="5"/>
      <c r="PVZ56" s="5"/>
      <c r="PWA56" s="5"/>
      <c r="PWB56" s="5"/>
      <c r="PWC56" s="5"/>
      <c r="PWD56" s="5"/>
      <c r="PWE56" s="5"/>
      <c r="PWF56" s="5"/>
      <c r="PWG56" s="5"/>
      <c r="PWH56" s="5"/>
      <c r="PWI56" s="5"/>
      <c r="PWJ56" s="5"/>
      <c r="PWK56" s="5"/>
      <c r="PWL56" s="5"/>
      <c r="PWM56" s="5"/>
      <c r="PWN56" s="5"/>
      <c r="PWO56" s="5"/>
      <c r="PWP56" s="5"/>
      <c r="PWQ56" s="5"/>
      <c r="PWR56" s="5"/>
      <c r="PWS56" s="5"/>
      <c r="PWT56" s="5"/>
      <c r="PWU56" s="5"/>
      <c r="PWV56" s="5"/>
      <c r="PWW56" s="5"/>
      <c r="PWX56" s="5"/>
      <c r="PWY56" s="5"/>
      <c r="PWZ56" s="5"/>
      <c r="PXA56" s="5"/>
      <c r="PXB56" s="5"/>
      <c r="PXC56" s="5"/>
      <c r="PXD56" s="5"/>
      <c r="PXE56" s="5"/>
      <c r="PXF56" s="5"/>
      <c r="PXG56" s="5"/>
      <c r="PXH56" s="5"/>
      <c r="PXI56" s="5"/>
      <c r="PXJ56" s="5"/>
      <c r="PXK56" s="5"/>
      <c r="PXL56" s="5"/>
      <c r="PXM56" s="5"/>
      <c r="PXN56" s="5"/>
      <c r="PXO56" s="5"/>
      <c r="PXP56" s="5"/>
      <c r="PXQ56" s="5"/>
      <c r="PXR56" s="5"/>
      <c r="PXS56" s="5"/>
      <c r="PXT56" s="5"/>
      <c r="PXU56" s="5"/>
      <c r="PXV56" s="5"/>
      <c r="PXW56" s="5"/>
      <c r="PXX56" s="5"/>
      <c r="PXY56" s="5"/>
      <c r="PXZ56" s="5"/>
      <c r="PYA56" s="5"/>
      <c r="PYB56" s="5"/>
      <c r="PYC56" s="5"/>
      <c r="PYD56" s="5"/>
      <c r="PYE56" s="5"/>
      <c r="PYF56" s="5"/>
      <c r="PYG56" s="5"/>
      <c r="PYH56" s="5"/>
      <c r="PYI56" s="5"/>
      <c r="PYJ56" s="5"/>
      <c r="PYK56" s="5"/>
      <c r="PYL56" s="5"/>
      <c r="PYM56" s="5"/>
      <c r="PYN56" s="5"/>
      <c r="PYO56" s="5"/>
      <c r="PYP56" s="5"/>
      <c r="PYQ56" s="5"/>
      <c r="PYR56" s="5"/>
      <c r="PYS56" s="5"/>
      <c r="PYT56" s="5"/>
      <c r="PYU56" s="5"/>
      <c r="PYV56" s="5"/>
      <c r="PYW56" s="5"/>
      <c r="PYX56" s="5"/>
      <c r="PYY56" s="5"/>
      <c r="PYZ56" s="5"/>
      <c r="PZA56" s="5"/>
      <c r="PZB56" s="5"/>
      <c r="PZC56" s="5"/>
      <c r="PZD56" s="5"/>
      <c r="PZE56" s="5"/>
      <c r="PZF56" s="5"/>
      <c r="PZG56" s="5"/>
      <c r="PZH56" s="5"/>
      <c r="PZI56" s="5"/>
      <c r="PZJ56" s="5"/>
      <c r="PZK56" s="5"/>
      <c r="PZL56" s="5"/>
      <c r="PZM56" s="5"/>
      <c r="PZN56" s="5"/>
      <c r="PZO56" s="5"/>
      <c r="PZP56" s="5"/>
      <c r="PZQ56" s="5"/>
      <c r="PZR56" s="5"/>
      <c r="PZS56" s="5"/>
      <c r="PZT56" s="5"/>
      <c r="PZU56" s="5"/>
      <c r="PZV56" s="5"/>
      <c r="PZW56" s="5"/>
      <c r="PZX56" s="5"/>
      <c r="PZY56" s="5"/>
      <c r="PZZ56" s="5"/>
      <c r="QAA56" s="5"/>
      <c r="QAB56" s="5"/>
      <c r="QAC56" s="5"/>
      <c r="QAD56" s="5"/>
      <c r="QAE56" s="5"/>
      <c r="QAF56" s="5"/>
      <c r="QAG56" s="5"/>
      <c r="QAH56" s="5"/>
      <c r="QAI56" s="5"/>
      <c r="QAJ56" s="5"/>
      <c r="QAK56" s="5"/>
      <c r="QAL56" s="5"/>
      <c r="QAM56" s="5"/>
      <c r="QAN56" s="5"/>
      <c r="QAO56" s="5"/>
      <c r="QAP56" s="5"/>
      <c r="QAQ56" s="5"/>
      <c r="QAR56" s="5"/>
      <c r="QAS56" s="5"/>
      <c r="QAT56" s="5"/>
      <c r="QAU56" s="5"/>
      <c r="QAV56" s="5"/>
      <c r="QAW56" s="5"/>
      <c r="QAX56" s="5"/>
      <c r="QAY56" s="5"/>
      <c r="QAZ56" s="5"/>
      <c r="QBA56" s="5"/>
      <c r="QBB56" s="5"/>
      <c r="QBC56" s="5"/>
      <c r="QBD56" s="5"/>
      <c r="QBE56" s="5"/>
      <c r="QBF56" s="5"/>
      <c r="QBG56" s="5"/>
      <c r="QBH56" s="5"/>
      <c r="QBI56" s="5"/>
      <c r="QBJ56" s="5"/>
      <c r="QBK56" s="5"/>
      <c r="QBL56" s="5"/>
      <c r="QBM56" s="5"/>
      <c r="QBN56" s="5"/>
      <c r="QBO56" s="5"/>
      <c r="QBP56" s="5"/>
      <c r="QBQ56" s="5"/>
      <c r="QBR56" s="5"/>
      <c r="QBS56" s="5"/>
      <c r="QBT56" s="5"/>
      <c r="QBU56" s="5"/>
      <c r="QBV56" s="5"/>
      <c r="QBW56" s="5"/>
      <c r="QBX56" s="5"/>
      <c r="QBY56" s="5"/>
      <c r="QBZ56" s="5"/>
      <c r="QCA56" s="5"/>
      <c r="QCB56" s="5"/>
      <c r="QCC56" s="5"/>
      <c r="QCD56" s="5"/>
      <c r="QCE56" s="5"/>
      <c r="QCF56" s="5"/>
      <c r="QCG56" s="5"/>
      <c r="QCH56" s="5"/>
      <c r="QCI56" s="5"/>
      <c r="QCJ56" s="5"/>
      <c r="QCK56" s="5"/>
      <c r="QCL56" s="5"/>
      <c r="QCM56" s="5"/>
      <c r="QCN56" s="5"/>
      <c r="QCO56" s="5"/>
      <c r="QCP56" s="5"/>
      <c r="QCQ56" s="5"/>
      <c r="QCR56" s="5"/>
      <c r="QCS56" s="5"/>
      <c r="QCT56" s="5"/>
      <c r="QCU56" s="5"/>
      <c r="QCV56" s="5"/>
      <c r="QCW56" s="5"/>
      <c r="QCX56" s="5"/>
      <c r="QCY56" s="5"/>
      <c r="QCZ56" s="5"/>
      <c r="QDA56" s="5"/>
      <c r="QDB56" s="5"/>
      <c r="QDC56" s="5"/>
      <c r="QDD56" s="5"/>
      <c r="QDE56" s="5"/>
      <c r="QDF56" s="5"/>
      <c r="QDG56" s="5"/>
      <c r="QDH56" s="5"/>
      <c r="QDI56" s="5"/>
      <c r="QDJ56" s="5"/>
      <c r="QDK56" s="5"/>
      <c r="QDL56" s="5"/>
      <c r="QDM56" s="5"/>
      <c r="QDN56" s="5"/>
      <c r="QDO56" s="5"/>
      <c r="QDP56" s="5"/>
      <c r="QDQ56" s="5"/>
      <c r="QDR56" s="5"/>
      <c r="QDS56" s="5"/>
      <c r="QDT56" s="5"/>
      <c r="QDU56" s="5"/>
      <c r="QDV56" s="5"/>
      <c r="QDW56" s="5"/>
      <c r="QDX56" s="5"/>
      <c r="QDY56" s="5"/>
      <c r="QDZ56" s="5"/>
      <c r="QEA56" s="5"/>
      <c r="QEB56" s="5"/>
      <c r="QEC56" s="5"/>
      <c r="QED56" s="5"/>
      <c r="QEE56" s="5"/>
      <c r="QEF56" s="5"/>
      <c r="QEG56" s="5"/>
      <c r="QEH56" s="5"/>
      <c r="QEI56" s="5"/>
      <c r="QEJ56" s="5"/>
      <c r="QEK56" s="5"/>
      <c r="QEL56" s="5"/>
      <c r="QEM56" s="5"/>
      <c r="QEN56" s="5"/>
      <c r="QEO56" s="5"/>
      <c r="QEP56" s="5"/>
      <c r="QEQ56" s="5"/>
      <c r="QER56" s="5"/>
      <c r="QES56" s="5"/>
      <c r="QET56" s="5"/>
      <c r="QEU56" s="5"/>
      <c r="QEV56" s="5"/>
      <c r="QEW56" s="5"/>
      <c r="QEX56" s="5"/>
      <c r="QEY56" s="5"/>
      <c r="QEZ56" s="5"/>
      <c r="QFA56" s="5"/>
      <c r="QFB56" s="5"/>
      <c r="QFC56" s="5"/>
      <c r="QFD56" s="5"/>
      <c r="QFE56" s="5"/>
      <c r="QFF56" s="5"/>
      <c r="QFG56" s="5"/>
      <c r="QFH56" s="5"/>
      <c r="QFI56" s="5"/>
      <c r="QFJ56" s="5"/>
      <c r="QFK56" s="5"/>
      <c r="QFL56" s="5"/>
      <c r="QFM56" s="5"/>
      <c r="QFN56" s="5"/>
      <c r="QFO56" s="5"/>
      <c r="QFP56" s="5"/>
      <c r="QFQ56" s="5"/>
      <c r="QFR56" s="5"/>
      <c r="QFS56" s="5"/>
      <c r="QFT56" s="5"/>
      <c r="QFU56" s="5"/>
      <c r="QFV56" s="5"/>
      <c r="QFW56" s="5"/>
      <c r="QFX56" s="5"/>
      <c r="QFY56" s="5"/>
      <c r="QFZ56" s="5"/>
      <c r="QGA56" s="5"/>
      <c r="QGB56" s="5"/>
      <c r="QGC56" s="5"/>
      <c r="QGD56" s="5"/>
      <c r="QGE56" s="5"/>
      <c r="QGF56" s="5"/>
      <c r="QGG56" s="5"/>
      <c r="QGH56" s="5"/>
      <c r="QGI56" s="5"/>
      <c r="QGJ56" s="5"/>
      <c r="QGK56" s="5"/>
      <c r="QGL56" s="5"/>
      <c r="QGM56" s="5"/>
      <c r="QGN56" s="5"/>
      <c r="QGO56" s="5"/>
      <c r="QGP56" s="5"/>
      <c r="QGQ56" s="5"/>
      <c r="QGR56" s="5"/>
      <c r="QGS56" s="5"/>
      <c r="QGT56" s="5"/>
      <c r="QGU56" s="5"/>
      <c r="QGV56" s="5"/>
      <c r="QGW56" s="5"/>
      <c r="QGX56" s="5"/>
      <c r="QGY56" s="5"/>
      <c r="QGZ56" s="5"/>
      <c r="QHA56" s="5"/>
      <c r="QHB56" s="5"/>
      <c r="QHC56" s="5"/>
      <c r="QHD56" s="5"/>
      <c r="QHE56" s="5"/>
      <c r="QHF56" s="5"/>
      <c r="QHG56" s="5"/>
      <c r="QHH56" s="5"/>
      <c r="QHI56" s="5"/>
      <c r="QHJ56" s="5"/>
      <c r="QHK56" s="5"/>
      <c r="QHL56" s="5"/>
      <c r="QHM56" s="5"/>
      <c r="QHN56" s="5"/>
      <c r="QHO56" s="5"/>
      <c r="QHP56" s="5"/>
      <c r="QHQ56" s="5"/>
      <c r="QHR56" s="5"/>
      <c r="QHS56" s="5"/>
      <c r="QHT56" s="5"/>
      <c r="QHU56" s="5"/>
      <c r="QHV56" s="5"/>
      <c r="QHW56" s="5"/>
      <c r="QHX56" s="5"/>
      <c r="QHY56" s="5"/>
      <c r="QHZ56" s="5"/>
      <c r="QIA56" s="5"/>
      <c r="QIB56" s="5"/>
      <c r="QIC56" s="5"/>
      <c r="QID56" s="5"/>
      <c r="QIE56" s="5"/>
      <c r="QIF56" s="5"/>
      <c r="QIG56" s="5"/>
      <c r="QIH56" s="5"/>
      <c r="QII56" s="5"/>
      <c r="QIJ56" s="5"/>
      <c r="QIK56" s="5"/>
      <c r="QIL56" s="5"/>
      <c r="QIM56" s="5"/>
      <c r="QIN56" s="5"/>
      <c r="QIO56" s="5"/>
      <c r="QIP56" s="5"/>
      <c r="QIQ56" s="5"/>
      <c r="QIR56" s="5"/>
      <c r="QIS56" s="5"/>
      <c r="QIT56" s="5"/>
      <c r="QIU56" s="5"/>
      <c r="QIV56" s="5"/>
      <c r="QIW56" s="5"/>
      <c r="QIX56" s="5"/>
      <c r="QIY56" s="5"/>
      <c r="QIZ56" s="5"/>
      <c r="QJA56" s="5"/>
      <c r="QJB56" s="5"/>
      <c r="QJC56" s="5"/>
      <c r="QJD56" s="5"/>
      <c r="QJE56" s="5"/>
      <c r="QJF56" s="5"/>
      <c r="QJG56" s="5"/>
      <c r="QJH56" s="5"/>
      <c r="QJI56" s="5"/>
      <c r="QJJ56" s="5"/>
      <c r="QJK56" s="5"/>
      <c r="QJL56" s="5"/>
      <c r="QJM56" s="5"/>
      <c r="QJN56" s="5"/>
      <c r="QJO56" s="5"/>
      <c r="QJP56" s="5"/>
      <c r="QJQ56" s="5"/>
      <c r="QJR56" s="5"/>
      <c r="QJS56" s="5"/>
      <c r="QJT56" s="5"/>
      <c r="QJU56" s="5"/>
      <c r="QJV56" s="5"/>
      <c r="QJW56" s="5"/>
      <c r="QJX56" s="5"/>
      <c r="QJY56" s="5"/>
      <c r="QJZ56" s="5"/>
      <c r="QKA56" s="5"/>
      <c r="QKB56" s="5"/>
      <c r="QKC56" s="5"/>
      <c r="QKD56" s="5"/>
      <c r="QKE56" s="5"/>
      <c r="QKF56" s="5"/>
      <c r="QKG56" s="5"/>
      <c r="QKH56" s="5"/>
      <c r="QKI56" s="5"/>
      <c r="QKJ56" s="5"/>
      <c r="QKK56" s="5"/>
      <c r="QKL56" s="5"/>
      <c r="QKM56" s="5"/>
      <c r="QKN56" s="5"/>
      <c r="QKO56" s="5"/>
      <c r="QKP56" s="5"/>
      <c r="QKQ56" s="5"/>
      <c r="QKR56" s="5"/>
      <c r="QKS56" s="5"/>
      <c r="QKT56" s="5"/>
      <c r="QKU56" s="5"/>
      <c r="QKV56" s="5"/>
      <c r="QKW56" s="5"/>
      <c r="QKX56" s="5"/>
      <c r="QKY56" s="5"/>
      <c r="QKZ56" s="5"/>
      <c r="QLA56" s="5"/>
      <c r="QLB56" s="5"/>
      <c r="QLC56" s="5"/>
      <c r="QLD56" s="5"/>
      <c r="QLE56" s="5"/>
      <c r="QLF56" s="5"/>
      <c r="QLG56" s="5"/>
      <c r="QLH56" s="5"/>
      <c r="QLI56" s="5"/>
      <c r="QLJ56" s="5"/>
      <c r="QLK56" s="5"/>
      <c r="QLL56" s="5"/>
      <c r="QLM56" s="5"/>
      <c r="QLN56" s="5"/>
      <c r="QLO56" s="5"/>
      <c r="QLP56" s="5"/>
      <c r="QLQ56" s="5"/>
      <c r="QLR56" s="5"/>
      <c r="QLS56" s="5"/>
      <c r="QLT56" s="5"/>
      <c r="QLU56" s="5"/>
      <c r="QLV56" s="5"/>
      <c r="QLW56" s="5"/>
      <c r="QLX56" s="5"/>
      <c r="QLY56" s="5"/>
      <c r="QLZ56" s="5"/>
      <c r="QMA56" s="5"/>
      <c r="QMB56" s="5"/>
      <c r="QMC56" s="5"/>
      <c r="QMD56" s="5"/>
      <c r="QME56" s="5"/>
      <c r="QMF56" s="5"/>
      <c r="QMG56" s="5"/>
      <c r="QMH56" s="5"/>
      <c r="QMI56" s="5"/>
      <c r="QMJ56" s="5"/>
      <c r="QMK56" s="5"/>
      <c r="QML56" s="5"/>
      <c r="QMM56" s="5"/>
      <c r="QMN56" s="5"/>
      <c r="QMO56" s="5"/>
      <c r="QMP56" s="5"/>
      <c r="QMQ56" s="5"/>
      <c r="QMR56" s="5"/>
      <c r="QMS56" s="5"/>
      <c r="QMT56" s="5"/>
      <c r="QMU56" s="5"/>
      <c r="QMV56" s="5"/>
      <c r="QMW56" s="5"/>
      <c r="QMX56" s="5"/>
      <c r="QMY56" s="5"/>
      <c r="QMZ56" s="5"/>
      <c r="QNA56" s="5"/>
      <c r="QNB56" s="5"/>
      <c r="QNC56" s="5"/>
      <c r="QND56" s="5"/>
      <c r="QNE56" s="5"/>
      <c r="QNF56" s="5"/>
      <c r="QNG56" s="5"/>
      <c r="QNH56" s="5"/>
      <c r="QNI56" s="5"/>
      <c r="QNJ56" s="5"/>
      <c r="QNK56" s="5"/>
      <c r="QNL56" s="5"/>
      <c r="QNM56" s="5"/>
      <c r="QNN56" s="5"/>
      <c r="QNO56" s="5"/>
      <c r="QNP56" s="5"/>
      <c r="QNQ56" s="5"/>
      <c r="QNR56" s="5"/>
      <c r="QNS56" s="5"/>
      <c r="QNT56" s="5"/>
      <c r="QNU56" s="5"/>
      <c r="QNV56" s="5"/>
      <c r="QNW56" s="5"/>
      <c r="QNX56" s="5"/>
      <c r="QNY56" s="5"/>
      <c r="QNZ56" s="5"/>
      <c r="QOA56" s="5"/>
      <c r="QOB56" s="5"/>
      <c r="QOC56" s="5"/>
      <c r="QOD56" s="5"/>
      <c r="QOE56" s="5"/>
      <c r="QOF56" s="5"/>
      <c r="QOG56" s="5"/>
      <c r="QOH56" s="5"/>
      <c r="QOI56" s="5"/>
      <c r="QOJ56" s="5"/>
      <c r="QOK56" s="5"/>
      <c r="QOL56" s="5"/>
      <c r="QOM56" s="5"/>
      <c r="QON56" s="5"/>
      <c r="QOO56" s="5"/>
      <c r="QOP56" s="5"/>
      <c r="QOQ56" s="5"/>
      <c r="QOR56" s="5"/>
      <c r="QOS56" s="5"/>
      <c r="QOT56" s="5"/>
      <c r="QOU56" s="5"/>
      <c r="QOV56" s="5"/>
      <c r="QOW56" s="5"/>
      <c r="QOX56" s="5"/>
      <c r="QOY56" s="5"/>
      <c r="QOZ56" s="5"/>
      <c r="QPA56" s="5"/>
      <c r="QPB56" s="5"/>
      <c r="QPC56" s="5"/>
      <c r="QPD56" s="5"/>
      <c r="QPE56" s="5"/>
      <c r="QPF56" s="5"/>
      <c r="QPG56" s="5"/>
      <c r="QPH56" s="5"/>
      <c r="QPI56" s="5"/>
      <c r="QPJ56" s="5"/>
      <c r="QPK56" s="5"/>
      <c r="QPL56" s="5"/>
      <c r="QPM56" s="5"/>
      <c r="QPN56" s="5"/>
      <c r="QPO56" s="5"/>
      <c r="QPP56" s="5"/>
      <c r="QPQ56" s="5"/>
      <c r="QPR56" s="5"/>
      <c r="QPS56" s="5"/>
      <c r="QPT56" s="5"/>
      <c r="QPU56" s="5"/>
      <c r="QPV56" s="5"/>
      <c r="QPW56" s="5"/>
      <c r="QPX56" s="5"/>
      <c r="QPY56" s="5"/>
      <c r="QPZ56" s="5"/>
      <c r="QQA56" s="5"/>
      <c r="QQB56" s="5"/>
      <c r="QQC56" s="5"/>
      <c r="QQD56" s="5"/>
      <c r="QQE56" s="5"/>
      <c r="QQF56" s="5"/>
      <c r="QQG56" s="5"/>
      <c r="QQH56" s="5"/>
      <c r="QQI56" s="5"/>
      <c r="QQJ56" s="5"/>
      <c r="QQK56" s="5"/>
      <c r="QQL56" s="5"/>
      <c r="QQM56" s="5"/>
      <c r="QQN56" s="5"/>
      <c r="QQO56" s="5"/>
      <c r="QQP56" s="5"/>
      <c r="QQQ56" s="5"/>
      <c r="QQR56" s="5"/>
      <c r="QQS56" s="5"/>
      <c r="QQT56" s="5"/>
      <c r="QQU56" s="5"/>
      <c r="QQV56" s="5"/>
      <c r="QQW56" s="5"/>
      <c r="QQX56" s="5"/>
      <c r="QQY56" s="5"/>
      <c r="QQZ56" s="5"/>
      <c r="QRA56" s="5"/>
      <c r="QRB56" s="5"/>
      <c r="QRC56" s="5"/>
      <c r="QRD56" s="5"/>
      <c r="QRE56" s="5"/>
      <c r="QRF56" s="5"/>
      <c r="QRG56" s="5"/>
      <c r="QRH56" s="5"/>
      <c r="QRI56" s="5"/>
      <c r="QRJ56" s="5"/>
      <c r="QRK56" s="5"/>
      <c r="QRL56" s="5"/>
      <c r="QRM56" s="5"/>
      <c r="QRN56" s="5"/>
      <c r="QRO56" s="5"/>
      <c r="QRP56" s="5"/>
      <c r="QRQ56" s="5"/>
      <c r="QRR56" s="5"/>
      <c r="QRS56" s="5"/>
      <c r="QRT56" s="5"/>
      <c r="QRU56" s="5"/>
      <c r="QRV56" s="5"/>
      <c r="QRW56" s="5"/>
      <c r="QRX56" s="5"/>
      <c r="QRY56" s="5"/>
      <c r="QRZ56" s="5"/>
      <c r="QSA56" s="5"/>
      <c r="QSB56" s="5"/>
      <c r="QSC56" s="5"/>
      <c r="QSD56" s="5"/>
      <c r="QSE56" s="5"/>
      <c r="QSF56" s="5"/>
      <c r="QSG56" s="5"/>
      <c r="QSH56" s="5"/>
      <c r="QSI56" s="5"/>
      <c r="QSJ56" s="5"/>
      <c r="QSK56" s="5"/>
      <c r="QSL56" s="5"/>
      <c r="QSM56" s="5"/>
      <c r="QSN56" s="5"/>
      <c r="QSO56" s="5"/>
      <c r="QSP56" s="5"/>
      <c r="QSQ56" s="5"/>
      <c r="QSR56" s="5"/>
      <c r="QSS56" s="5"/>
      <c r="QST56" s="5"/>
      <c r="QSU56" s="5"/>
      <c r="QSV56" s="5"/>
      <c r="QSW56" s="5"/>
      <c r="QSX56" s="5"/>
      <c r="QSY56" s="5"/>
      <c r="QSZ56" s="5"/>
      <c r="QTA56" s="5"/>
      <c r="QTB56" s="5"/>
      <c r="QTC56" s="5"/>
      <c r="QTD56" s="5"/>
      <c r="QTE56" s="5"/>
      <c r="QTF56" s="5"/>
      <c r="QTG56" s="5"/>
      <c r="QTH56" s="5"/>
      <c r="QTI56" s="5"/>
      <c r="QTJ56" s="5"/>
      <c r="QTK56" s="5"/>
      <c r="QTL56" s="5"/>
      <c r="QTM56" s="5"/>
      <c r="QTN56" s="5"/>
      <c r="QTO56" s="5"/>
      <c r="QTP56" s="5"/>
      <c r="QTQ56" s="5"/>
      <c r="QTR56" s="5"/>
      <c r="QTS56" s="5"/>
      <c r="QTT56" s="5"/>
      <c r="QTU56" s="5"/>
      <c r="QTV56" s="5"/>
      <c r="QTW56" s="5"/>
      <c r="QTX56" s="5"/>
      <c r="QTY56" s="5"/>
      <c r="QTZ56" s="5"/>
      <c r="QUA56" s="5"/>
      <c r="QUB56" s="5"/>
      <c r="QUC56" s="5"/>
      <c r="QUD56" s="5"/>
      <c r="QUE56" s="5"/>
      <c r="QUF56" s="5"/>
      <c r="QUG56" s="5"/>
      <c r="QUH56" s="5"/>
      <c r="QUI56" s="5"/>
      <c r="QUJ56" s="5"/>
      <c r="QUK56" s="5"/>
      <c r="QUL56" s="5"/>
      <c r="QUM56" s="5"/>
      <c r="QUN56" s="5"/>
      <c r="QUO56" s="5"/>
      <c r="QUP56" s="5"/>
      <c r="QUQ56" s="5"/>
      <c r="QUR56" s="5"/>
      <c r="QUS56" s="5"/>
      <c r="QUT56" s="5"/>
      <c r="QUU56" s="5"/>
      <c r="QUV56" s="5"/>
      <c r="QUW56" s="5"/>
      <c r="QUX56" s="5"/>
      <c r="QUY56" s="5"/>
      <c r="QUZ56" s="5"/>
      <c r="QVA56" s="5"/>
      <c r="QVB56" s="5"/>
      <c r="QVC56" s="5"/>
      <c r="QVD56" s="5"/>
      <c r="QVE56" s="5"/>
      <c r="QVF56" s="5"/>
      <c r="QVG56" s="5"/>
      <c r="QVH56" s="5"/>
      <c r="QVI56" s="5"/>
      <c r="QVJ56" s="5"/>
      <c r="QVK56" s="5"/>
      <c r="QVL56" s="5"/>
      <c r="QVM56" s="5"/>
      <c r="QVN56" s="5"/>
      <c r="QVO56" s="5"/>
      <c r="QVP56" s="5"/>
      <c r="QVQ56" s="5"/>
      <c r="QVR56" s="5"/>
      <c r="QVS56" s="5"/>
      <c r="QVT56" s="5"/>
      <c r="QVU56" s="5"/>
      <c r="QVV56" s="5"/>
      <c r="QVW56" s="5"/>
      <c r="QVX56" s="5"/>
      <c r="QVY56" s="5"/>
      <c r="QVZ56" s="5"/>
      <c r="QWA56" s="5"/>
      <c r="QWB56" s="5"/>
      <c r="QWC56" s="5"/>
      <c r="QWD56" s="5"/>
      <c r="QWE56" s="5"/>
      <c r="QWF56" s="5"/>
      <c r="QWG56" s="5"/>
      <c r="QWH56" s="5"/>
      <c r="QWI56" s="5"/>
      <c r="QWJ56" s="5"/>
      <c r="QWK56" s="5"/>
      <c r="QWL56" s="5"/>
      <c r="QWM56" s="5"/>
      <c r="QWN56" s="5"/>
      <c r="QWO56" s="5"/>
      <c r="QWP56" s="5"/>
      <c r="QWQ56" s="5"/>
      <c r="QWR56" s="5"/>
      <c r="QWS56" s="5"/>
      <c r="QWT56" s="5"/>
      <c r="QWU56" s="5"/>
      <c r="QWV56" s="5"/>
      <c r="QWW56" s="5"/>
      <c r="QWX56" s="5"/>
      <c r="QWY56" s="5"/>
      <c r="QWZ56" s="5"/>
      <c r="QXA56" s="5"/>
      <c r="QXB56" s="5"/>
      <c r="QXC56" s="5"/>
      <c r="QXD56" s="5"/>
      <c r="QXE56" s="5"/>
      <c r="QXF56" s="5"/>
      <c r="QXG56" s="5"/>
      <c r="QXH56" s="5"/>
      <c r="QXI56" s="5"/>
      <c r="QXJ56" s="5"/>
      <c r="QXK56" s="5"/>
      <c r="QXL56" s="5"/>
      <c r="QXM56" s="5"/>
      <c r="QXN56" s="5"/>
      <c r="QXO56" s="5"/>
      <c r="QXP56" s="5"/>
      <c r="QXQ56" s="5"/>
      <c r="QXR56" s="5"/>
      <c r="QXS56" s="5"/>
      <c r="QXT56" s="5"/>
      <c r="QXU56" s="5"/>
      <c r="QXV56" s="5"/>
      <c r="QXW56" s="5"/>
      <c r="QXX56" s="5"/>
      <c r="QXY56" s="5"/>
      <c r="QXZ56" s="5"/>
      <c r="QYA56" s="5"/>
      <c r="QYB56" s="5"/>
      <c r="QYC56" s="5"/>
      <c r="QYD56" s="5"/>
      <c r="QYE56" s="5"/>
      <c r="QYF56" s="5"/>
      <c r="QYG56" s="5"/>
      <c r="QYH56" s="5"/>
      <c r="QYI56" s="5"/>
      <c r="QYJ56" s="5"/>
      <c r="QYK56" s="5"/>
      <c r="QYL56" s="5"/>
      <c r="QYM56" s="5"/>
      <c r="QYN56" s="5"/>
      <c r="QYO56" s="5"/>
      <c r="QYP56" s="5"/>
      <c r="QYQ56" s="5"/>
      <c r="QYR56" s="5"/>
      <c r="QYS56" s="5"/>
      <c r="QYT56" s="5"/>
      <c r="QYU56" s="5"/>
      <c r="QYV56" s="5"/>
      <c r="QYW56" s="5"/>
      <c r="QYX56" s="5"/>
      <c r="QYY56" s="5"/>
      <c r="QYZ56" s="5"/>
      <c r="QZA56" s="5"/>
      <c r="QZB56" s="5"/>
      <c r="QZC56" s="5"/>
      <c r="QZD56" s="5"/>
      <c r="QZE56" s="5"/>
      <c r="QZF56" s="5"/>
      <c r="QZG56" s="5"/>
      <c r="QZH56" s="5"/>
      <c r="QZI56" s="5"/>
      <c r="QZJ56" s="5"/>
      <c r="QZK56" s="5"/>
      <c r="QZL56" s="5"/>
      <c r="QZM56" s="5"/>
      <c r="QZN56" s="5"/>
      <c r="QZO56" s="5"/>
      <c r="QZP56" s="5"/>
      <c r="QZQ56" s="5"/>
      <c r="QZR56" s="5"/>
      <c r="QZS56" s="5"/>
      <c r="QZT56" s="5"/>
      <c r="QZU56" s="5"/>
      <c r="QZV56" s="5"/>
      <c r="QZW56" s="5"/>
      <c r="QZX56" s="5"/>
      <c r="QZY56" s="5"/>
      <c r="QZZ56" s="5"/>
      <c r="RAA56" s="5"/>
      <c r="RAB56" s="5"/>
      <c r="RAC56" s="5"/>
      <c r="RAD56" s="5"/>
      <c r="RAE56" s="5"/>
      <c r="RAF56" s="5"/>
      <c r="RAG56" s="5"/>
      <c r="RAH56" s="5"/>
      <c r="RAI56" s="5"/>
      <c r="RAJ56" s="5"/>
      <c r="RAK56" s="5"/>
      <c r="RAL56" s="5"/>
      <c r="RAM56" s="5"/>
      <c r="RAN56" s="5"/>
      <c r="RAO56" s="5"/>
      <c r="RAP56" s="5"/>
      <c r="RAQ56" s="5"/>
      <c r="RAR56" s="5"/>
      <c r="RAS56" s="5"/>
      <c r="RAT56" s="5"/>
      <c r="RAU56" s="5"/>
      <c r="RAV56" s="5"/>
      <c r="RAW56" s="5"/>
      <c r="RAX56" s="5"/>
      <c r="RAY56" s="5"/>
      <c r="RAZ56" s="5"/>
      <c r="RBA56" s="5"/>
      <c r="RBB56" s="5"/>
      <c r="RBC56" s="5"/>
      <c r="RBD56" s="5"/>
      <c r="RBE56" s="5"/>
      <c r="RBF56" s="5"/>
      <c r="RBG56" s="5"/>
      <c r="RBH56" s="5"/>
      <c r="RBI56" s="5"/>
      <c r="RBJ56" s="5"/>
      <c r="RBK56" s="5"/>
      <c r="RBL56" s="5"/>
      <c r="RBM56" s="5"/>
      <c r="RBN56" s="5"/>
      <c r="RBO56" s="5"/>
      <c r="RBP56" s="5"/>
      <c r="RBQ56" s="5"/>
      <c r="RBR56" s="5"/>
      <c r="RBS56" s="5"/>
      <c r="RBT56" s="5"/>
      <c r="RBU56" s="5"/>
      <c r="RBV56" s="5"/>
      <c r="RBW56" s="5"/>
      <c r="RBX56" s="5"/>
      <c r="RBY56" s="5"/>
      <c r="RBZ56" s="5"/>
      <c r="RCA56" s="5"/>
      <c r="RCB56" s="5"/>
      <c r="RCC56" s="5"/>
      <c r="RCD56" s="5"/>
      <c r="RCE56" s="5"/>
      <c r="RCF56" s="5"/>
      <c r="RCG56" s="5"/>
      <c r="RCH56" s="5"/>
      <c r="RCI56" s="5"/>
      <c r="RCJ56" s="5"/>
      <c r="RCK56" s="5"/>
      <c r="RCL56" s="5"/>
      <c r="RCM56" s="5"/>
      <c r="RCN56" s="5"/>
      <c r="RCO56" s="5"/>
      <c r="RCP56" s="5"/>
      <c r="RCQ56" s="5"/>
      <c r="RCR56" s="5"/>
      <c r="RCS56" s="5"/>
      <c r="RCT56" s="5"/>
      <c r="RCU56" s="5"/>
      <c r="RCV56" s="5"/>
      <c r="RCW56" s="5"/>
      <c r="RCX56" s="5"/>
      <c r="RCY56" s="5"/>
      <c r="RCZ56" s="5"/>
      <c r="RDA56" s="5"/>
      <c r="RDB56" s="5"/>
      <c r="RDC56" s="5"/>
      <c r="RDD56" s="5"/>
      <c r="RDE56" s="5"/>
      <c r="RDF56" s="5"/>
      <c r="RDG56" s="5"/>
      <c r="RDH56" s="5"/>
      <c r="RDI56" s="5"/>
      <c r="RDJ56" s="5"/>
      <c r="RDK56" s="5"/>
      <c r="RDL56" s="5"/>
      <c r="RDM56" s="5"/>
      <c r="RDN56" s="5"/>
      <c r="RDO56" s="5"/>
      <c r="RDP56" s="5"/>
      <c r="RDQ56" s="5"/>
      <c r="RDR56" s="5"/>
      <c r="RDS56" s="5"/>
      <c r="RDT56" s="5"/>
      <c r="RDU56" s="5"/>
      <c r="RDV56" s="5"/>
      <c r="RDW56" s="5"/>
      <c r="RDX56" s="5"/>
      <c r="RDY56" s="5"/>
      <c r="RDZ56" s="5"/>
      <c r="REA56" s="5"/>
      <c r="REB56" s="5"/>
      <c r="REC56" s="5"/>
      <c r="RED56" s="5"/>
      <c r="REE56" s="5"/>
      <c r="REF56" s="5"/>
      <c r="REG56" s="5"/>
      <c r="REH56" s="5"/>
      <c r="REI56" s="5"/>
      <c r="REJ56" s="5"/>
      <c r="REK56" s="5"/>
      <c r="REL56" s="5"/>
      <c r="REM56" s="5"/>
      <c r="REN56" s="5"/>
      <c r="REO56" s="5"/>
      <c r="REP56" s="5"/>
      <c r="REQ56" s="5"/>
      <c r="RER56" s="5"/>
      <c r="RES56" s="5"/>
      <c r="RET56" s="5"/>
      <c r="REU56" s="5"/>
      <c r="REV56" s="5"/>
      <c r="REW56" s="5"/>
      <c r="REX56" s="5"/>
      <c r="REY56" s="5"/>
      <c r="REZ56" s="5"/>
      <c r="RFA56" s="5"/>
      <c r="RFB56" s="5"/>
      <c r="RFC56" s="5"/>
      <c r="RFD56" s="5"/>
      <c r="RFE56" s="5"/>
      <c r="RFF56" s="5"/>
      <c r="RFG56" s="5"/>
      <c r="RFH56" s="5"/>
      <c r="RFI56" s="5"/>
      <c r="RFJ56" s="5"/>
      <c r="RFK56" s="5"/>
      <c r="RFL56" s="5"/>
      <c r="RFM56" s="5"/>
      <c r="RFN56" s="5"/>
      <c r="RFO56" s="5"/>
      <c r="RFP56" s="5"/>
      <c r="RFQ56" s="5"/>
      <c r="RFR56" s="5"/>
      <c r="RFS56" s="5"/>
      <c r="RFT56" s="5"/>
      <c r="RFU56" s="5"/>
      <c r="RFV56" s="5"/>
      <c r="RFW56" s="5"/>
      <c r="RFX56" s="5"/>
      <c r="RFY56" s="5"/>
      <c r="RFZ56" s="5"/>
      <c r="RGA56" s="5"/>
      <c r="RGB56" s="5"/>
      <c r="RGC56" s="5"/>
      <c r="RGD56" s="5"/>
      <c r="RGE56" s="5"/>
      <c r="RGF56" s="5"/>
      <c r="RGG56" s="5"/>
      <c r="RGH56" s="5"/>
      <c r="RGI56" s="5"/>
      <c r="RGJ56" s="5"/>
      <c r="RGK56" s="5"/>
      <c r="RGL56" s="5"/>
      <c r="RGM56" s="5"/>
      <c r="RGN56" s="5"/>
      <c r="RGO56" s="5"/>
      <c r="RGP56" s="5"/>
      <c r="RGQ56" s="5"/>
      <c r="RGR56" s="5"/>
      <c r="RGS56" s="5"/>
      <c r="RGT56" s="5"/>
      <c r="RGU56" s="5"/>
      <c r="RGV56" s="5"/>
      <c r="RGW56" s="5"/>
      <c r="RGX56" s="5"/>
      <c r="RGY56" s="5"/>
      <c r="RGZ56" s="5"/>
      <c r="RHA56" s="5"/>
      <c r="RHB56" s="5"/>
      <c r="RHC56" s="5"/>
      <c r="RHD56" s="5"/>
      <c r="RHE56" s="5"/>
      <c r="RHF56" s="5"/>
      <c r="RHG56" s="5"/>
      <c r="RHH56" s="5"/>
      <c r="RHI56" s="5"/>
      <c r="RHJ56" s="5"/>
      <c r="RHK56" s="5"/>
      <c r="RHL56" s="5"/>
      <c r="RHM56" s="5"/>
      <c r="RHN56" s="5"/>
      <c r="RHO56" s="5"/>
      <c r="RHP56" s="5"/>
      <c r="RHQ56" s="5"/>
      <c r="RHR56" s="5"/>
      <c r="RHS56" s="5"/>
      <c r="RHT56" s="5"/>
      <c r="RHU56" s="5"/>
      <c r="RHV56" s="5"/>
      <c r="RHW56" s="5"/>
      <c r="RHX56" s="5"/>
      <c r="RHY56" s="5"/>
      <c r="RHZ56" s="5"/>
      <c r="RIA56" s="5"/>
      <c r="RIB56" s="5"/>
      <c r="RIC56" s="5"/>
      <c r="RID56" s="5"/>
      <c r="RIE56" s="5"/>
      <c r="RIF56" s="5"/>
      <c r="RIG56" s="5"/>
      <c r="RIH56" s="5"/>
      <c r="RII56" s="5"/>
      <c r="RIJ56" s="5"/>
      <c r="RIK56" s="5"/>
      <c r="RIL56" s="5"/>
      <c r="RIM56" s="5"/>
      <c r="RIN56" s="5"/>
      <c r="RIO56" s="5"/>
      <c r="RIP56" s="5"/>
      <c r="RIQ56" s="5"/>
      <c r="RIR56" s="5"/>
      <c r="RIS56" s="5"/>
      <c r="RIT56" s="5"/>
      <c r="RIU56" s="5"/>
      <c r="RIV56" s="5"/>
      <c r="RIW56" s="5"/>
      <c r="RIX56" s="5"/>
      <c r="RIY56" s="5"/>
      <c r="RIZ56" s="5"/>
      <c r="RJA56" s="5"/>
      <c r="RJB56" s="5"/>
      <c r="RJC56" s="5"/>
      <c r="RJD56" s="5"/>
      <c r="RJE56" s="5"/>
      <c r="RJF56" s="5"/>
      <c r="RJG56" s="5"/>
      <c r="RJH56" s="5"/>
      <c r="RJI56" s="5"/>
      <c r="RJJ56" s="5"/>
      <c r="RJK56" s="5"/>
      <c r="RJL56" s="5"/>
      <c r="RJM56" s="5"/>
      <c r="RJN56" s="5"/>
      <c r="RJO56" s="5"/>
      <c r="RJP56" s="5"/>
      <c r="RJQ56" s="5"/>
      <c r="RJR56" s="5"/>
      <c r="RJS56" s="5"/>
      <c r="RJT56" s="5"/>
      <c r="RJU56" s="5"/>
      <c r="RJV56" s="5"/>
      <c r="RJW56" s="5"/>
      <c r="RJX56" s="5"/>
      <c r="RJY56" s="5"/>
      <c r="RJZ56" s="5"/>
      <c r="RKA56" s="5"/>
      <c r="RKB56" s="5"/>
      <c r="RKC56" s="5"/>
      <c r="RKD56" s="5"/>
      <c r="RKE56" s="5"/>
      <c r="RKF56" s="5"/>
      <c r="RKG56" s="5"/>
      <c r="RKH56" s="5"/>
      <c r="RKI56" s="5"/>
      <c r="RKJ56" s="5"/>
      <c r="RKK56" s="5"/>
      <c r="RKL56" s="5"/>
      <c r="RKM56" s="5"/>
      <c r="RKN56" s="5"/>
      <c r="RKO56" s="5"/>
      <c r="RKP56" s="5"/>
      <c r="RKQ56" s="5"/>
      <c r="RKR56" s="5"/>
      <c r="RKS56" s="5"/>
      <c r="RKT56" s="5"/>
      <c r="RKU56" s="5"/>
      <c r="RKV56" s="5"/>
      <c r="RKW56" s="5"/>
      <c r="RKX56" s="5"/>
      <c r="RKY56" s="5"/>
      <c r="RKZ56" s="5"/>
      <c r="RLA56" s="5"/>
      <c r="RLB56" s="5"/>
      <c r="RLC56" s="5"/>
      <c r="RLD56" s="5"/>
      <c r="RLE56" s="5"/>
      <c r="RLF56" s="5"/>
      <c r="RLG56" s="5"/>
      <c r="RLH56" s="5"/>
      <c r="RLI56" s="5"/>
      <c r="RLJ56" s="5"/>
      <c r="RLK56" s="5"/>
      <c r="RLL56" s="5"/>
      <c r="RLM56" s="5"/>
      <c r="RLN56" s="5"/>
      <c r="RLO56" s="5"/>
      <c r="RLP56" s="5"/>
      <c r="RLQ56" s="5"/>
      <c r="RLR56" s="5"/>
      <c r="RLS56" s="5"/>
      <c r="RLT56" s="5"/>
      <c r="RLU56" s="5"/>
      <c r="RLV56" s="5"/>
      <c r="RLW56" s="5"/>
      <c r="RLX56" s="5"/>
      <c r="RLY56" s="5"/>
      <c r="RLZ56" s="5"/>
      <c r="RMA56" s="5"/>
      <c r="RMB56" s="5"/>
      <c r="RMC56" s="5"/>
      <c r="RMD56" s="5"/>
      <c r="RME56" s="5"/>
      <c r="RMF56" s="5"/>
      <c r="RMG56" s="5"/>
      <c r="RMH56" s="5"/>
      <c r="RMI56" s="5"/>
      <c r="RMJ56" s="5"/>
      <c r="RMK56" s="5"/>
      <c r="RML56" s="5"/>
      <c r="RMM56" s="5"/>
      <c r="RMN56" s="5"/>
      <c r="RMO56" s="5"/>
      <c r="RMP56" s="5"/>
      <c r="RMQ56" s="5"/>
      <c r="RMR56" s="5"/>
      <c r="RMS56" s="5"/>
      <c r="RMT56" s="5"/>
      <c r="RMU56" s="5"/>
      <c r="RMV56" s="5"/>
      <c r="RMW56" s="5"/>
      <c r="RMX56" s="5"/>
      <c r="RMY56" s="5"/>
      <c r="RMZ56" s="5"/>
      <c r="RNA56" s="5"/>
      <c r="RNB56" s="5"/>
      <c r="RNC56" s="5"/>
      <c r="RND56" s="5"/>
      <c r="RNE56" s="5"/>
      <c r="RNF56" s="5"/>
      <c r="RNG56" s="5"/>
      <c r="RNH56" s="5"/>
      <c r="RNI56" s="5"/>
      <c r="RNJ56" s="5"/>
      <c r="RNK56" s="5"/>
      <c r="RNL56" s="5"/>
      <c r="RNM56" s="5"/>
      <c r="RNN56" s="5"/>
      <c r="RNO56" s="5"/>
      <c r="RNP56" s="5"/>
      <c r="RNQ56" s="5"/>
      <c r="RNR56" s="5"/>
      <c r="RNS56" s="5"/>
      <c r="RNT56" s="5"/>
      <c r="RNU56" s="5"/>
      <c r="RNV56" s="5"/>
      <c r="RNW56" s="5"/>
      <c r="RNX56" s="5"/>
      <c r="RNY56" s="5"/>
      <c r="RNZ56" s="5"/>
      <c r="ROA56" s="5"/>
      <c r="ROB56" s="5"/>
      <c r="ROC56" s="5"/>
      <c r="ROD56" s="5"/>
      <c r="ROE56" s="5"/>
      <c r="ROF56" s="5"/>
      <c r="ROG56" s="5"/>
      <c r="ROH56" s="5"/>
      <c r="ROI56" s="5"/>
      <c r="ROJ56" s="5"/>
      <c r="ROK56" s="5"/>
      <c r="ROL56" s="5"/>
      <c r="ROM56" s="5"/>
      <c r="RON56" s="5"/>
      <c r="ROO56" s="5"/>
      <c r="ROP56" s="5"/>
      <c r="ROQ56" s="5"/>
      <c r="ROR56" s="5"/>
      <c r="ROS56" s="5"/>
      <c r="ROT56" s="5"/>
      <c r="ROU56" s="5"/>
      <c r="ROV56" s="5"/>
      <c r="ROW56" s="5"/>
      <c r="ROX56" s="5"/>
      <c r="ROY56" s="5"/>
      <c r="ROZ56" s="5"/>
      <c r="RPA56" s="5"/>
      <c r="RPB56" s="5"/>
      <c r="RPC56" s="5"/>
      <c r="RPD56" s="5"/>
      <c r="RPE56" s="5"/>
      <c r="RPF56" s="5"/>
      <c r="RPG56" s="5"/>
      <c r="RPH56" s="5"/>
      <c r="RPI56" s="5"/>
      <c r="RPJ56" s="5"/>
      <c r="RPK56" s="5"/>
      <c r="RPL56" s="5"/>
      <c r="RPM56" s="5"/>
      <c r="RPN56" s="5"/>
      <c r="RPO56" s="5"/>
      <c r="RPP56" s="5"/>
      <c r="RPQ56" s="5"/>
      <c r="RPR56" s="5"/>
      <c r="RPS56" s="5"/>
      <c r="RPT56" s="5"/>
      <c r="RPU56" s="5"/>
      <c r="RPV56" s="5"/>
      <c r="RPW56" s="5"/>
      <c r="RPX56" s="5"/>
      <c r="RPY56" s="5"/>
      <c r="RPZ56" s="5"/>
      <c r="RQA56" s="5"/>
      <c r="RQB56" s="5"/>
      <c r="RQC56" s="5"/>
      <c r="RQD56" s="5"/>
      <c r="RQE56" s="5"/>
      <c r="RQF56" s="5"/>
      <c r="RQG56" s="5"/>
      <c r="RQH56" s="5"/>
      <c r="RQI56" s="5"/>
      <c r="RQJ56" s="5"/>
      <c r="RQK56" s="5"/>
      <c r="RQL56" s="5"/>
      <c r="RQM56" s="5"/>
      <c r="RQN56" s="5"/>
      <c r="RQO56" s="5"/>
      <c r="RQP56" s="5"/>
      <c r="RQQ56" s="5"/>
      <c r="RQR56" s="5"/>
      <c r="RQS56" s="5"/>
      <c r="RQT56" s="5"/>
      <c r="RQU56" s="5"/>
      <c r="RQV56" s="5"/>
      <c r="RQW56" s="5"/>
      <c r="RQX56" s="5"/>
      <c r="RQY56" s="5"/>
      <c r="RQZ56" s="5"/>
      <c r="RRA56" s="5"/>
      <c r="RRB56" s="5"/>
      <c r="RRC56" s="5"/>
      <c r="RRD56" s="5"/>
      <c r="RRE56" s="5"/>
      <c r="RRF56" s="5"/>
      <c r="RRG56" s="5"/>
      <c r="RRH56" s="5"/>
      <c r="RRI56" s="5"/>
      <c r="RRJ56" s="5"/>
      <c r="RRK56" s="5"/>
      <c r="RRL56" s="5"/>
      <c r="RRM56" s="5"/>
      <c r="RRN56" s="5"/>
      <c r="RRO56" s="5"/>
      <c r="RRP56" s="5"/>
      <c r="RRQ56" s="5"/>
      <c r="RRR56" s="5"/>
      <c r="RRS56" s="5"/>
      <c r="RRT56" s="5"/>
      <c r="RRU56" s="5"/>
      <c r="RRV56" s="5"/>
      <c r="RRW56" s="5"/>
      <c r="RRX56" s="5"/>
      <c r="RRY56" s="5"/>
      <c r="RRZ56" s="5"/>
      <c r="RSA56" s="5"/>
      <c r="RSB56" s="5"/>
      <c r="RSC56" s="5"/>
      <c r="RSD56" s="5"/>
      <c r="RSE56" s="5"/>
      <c r="RSF56" s="5"/>
      <c r="RSG56" s="5"/>
      <c r="RSH56" s="5"/>
      <c r="RSI56" s="5"/>
      <c r="RSJ56" s="5"/>
      <c r="RSK56" s="5"/>
      <c r="RSL56" s="5"/>
      <c r="RSM56" s="5"/>
      <c r="RSN56" s="5"/>
      <c r="RSO56" s="5"/>
      <c r="RSP56" s="5"/>
      <c r="RSQ56" s="5"/>
      <c r="RSR56" s="5"/>
      <c r="RSS56" s="5"/>
      <c r="RST56" s="5"/>
      <c r="RSU56" s="5"/>
      <c r="RSV56" s="5"/>
      <c r="RSW56" s="5"/>
      <c r="RSX56" s="5"/>
      <c r="RSY56" s="5"/>
      <c r="RSZ56" s="5"/>
      <c r="RTA56" s="5"/>
      <c r="RTB56" s="5"/>
      <c r="RTC56" s="5"/>
      <c r="RTD56" s="5"/>
      <c r="RTE56" s="5"/>
      <c r="RTF56" s="5"/>
      <c r="RTG56" s="5"/>
      <c r="RTH56" s="5"/>
      <c r="RTI56" s="5"/>
      <c r="RTJ56" s="5"/>
      <c r="RTK56" s="5"/>
      <c r="RTL56" s="5"/>
      <c r="RTM56" s="5"/>
      <c r="RTN56" s="5"/>
      <c r="RTO56" s="5"/>
      <c r="RTP56" s="5"/>
      <c r="RTQ56" s="5"/>
      <c r="RTR56" s="5"/>
      <c r="RTS56" s="5"/>
      <c r="RTT56" s="5"/>
      <c r="RTU56" s="5"/>
      <c r="RTV56" s="5"/>
      <c r="RTW56" s="5"/>
      <c r="RTX56" s="5"/>
      <c r="RTY56" s="5"/>
      <c r="RTZ56" s="5"/>
      <c r="RUA56" s="5"/>
      <c r="RUB56" s="5"/>
      <c r="RUC56" s="5"/>
      <c r="RUD56" s="5"/>
      <c r="RUE56" s="5"/>
      <c r="RUF56" s="5"/>
      <c r="RUG56" s="5"/>
      <c r="RUH56" s="5"/>
      <c r="RUI56" s="5"/>
      <c r="RUJ56" s="5"/>
      <c r="RUK56" s="5"/>
      <c r="RUL56" s="5"/>
      <c r="RUM56" s="5"/>
      <c r="RUN56" s="5"/>
      <c r="RUO56" s="5"/>
      <c r="RUP56" s="5"/>
      <c r="RUQ56" s="5"/>
      <c r="RUR56" s="5"/>
      <c r="RUS56" s="5"/>
      <c r="RUT56" s="5"/>
      <c r="RUU56" s="5"/>
      <c r="RUV56" s="5"/>
      <c r="RUW56" s="5"/>
      <c r="RUX56" s="5"/>
      <c r="RUY56" s="5"/>
      <c r="RUZ56" s="5"/>
      <c r="RVA56" s="5"/>
      <c r="RVB56" s="5"/>
      <c r="RVC56" s="5"/>
      <c r="RVD56" s="5"/>
      <c r="RVE56" s="5"/>
      <c r="RVF56" s="5"/>
      <c r="RVG56" s="5"/>
      <c r="RVH56" s="5"/>
      <c r="RVI56" s="5"/>
      <c r="RVJ56" s="5"/>
      <c r="RVK56" s="5"/>
      <c r="RVL56" s="5"/>
      <c r="RVM56" s="5"/>
      <c r="RVN56" s="5"/>
      <c r="RVO56" s="5"/>
      <c r="RVP56" s="5"/>
      <c r="RVQ56" s="5"/>
      <c r="RVR56" s="5"/>
      <c r="RVS56" s="5"/>
      <c r="RVT56" s="5"/>
      <c r="RVU56" s="5"/>
      <c r="RVV56" s="5"/>
      <c r="RVW56" s="5"/>
      <c r="RVX56" s="5"/>
      <c r="RVY56" s="5"/>
      <c r="RVZ56" s="5"/>
      <c r="RWA56" s="5"/>
      <c r="RWB56" s="5"/>
      <c r="RWC56" s="5"/>
      <c r="RWD56" s="5"/>
      <c r="RWE56" s="5"/>
      <c r="RWF56" s="5"/>
      <c r="RWG56" s="5"/>
      <c r="RWH56" s="5"/>
      <c r="RWI56" s="5"/>
      <c r="RWJ56" s="5"/>
      <c r="RWK56" s="5"/>
      <c r="RWL56" s="5"/>
      <c r="RWM56" s="5"/>
      <c r="RWN56" s="5"/>
      <c r="RWO56" s="5"/>
      <c r="RWP56" s="5"/>
      <c r="RWQ56" s="5"/>
      <c r="RWR56" s="5"/>
      <c r="RWS56" s="5"/>
      <c r="RWT56" s="5"/>
      <c r="RWU56" s="5"/>
      <c r="RWV56" s="5"/>
      <c r="RWW56" s="5"/>
      <c r="RWX56" s="5"/>
      <c r="RWY56" s="5"/>
      <c r="RWZ56" s="5"/>
      <c r="RXA56" s="5"/>
      <c r="RXB56" s="5"/>
      <c r="RXC56" s="5"/>
      <c r="RXD56" s="5"/>
      <c r="RXE56" s="5"/>
      <c r="RXF56" s="5"/>
      <c r="RXG56" s="5"/>
      <c r="RXH56" s="5"/>
      <c r="RXI56" s="5"/>
      <c r="RXJ56" s="5"/>
      <c r="RXK56" s="5"/>
      <c r="RXL56" s="5"/>
      <c r="RXM56" s="5"/>
      <c r="RXN56" s="5"/>
      <c r="RXO56" s="5"/>
      <c r="RXP56" s="5"/>
      <c r="RXQ56" s="5"/>
      <c r="RXR56" s="5"/>
      <c r="RXS56" s="5"/>
      <c r="RXT56" s="5"/>
      <c r="RXU56" s="5"/>
      <c r="RXV56" s="5"/>
      <c r="RXW56" s="5"/>
      <c r="RXX56" s="5"/>
      <c r="RXY56" s="5"/>
      <c r="RXZ56" s="5"/>
      <c r="RYA56" s="5"/>
      <c r="RYB56" s="5"/>
      <c r="RYC56" s="5"/>
      <c r="RYD56" s="5"/>
      <c r="RYE56" s="5"/>
      <c r="RYF56" s="5"/>
      <c r="RYG56" s="5"/>
      <c r="RYH56" s="5"/>
      <c r="RYI56" s="5"/>
      <c r="RYJ56" s="5"/>
      <c r="RYK56" s="5"/>
      <c r="RYL56" s="5"/>
      <c r="RYM56" s="5"/>
      <c r="RYN56" s="5"/>
      <c r="RYO56" s="5"/>
      <c r="RYP56" s="5"/>
      <c r="RYQ56" s="5"/>
      <c r="RYR56" s="5"/>
      <c r="RYS56" s="5"/>
      <c r="RYT56" s="5"/>
      <c r="RYU56" s="5"/>
      <c r="RYV56" s="5"/>
      <c r="RYW56" s="5"/>
      <c r="RYX56" s="5"/>
      <c r="RYY56" s="5"/>
      <c r="RYZ56" s="5"/>
      <c r="RZA56" s="5"/>
      <c r="RZB56" s="5"/>
      <c r="RZC56" s="5"/>
      <c r="RZD56" s="5"/>
      <c r="RZE56" s="5"/>
      <c r="RZF56" s="5"/>
      <c r="RZG56" s="5"/>
      <c r="RZH56" s="5"/>
      <c r="RZI56" s="5"/>
      <c r="RZJ56" s="5"/>
      <c r="RZK56" s="5"/>
      <c r="RZL56" s="5"/>
      <c r="RZM56" s="5"/>
      <c r="RZN56" s="5"/>
      <c r="RZO56" s="5"/>
      <c r="RZP56" s="5"/>
      <c r="RZQ56" s="5"/>
      <c r="RZR56" s="5"/>
      <c r="RZS56" s="5"/>
      <c r="RZT56" s="5"/>
      <c r="RZU56" s="5"/>
      <c r="RZV56" s="5"/>
      <c r="RZW56" s="5"/>
      <c r="RZX56" s="5"/>
      <c r="RZY56" s="5"/>
      <c r="RZZ56" s="5"/>
      <c r="SAA56" s="5"/>
      <c r="SAB56" s="5"/>
      <c r="SAC56" s="5"/>
      <c r="SAD56" s="5"/>
      <c r="SAE56" s="5"/>
      <c r="SAF56" s="5"/>
      <c r="SAG56" s="5"/>
      <c r="SAH56" s="5"/>
      <c r="SAI56" s="5"/>
      <c r="SAJ56" s="5"/>
      <c r="SAK56" s="5"/>
      <c r="SAL56" s="5"/>
      <c r="SAM56" s="5"/>
      <c r="SAN56" s="5"/>
      <c r="SAO56" s="5"/>
      <c r="SAP56" s="5"/>
      <c r="SAQ56" s="5"/>
      <c r="SAR56" s="5"/>
      <c r="SAS56" s="5"/>
      <c r="SAT56" s="5"/>
      <c r="SAU56" s="5"/>
      <c r="SAV56" s="5"/>
      <c r="SAW56" s="5"/>
      <c r="SAX56" s="5"/>
      <c r="SAY56" s="5"/>
      <c r="SAZ56" s="5"/>
      <c r="SBA56" s="5"/>
      <c r="SBB56" s="5"/>
      <c r="SBC56" s="5"/>
      <c r="SBD56" s="5"/>
      <c r="SBE56" s="5"/>
      <c r="SBF56" s="5"/>
      <c r="SBG56" s="5"/>
      <c r="SBH56" s="5"/>
      <c r="SBI56" s="5"/>
      <c r="SBJ56" s="5"/>
      <c r="SBK56" s="5"/>
      <c r="SBL56" s="5"/>
      <c r="SBM56" s="5"/>
      <c r="SBN56" s="5"/>
      <c r="SBO56" s="5"/>
      <c r="SBP56" s="5"/>
      <c r="SBQ56" s="5"/>
      <c r="SBR56" s="5"/>
      <c r="SBS56" s="5"/>
      <c r="SBT56" s="5"/>
      <c r="SBU56" s="5"/>
      <c r="SBV56" s="5"/>
      <c r="SBW56" s="5"/>
      <c r="SBX56" s="5"/>
      <c r="SBY56" s="5"/>
      <c r="SBZ56" s="5"/>
      <c r="SCA56" s="5"/>
      <c r="SCB56" s="5"/>
      <c r="SCC56" s="5"/>
      <c r="SCD56" s="5"/>
      <c r="SCE56" s="5"/>
      <c r="SCF56" s="5"/>
      <c r="SCG56" s="5"/>
      <c r="SCH56" s="5"/>
      <c r="SCI56" s="5"/>
      <c r="SCJ56" s="5"/>
      <c r="SCK56" s="5"/>
      <c r="SCL56" s="5"/>
      <c r="SCM56" s="5"/>
      <c r="SCN56" s="5"/>
      <c r="SCO56" s="5"/>
      <c r="SCP56" s="5"/>
      <c r="SCQ56" s="5"/>
      <c r="SCR56" s="5"/>
      <c r="SCS56" s="5"/>
      <c r="SCT56" s="5"/>
      <c r="SCU56" s="5"/>
      <c r="SCV56" s="5"/>
      <c r="SCW56" s="5"/>
      <c r="SCX56" s="5"/>
      <c r="SCY56" s="5"/>
      <c r="SCZ56" s="5"/>
      <c r="SDA56" s="5"/>
      <c r="SDB56" s="5"/>
      <c r="SDC56" s="5"/>
      <c r="SDD56" s="5"/>
      <c r="SDE56" s="5"/>
      <c r="SDF56" s="5"/>
      <c r="SDG56" s="5"/>
      <c r="SDH56" s="5"/>
      <c r="SDI56" s="5"/>
      <c r="SDJ56" s="5"/>
      <c r="SDK56" s="5"/>
      <c r="SDL56" s="5"/>
      <c r="SDM56" s="5"/>
      <c r="SDN56" s="5"/>
      <c r="SDO56" s="5"/>
      <c r="SDP56" s="5"/>
      <c r="SDQ56" s="5"/>
      <c r="SDR56" s="5"/>
      <c r="SDS56" s="5"/>
      <c r="SDT56" s="5"/>
      <c r="SDU56" s="5"/>
      <c r="SDV56" s="5"/>
      <c r="SDW56" s="5"/>
      <c r="SDX56" s="5"/>
      <c r="SDY56" s="5"/>
      <c r="SDZ56" s="5"/>
      <c r="SEA56" s="5"/>
      <c r="SEB56" s="5"/>
      <c r="SEC56" s="5"/>
      <c r="SED56" s="5"/>
      <c r="SEE56" s="5"/>
      <c r="SEF56" s="5"/>
      <c r="SEG56" s="5"/>
      <c r="SEH56" s="5"/>
      <c r="SEI56" s="5"/>
      <c r="SEJ56" s="5"/>
      <c r="SEK56" s="5"/>
      <c r="SEL56" s="5"/>
      <c r="SEM56" s="5"/>
      <c r="SEN56" s="5"/>
      <c r="SEO56" s="5"/>
      <c r="SEP56" s="5"/>
      <c r="SEQ56" s="5"/>
      <c r="SER56" s="5"/>
      <c r="SES56" s="5"/>
      <c r="SET56" s="5"/>
      <c r="SEU56" s="5"/>
      <c r="SEV56" s="5"/>
      <c r="SEW56" s="5"/>
      <c r="SEX56" s="5"/>
      <c r="SEY56" s="5"/>
      <c r="SEZ56" s="5"/>
      <c r="SFA56" s="5"/>
      <c r="SFB56" s="5"/>
      <c r="SFC56" s="5"/>
      <c r="SFD56" s="5"/>
      <c r="SFE56" s="5"/>
      <c r="SFF56" s="5"/>
      <c r="SFG56" s="5"/>
      <c r="SFH56" s="5"/>
      <c r="SFI56" s="5"/>
      <c r="SFJ56" s="5"/>
      <c r="SFK56" s="5"/>
      <c r="SFL56" s="5"/>
      <c r="SFM56" s="5"/>
      <c r="SFN56" s="5"/>
      <c r="SFO56" s="5"/>
      <c r="SFP56" s="5"/>
      <c r="SFQ56" s="5"/>
      <c r="SFR56" s="5"/>
      <c r="SFS56" s="5"/>
      <c r="SFT56" s="5"/>
      <c r="SFU56" s="5"/>
      <c r="SFV56" s="5"/>
      <c r="SFW56" s="5"/>
      <c r="SFX56" s="5"/>
      <c r="SFY56" s="5"/>
      <c r="SFZ56" s="5"/>
      <c r="SGA56" s="5"/>
      <c r="SGB56" s="5"/>
      <c r="SGC56" s="5"/>
      <c r="SGD56" s="5"/>
      <c r="SGE56" s="5"/>
      <c r="SGF56" s="5"/>
      <c r="SGG56" s="5"/>
      <c r="SGH56" s="5"/>
      <c r="SGI56" s="5"/>
      <c r="SGJ56" s="5"/>
      <c r="SGK56" s="5"/>
      <c r="SGL56" s="5"/>
      <c r="SGM56" s="5"/>
      <c r="SGN56" s="5"/>
      <c r="SGO56" s="5"/>
      <c r="SGP56" s="5"/>
      <c r="SGQ56" s="5"/>
      <c r="SGR56" s="5"/>
      <c r="SGS56" s="5"/>
      <c r="SGT56" s="5"/>
      <c r="SGU56" s="5"/>
      <c r="SGV56" s="5"/>
      <c r="SGW56" s="5"/>
      <c r="SGX56" s="5"/>
      <c r="SGY56" s="5"/>
      <c r="SGZ56" s="5"/>
      <c r="SHA56" s="5"/>
      <c r="SHB56" s="5"/>
      <c r="SHC56" s="5"/>
      <c r="SHD56" s="5"/>
      <c r="SHE56" s="5"/>
      <c r="SHF56" s="5"/>
      <c r="SHG56" s="5"/>
      <c r="SHH56" s="5"/>
      <c r="SHI56" s="5"/>
      <c r="SHJ56" s="5"/>
      <c r="SHK56" s="5"/>
      <c r="SHL56" s="5"/>
      <c r="SHM56" s="5"/>
      <c r="SHN56" s="5"/>
      <c r="SHO56" s="5"/>
      <c r="SHP56" s="5"/>
      <c r="SHQ56" s="5"/>
      <c r="SHR56" s="5"/>
      <c r="SHS56" s="5"/>
      <c r="SHT56" s="5"/>
      <c r="SHU56" s="5"/>
      <c r="SHV56" s="5"/>
      <c r="SHW56" s="5"/>
      <c r="SHX56" s="5"/>
      <c r="SHY56" s="5"/>
      <c r="SHZ56" s="5"/>
      <c r="SIA56" s="5"/>
      <c r="SIB56" s="5"/>
      <c r="SIC56" s="5"/>
      <c r="SID56" s="5"/>
      <c r="SIE56" s="5"/>
      <c r="SIF56" s="5"/>
      <c r="SIG56" s="5"/>
      <c r="SIH56" s="5"/>
      <c r="SII56" s="5"/>
      <c r="SIJ56" s="5"/>
      <c r="SIK56" s="5"/>
      <c r="SIL56" s="5"/>
      <c r="SIM56" s="5"/>
      <c r="SIN56" s="5"/>
      <c r="SIO56" s="5"/>
      <c r="SIP56" s="5"/>
      <c r="SIQ56" s="5"/>
      <c r="SIR56" s="5"/>
      <c r="SIS56" s="5"/>
      <c r="SIT56" s="5"/>
      <c r="SIU56" s="5"/>
      <c r="SIV56" s="5"/>
      <c r="SIW56" s="5"/>
      <c r="SIX56" s="5"/>
      <c r="SIY56" s="5"/>
      <c r="SIZ56" s="5"/>
      <c r="SJA56" s="5"/>
      <c r="SJB56" s="5"/>
      <c r="SJC56" s="5"/>
      <c r="SJD56" s="5"/>
      <c r="SJE56" s="5"/>
      <c r="SJF56" s="5"/>
      <c r="SJG56" s="5"/>
      <c r="SJH56" s="5"/>
      <c r="SJI56" s="5"/>
      <c r="SJJ56" s="5"/>
      <c r="SJK56" s="5"/>
      <c r="SJL56" s="5"/>
      <c r="SJM56" s="5"/>
      <c r="SJN56" s="5"/>
      <c r="SJO56" s="5"/>
      <c r="SJP56" s="5"/>
      <c r="SJQ56" s="5"/>
      <c r="SJR56" s="5"/>
      <c r="SJS56" s="5"/>
      <c r="SJT56" s="5"/>
      <c r="SJU56" s="5"/>
      <c r="SJV56" s="5"/>
      <c r="SJW56" s="5"/>
      <c r="SJX56" s="5"/>
      <c r="SJY56" s="5"/>
      <c r="SJZ56" s="5"/>
      <c r="SKA56" s="5"/>
      <c r="SKB56" s="5"/>
      <c r="SKC56" s="5"/>
      <c r="SKD56" s="5"/>
      <c r="SKE56" s="5"/>
      <c r="SKF56" s="5"/>
      <c r="SKG56" s="5"/>
      <c r="SKH56" s="5"/>
      <c r="SKI56" s="5"/>
      <c r="SKJ56" s="5"/>
      <c r="SKK56" s="5"/>
      <c r="SKL56" s="5"/>
      <c r="SKM56" s="5"/>
      <c r="SKN56" s="5"/>
      <c r="SKO56" s="5"/>
      <c r="SKP56" s="5"/>
      <c r="SKQ56" s="5"/>
      <c r="SKR56" s="5"/>
      <c r="SKS56" s="5"/>
      <c r="SKT56" s="5"/>
      <c r="SKU56" s="5"/>
      <c r="SKV56" s="5"/>
      <c r="SKW56" s="5"/>
      <c r="SKX56" s="5"/>
      <c r="SKY56" s="5"/>
      <c r="SKZ56" s="5"/>
      <c r="SLA56" s="5"/>
      <c r="SLB56" s="5"/>
      <c r="SLC56" s="5"/>
      <c r="SLD56" s="5"/>
      <c r="SLE56" s="5"/>
      <c r="SLF56" s="5"/>
      <c r="SLG56" s="5"/>
      <c r="SLH56" s="5"/>
      <c r="SLI56" s="5"/>
      <c r="SLJ56" s="5"/>
      <c r="SLK56" s="5"/>
      <c r="SLL56" s="5"/>
      <c r="SLM56" s="5"/>
      <c r="SLN56" s="5"/>
      <c r="SLO56" s="5"/>
      <c r="SLP56" s="5"/>
      <c r="SLQ56" s="5"/>
      <c r="SLR56" s="5"/>
      <c r="SLS56" s="5"/>
      <c r="SLT56" s="5"/>
      <c r="SLU56" s="5"/>
      <c r="SLV56" s="5"/>
      <c r="SLW56" s="5"/>
      <c r="SLX56" s="5"/>
      <c r="SLY56" s="5"/>
      <c r="SLZ56" s="5"/>
      <c r="SMA56" s="5"/>
      <c r="SMB56" s="5"/>
      <c r="SMC56" s="5"/>
      <c r="SMD56" s="5"/>
      <c r="SME56" s="5"/>
      <c r="SMF56" s="5"/>
      <c r="SMG56" s="5"/>
      <c r="SMH56" s="5"/>
      <c r="SMI56" s="5"/>
      <c r="SMJ56" s="5"/>
      <c r="SMK56" s="5"/>
      <c r="SML56" s="5"/>
      <c r="SMM56" s="5"/>
      <c r="SMN56" s="5"/>
      <c r="SMO56" s="5"/>
      <c r="SMP56" s="5"/>
      <c r="SMQ56" s="5"/>
      <c r="SMR56" s="5"/>
      <c r="SMS56" s="5"/>
      <c r="SMT56" s="5"/>
      <c r="SMU56" s="5"/>
      <c r="SMV56" s="5"/>
      <c r="SMW56" s="5"/>
      <c r="SMX56" s="5"/>
      <c r="SMY56" s="5"/>
      <c r="SMZ56" s="5"/>
      <c r="SNA56" s="5"/>
      <c r="SNB56" s="5"/>
      <c r="SNC56" s="5"/>
      <c r="SND56" s="5"/>
      <c r="SNE56" s="5"/>
      <c r="SNF56" s="5"/>
      <c r="SNG56" s="5"/>
      <c r="SNH56" s="5"/>
      <c r="SNI56" s="5"/>
      <c r="SNJ56" s="5"/>
      <c r="SNK56" s="5"/>
      <c r="SNL56" s="5"/>
      <c r="SNM56" s="5"/>
      <c r="SNN56" s="5"/>
      <c r="SNO56" s="5"/>
      <c r="SNP56" s="5"/>
      <c r="SNQ56" s="5"/>
      <c r="SNR56" s="5"/>
      <c r="SNS56" s="5"/>
      <c r="SNT56" s="5"/>
      <c r="SNU56" s="5"/>
      <c r="SNV56" s="5"/>
      <c r="SNW56" s="5"/>
      <c r="SNX56" s="5"/>
      <c r="SNY56" s="5"/>
      <c r="SNZ56" s="5"/>
      <c r="SOA56" s="5"/>
      <c r="SOB56" s="5"/>
      <c r="SOC56" s="5"/>
      <c r="SOD56" s="5"/>
      <c r="SOE56" s="5"/>
      <c r="SOF56" s="5"/>
      <c r="SOG56" s="5"/>
      <c r="SOH56" s="5"/>
      <c r="SOI56" s="5"/>
      <c r="SOJ56" s="5"/>
      <c r="SOK56" s="5"/>
      <c r="SOL56" s="5"/>
      <c r="SOM56" s="5"/>
      <c r="SON56" s="5"/>
      <c r="SOO56" s="5"/>
      <c r="SOP56" s="5"/>
      <c r="SOQ56" s="5"/>
      <c r="SOR56" s="5"/>
      <c r="SOS56" s="5"/>
      <c r="SOT56" s="5"/>
      <c r="SOU56" s="5"/>
      <c r="SOV56" s="5"/>
      <c r="SOW56" s="5"/>
      <c r="SOX56" s="5"/>
      <c r="SOY56" s="5"/>
      <c r="SOZ56" s="5"/>
      <c r="SPA56" s="5"/>
      <c r="SPB56" s="5"/>
      <c r="SPC56" s="5"/>
      <c r="SPD56" s="5"/>
      <c r="SPE56" s="5"/>
      <c r="SPF56" s="5"/>
      <c r="SPG56" s="5"/>
      <c r="SPH56" s="5"/>
      <c r="SPI56" s="5"/>
      <c r="SPJ56" s="5"/>
      <c r="SPK56" s="5"/>
      <c r="SPL56" s="5"/>
      <c r="SPM56" s="5"/>
      <c r="SPN56" s="5"/>
      <c r="SPO56" s="5"/>
      <c r="SPP56" s="5"/>
      <c r="SPQ56" s="5"/>
      <c r="SPR56" s="5"/>
      <c r="SPS56" s="5"/>
      <c r="SPT56" s="5"/>
      <c r="SPU56" s="5"/>
      <c r="SPV56" s="5"/>
      <c r="SPW56" s="5"/>
      <c r="SPX56" s="5"/>
      <c r="SPY56" s="5"/>
      <c r="SPZ56" s="5"/>
      <c r="SQA56" s="5"/>
      <c r="SQB56" s="5"/>
      <c r="SQC56" s="5"/>
      <c r="SQD56" s="5"/>
      <c r="SQE56" s="5"/>
      <c r="SQF56" s="5"/>
      <c r="SQG56" s="5"/>
      <c r="SQH56" s="5"/>
      <c r="SQI56" s="5"/>
      <c r="SQJ56" s="5"/>
      <c r="SQK56" s="5"/>
      <c r="SQL56" s="5"/>
      <c r="SQM56" s="5"/>
      <c r="SQN56" s="5"/>
      <c r="SQO56" s="5"/>
      <c r="SQP56" s="5"/>
      <c r="SQQ56" s="5"/>
      <c r="SQR56" s="5"/>
      <c r="SQS56" s="5"/>
      <c r="SQT56" s="5"/>
      <c r="SQU56" s="5"/>
      <c r="SQV56" s="5"/>
      <c r="SQW56" s="5"/>
      <c r="SQX56" s="5"/>
      <c r="SQY56" s="5"/>
      <c r="SQZ56" s="5"/>
      <c r="SRA56" s="5"/>
      <c r="SRB56" s="5"/>
      <c r="SRC56" s="5"/>
      <c r="SRD56" s="5"/>
      <c r="SRE56" s="5"/>
      <c r="SRF56" s="5"/>
      <c r="SRG56" s="5"/>
      <c r="SRH56" s="5"/>
      <c r="SRI56" s="5"/>
      <c r="SRJ56" s="5"/>
      <c r="SRK56" s="5"/>
      <c r="SRL56" s="5"/>
      <c r="SRM56" s="5"/>
      <c r="SRN56" s="5"/>
      <c r="SRO56" s="5"/>
      <c r="SRP56" s="5"/>
      <c r="SRQ56" s="5"/>
      <c r="SRR56" s="5"/>
      <c r="SRS56" s="5"/>
      <c r="SRT56" s="5"/>
      <c r="SRU56" s="5"/>
      <c r="SRV56" s="5"/>
      <c r="SRW56" s="5"/>
      <c r="SRX56" s="5"/>
      <c r="SRY56" s="5"/>
      <c r="SRZ56" s="5"/>
      <c r="SSA56" s="5"/>
      <c r="SSB56" s="5"/>
      <c r="SSC56" s="5"/>
      <c r="SSD56" s="5"/>
      <c r="SSE56" s="5"/>
      <c r="SSF56" s="5"/>
      <c r="SSG56" s="5"/>
      <c r="SSH56" s="5"/>
      <c r="SSI56" s="5"/>
      <c r="SSJ56" s="5"/>
      <c r="SSK56" s="5"/>
      <c r="SSL56" s="5"/>
      <c r="SSM56" s="5"/>
      <c r="SSN56" s="5"/>
      <c r="SSO56" s="5"/>
      <c r="SSP56" s="5"/>
      <c r="SSQ56" s="5"/>
      <c r="SSR56" s="5"/>
      <c r="SSS56" s="5"/>
      <c r="SST56" s="5"/>
      <c r="SSU56" s="5"/>
      <c r="SSV56" s="5"/>
      <c r="SSW56" s="5"/>
      <c r="SSX56" s="5"/>
      <c r="SSY56" s="5"/>
      <c r="SSZ56" s="5"/>
      <c r="STA56" s="5"/>
      <c r="STB56" s="5"/>
      <c r="STC56" s="5"/>
      <c r="STD56" s="5"/>
      <c r="STE56" s="5"/>
      <c r="STF56" s="5"/>
      <c r="STG56" s="5"/>
      <c r="STH56" s="5"/>
      <c r="STI56" s="5"/>
      <c r="STJ56" s="5"/>
      <c r="STK56" s="5"/>
      <c r="STL56" s="5"/>
      <c r="STM56" s="5"/>
      <c r="STN56" s="5"/>
      <c r="STO56" s="5"/>
      <c r="STP56" s="5"/>
      <c r="STQ56" s="5"/>
      <c r="STR56" s="5"/>
      <c r="STS56" s="5"/>
      <c r="STT56" s="5"/>
      <c r="STU56" s="5"/>
      <c r="STV56" s="5"/>
      <c r="STW56" s="5"/>
      <c r="STX56" s="5"/>
      <c r="STY56" s="5"/>
      <c r="STZ56" s="5"/>
      <c r="SUA56" s="5"/>
      <c r="SUB56" s="5"/>
      <c r="SUC56" s="5"/>
      <c r="SUD56" s="5"/>
      <c r="SUE56" s="5"/>
      <c r="SUF56" s="5"/>
      <c r="SUG56" s="5"/>
      <c r="SUH56" s="5"/>
      <c r="SUI56" s="5"/>
      <c r="SUJ56" s="5"/>
      <c r="SUK56" s="5"/>
      <c r="SUL56" s="5"/>
      <c r="SUM56" s="5"/>
      <c r="SUN56" s="5"/>
      <c r="SUO56" s="5"/>
      <c r="SUP56" s="5"/>
      <c r="SUQ56" s="5"/>
      <c r="SUR56" s="5"/>
      <c r="SUS56" s="5"/>
      <c r="SUT56" s="5"/>
      <c r="SUU56" s="5"/>
      <c r="SUV56" s="5"/>
      <c r="SUW56" s="5"/>
      <c r="SUX56" s="5"/>
      <c r="SUY56" s="5"/>
      <c r="SUZ56" s="5"/>
      <c r="SVA56" s="5"/>
      <c r="SVB56" s="5"/>
      <c r="SVC56" s="5"/>
      <c r="SVD56" s="5"/>
      <c r="SVE56" s="5"/>
      <c r="SVF56" s="5"/>
      <c r="SVG56" s="5"/>
      <c r="SVH56" s="5"/>
      <c r="SVI56" s="5"/>
      <c r="SVJ56" s="5"/>
      <c r="SVK56" s="5"/>
      <c r="SVL56" s="5"/>
      <c r="SVM56" s="5"/>
      <c r="SVN56" s="5"/>
      <c r="SVO56" s="5"/>
      <c r="SVP56" s="5"/>
      <c r="SVQ56" s="5"/>
      <c r="SVR56" s="5"/>
      <c r="SVS56" s="5"/>
      <c r="SVT56" s="5"/>
      <c r="SVU56" s="5"/>
      <c r="SVV56" s="5"/>
      <c r="SVW56" s="5"/>
      <c r="SVX56" s="5"/>
      <c r="SVY56" s="5"/>
      <c r="SVZ56" s="5"/>
      <c r="SWA56" s="5"/>
      <c r="SWB56" s="5"/>
      <c r="SWC56" s="5"/>
      <c r="SWD56" s="5"/>
      <c r="SWE56" s="5"/>
      <c r="SWF56" s="5"/>
      <c r="SWG56" s="5"/>
      <c r="SWH56" s="5"/>
      <c r="SWI56" s="5"/>
      <c r="SWJ56" s="5"/>
      <c r="SWK56" s="5"/>
      <c r="SWL56" s="5"/>
      <c r="SWM56" s="5"/>
      <c r="SWN56" s="5"/>
      <c r="SWO56" s="5"/>
      <c r="SWP56" s="5"/>
      <c r="SWQ56" s="5"/>
      <c r="SWR56" s="5"/>
      <c r="SWS56" s="5"/>
      <c r="SWT56" s="5"/>
      <c r="SWU56" s="5"/>
      <c r="SWV56" s="5"/>
      <c r="SWW56" s="5"/>
      <c r="SWX56" s="5"/>
      <c r="SWY56" s="5"/>
      <c r="SWZ56" s="5"/>
      <c r="SXA56" s="5"/>
      <c r="SXB56" s="5"/>
      <c r="SXC56" s="5"/>
      <c r="SXD56" s="5"/>
      <c r="SXE56" s="5"/>
      <c r="SXF56" s="5"/>
      <c r="SXG56" s="5"/>
      <c r="SXH56" s="5"/>
      <c r="SXI56" s="5"/>
      <c r="SXJ56" s="5"/>
      <c r="SXK56" s="5"/>
      <c r="SXL56" s="5"/>
      <c r="SXM56" s="5"/>
      <c r="SXN56" s="5"/>
      <c r="SXO56" s="5"/>
      <c r="SXP56" s="5"/>
      <c r="SXQ56" s="5"/>
      <c r="SXR56" s="5"/>
      <c r="SXS56" s="5"/>
      <c r="SXT56" s="5"/>
      <c r="SXU56" s="5"/>
      <c r="SXV56" s="5"/>
      <c r="SXW56" s="5"/>
      <c r="SXX56" s="5"/>
      <c r="SXY56" s="5"/>
      <c r="SXZ56" s="5"/>
      <c r="SYA56" s="5"/>
      <c r="SYB56" s="5"/>
      <c r="SYC56" s="5"/>
      <c r="SYD56" s="5"/>
      <c r="SYE56" s="5"/>
      <c r="SYF56" s="5"/>
      <c r="SYG56" s="5"/>
      <c r="SYH56" s="5"/>
      <c r="SYI56" s="5"/>
      <c r="SYJ56" s="5"/>
      <c r="SYK56" s="5"/>
      <c r="SYL56" s="5"/>
      <c r="SYM56" s="5"/>
      <c r="SYN56" s="5"/>
      <c r="SYO56" s="5"/>
      <c r="SYP56" s="5"/>
      <c r="SYQ56" s="5"/>
      <c r="SYR56" s="5"/>
      <c r="SYS56" s="5"/>
      <c r="SYT56" s="5"/>
      <c r="SYU56" s="5"/>
      <c r="SYV56" s="5"/>
      <c r="SYW56" s="5"/>
      <c r="SYX56" s="5"/>
      <c r="SYY56" s="5"/>
      <c r="SYZ56" s="5"/>
      <c r="SZA56" s="5"/>
      <c r="SZB56" s="5"/>
      <c r="SZC56" s="5"/>
      <c r="SZD56" s="5"/>
      <c r="SZE56" s="5"/>
      <c r="SZF56" s="5"/>
      <c r="SZG56" s="5"/>
      <c r="SZH56" s="5"/>
      <c r="SZI56" s="5"/>
      <c r="SZJ56" s="5"/>
      <c r="SZK56" s="5"/>
      <c r="SZL56" s="5"/>
      <c r="SZM56" s="5"/>
      <c r="SZN56" s="5"/>
      <c r="SZO56" s="5"/>
      <c r="SZP56" s="5"/>
      <c r="SZQ56" s="5"/>
      <c r="SZR56" s="5"/>
      <c r="SZS56" s="5"/>
      <c r="SZT56" s="5"/>
      <c r="SZU56" s="5"/>
      <c r="SZV56" s="5"/>
      <c r="SZW56" s="5"/>
      <c r="SZX56" s="5"/>
      <c r="SZY56" s="5"/>
      <c r="SZZ56" s="5"/>
      <c r="TAA56" s="5"/>
      <c r="TAB56" s="5"/>
      <c r="TAC56" s="5"/>
      <c r="TAD56" s="5"/>
      <c r="TAE56" s="5"/>
      <c r="TAF56" s="5"/>
      <c r="TAG56" s="5"/>
      <c r="TAH56" s="5"/>
      <c r="TAI56" s="5"/>
      <c r="TAJ56" s="5"/>
      <c r="TAK56" s="5"/>
      <c r="TAL56" s="5"/>
      <c r="TAM56" s="5"/>
      <c r="TAN56" s="5"/>
      <c r="TAO56" s="5"/>
      <c r="TAP56" s="5"/>
      <c r="TAQ56" s="5"/>
      <c r="TAR56" s="5"/>
      <c r="TAS56" s="5"/>
      <c r="TAT56" s="5"/>
      <c r="TAU56" s="5"/>
      <c r="TAV56" s="5"/>
      <c r="TAW56" s="5"/>
      <c r="TAX56" s="5"/>
      <c r="TAY56" s="5"/>
      <c r="TAZ56" s="5"/>
      <c r="TBA56" s="5"/>
      <c r="TBB56" s="5"/>
      <c r="TBC56" s="5"/>
      <c r="TBD56" s="5"/>
      <c r="TBE56" s="5"/>
      <c r="TBF56" s="5"/>
      <c r="TBG56" s="5"/>
      <c r="TBH56" s="5"/>
      <c r="TBI56" s="5"/>
      <c r="TBJ56" s="5"/>
      <c r="TBK56" s="5"/>
      <c r="TBL56" s="5"/>
      <c r="TBM56" s="5"/>
      <c r="TBN56" s="5"/>
      <c r="TBO56" s="5"/>
      <c r="TBP56" s="5"/>
      <c r="TBQ56" s="5"/>
      <c r="TBR56" s="5"/>
      <c r="TBS56" s="5"/>
      <c r="TBT56" s="5"/>
      <c r="TBU56" s="5"/>
      <c r="TBV56" s="5"/>
      <c r="TBW56" s="5"/>
      <c r="TBX56" s="5"/>
      <c r="TBY56" s="5"/>
      <c r="TBZ56" s="5"/>
      <c r="TCA56" s="5"/>
      <c r="TCB56" s="5"/>
      <c r="TCC56" s="5"/>
      <c r="TCD56" s="5"/>
      <c r="TCE56" s="5"/>
      <c r="TCF56" s="5"/>
      <c r="TCG56" s="5"/>
      <c r="TCH56" s="5"/>
      <c r="TCI56" s="5"/>
      <c r="TCJ56" s="5"/>
      <c r="TCK56" s="5"/>
      <c r="TCL56" s="5"/>
      <c r="TCM56" s="5"/>
      <c r="TCN56" s="5"/>
      <c r="TCO56" s="5"/>
      <c r="TCP56" s="5"/>
      <c r="TCQ56" s="5"/>
      <c r="TCR56" s="5"/>
      <c r="TCS56" s="5"/>
      <c r="TCT56" s="5"/>
      <c r="TCU56" s="5"/>
      <c r="TCV56" s="5"/>
      <c r="TCW56" s="5"/>
      <c r="TCX56" s="5"/>
      <c r="TCY56" s="5"/>
      <c r="TCZ56" s="5"/>
      <c r="TDA56" s="5"/>
      <c r="TDB56" s="5"/>
      <c r="TDC56" s="5"/>
      <c r="TDD56" s="5"/>
      <c r="TDE56" s="5"/>
      <c r="TDF56" s="5"/>
      <c r="TDG56" s="5"/>
      <c r="TDH56" s="5"/>
      <c r="TDI56" s="5"/>
      <c r="TDJ56" s="5"/>
      <c r="TDK56" s="5"/>
      <c r="TDL56" s="5"/>
      <c r="TDM56" s="5"/>
      <c r="TDN56" s="5"/>
      <c r="TDO56" s="5"/>
      <c r="TDP56" s="5"/>
      <c r="TDQ56" s="5"/>
      <c r="TDR56" s="5"/>
      <c r="TDS56" s="5"/>
      <c r="TDT56" s="5"/>
      <c r="TDU56" s="5"/>
      <c r="TDV56" s="5"/>
      <c r="TDW56" s="5"/>
      <c r="TDX56" s="5"/>
      <c r="TDY56" s="5"/>
      <c r="TDZ56" s="5"/>
      <c r="TEA56" s="5"/>
      <c r="TEB56" s="5"/>
      <c r="TEC56" s="5"/>
      <c r="TED56" s="5"/>
      <c r="TEE56" s="5"/>
      <c r="TEF56" s="5"/>
      <c r="TEG56" s="5"/>
      <c r="TEH56" s="5"/>
      <c r="TEI56" s="5"/>
      <c r="TEJ56" s="5"/>
      <c r="TEK56" s="5"/>
      <c r="TEL56" s="5"/>
      <c r="TEM56" s="5"/>
      <c r="TEN56" s="5"/>
      <c r="TEO56" s="5"/>
      <c r="TEP56" s="5"/>
      <c r="TEQ56" s="5"/>
      <c r="TER56" s="5"/>
      <c r="TES56" s="5"/>
      <c r="TET56" s="5"/>
      <c r="TEU56" s="5"/>
      <c r="TEV56" s="5"/>
      <c r="TEW56" s="5"/>
      <c r="TEX56" s="5"/>
      <c r="TEY56" s="5"/>
      <c r="TEZ56" s="5"/>
      <c r="TFA56" s="5"/>
      <c r="TFB56" s="5"/>
      <c r="TFC56" s="5"/>
      <c r="TFD56" s="5"/>
      <c r="TFE56" s="5"/>
      <c r="TFF56" s="5"/>
      <c r="TFG56" s="5"/>
      <c r="TFH56" s="5"/>
      <c r="TFI56" s="5"/>
      <c r="TFJ56" s="5"/>
      <c r="TFK56" s="5"/>
      <c r="TFL56" s="5"/>
      <c r="TFM56" s="5"/>
      <c r="TFN56" s="5"/>
      <c r="TFO56" s="5"/>
      <c r="TFP56" s="5"/>
      <c r="TFQ56" s="5"/>
      <c r="TFR56" s="5"/>
      <c r="TFS56" s="5"/>
      <c r="TFT56" s="5"/>
      <c r="TFU56" s="5"/>
      <c r="TFV56" s="5"/>
      <c r="TFW56" s="5"/>
      <c r="TFX56" s="5"/>
      <c r="TFY56" s="5"/>
      <c r="TFZ56" s="5"/>
      <c r="TGA56" s="5"/>
      <c r="TGB56" s="5"/>
      <c r="TGC56" s="5"/>
      <c r="TGD56" s="5"/>
      <c r="TGE56" s="5"/>
      <c r="TGF56" s="5"/>
      <c r="TGG56" s="5"/>
      <c r="TGH56" s="5"/>
      <c r="TGI56" s="5"/>
      <c r="TGJ56" s="5"/>
      <c r="TGK56" s="5"/>
      <c r="TGL56" s="5"/>
      <c r="TGM56" s="5"/>
      <c r="TGN56" s="5"/>
      <c r="TGO56" s="5"/>
      <c r="TGP56" s="5"/>
      <c r="TGQ56" s="5"/>
      <c r="TGR56" s="5"/>
      <c r="TGS56" s="5"/>
      <c r="TGT56" s="5"/>
      <c r="TGU56" s="5"/>
      <c r="TGV56" s="5"/>
      <c r="TGW56" s="5"/>
      <c r="TGX56" s="5"/>
      <c r="TGY56" s="5"/>
      <c r="TGZ56" s="5"/>
      <c r="THA56" s="5"/>
      <c r="THB56" s="5"/>
      <c r="THC56" s="5"/>
      <c r="THD56" s="5"/>
      <c r="THE56" s="5"/>
      <c r="THF56" s="5"/>
      <c r="THG56" s="5"/>
      <c r="THH56" s="5"/>
      <c r="THI56" s="5"/>
      <c r="THJ56" s="5"/>
      <c r="THK56" s="5"/>
      <c r="THL56" s="5"/>
      <c r="THM56" s="5"/>
      <c r="THN56" s="5"/>
      <c r="THO56" s="5"/>
      <c r="THP56" s="5"/>
      <c r="THQ56" s="5"/>
      <c r="THR56" s="5"/>
      <c r="THS56" s="5"/>
      <c r="THT56" s="5"/>
      <c r="THU56" s="5"/>
      <c r="THV56" s="5"/>
      <c r="THW56" s="5"/>
      <c r="THX56" s="5"/>
      <c r="THY56" s="5"/>
      <c r="THZ56" s="5"/>
      <c r="TIA56" s="5"/>
      <c r="TIB56" s="5"/>
      <c r="TIC56" s="5"/>
      <c r="TID56" s="5"/>
      <c r="TIE56" s="5"/>
      <c r="TIF56" s="5"/>
      <c r="TIG56" s="5"/>
      <c r="TIH56" s="5"/>
      <c r="TII56" s="5"/>
      <c r="TIJ56" s="5"/>
      <c r="TIK56" s="5"/>
      <c r="TIL56" s="5"/>
      <c r="TIM56" s="5"/>
      <c r="TIN56" s="5"/>
      <c r="TIO56" s="5"/>
      <c r="TIP56" s="5"/>
      <c r="TIQ56" s="5"/>
      <c r="TIR56" s="5"/>
      <c r="TIS56" s="5"/>
      <c r="TIT56" s="5"/>
      <c r="TIU56" s="5"/>
      <c r="TIV56" s="5"/>
      <c r="TIW56" s="5"/>
      <c r="TIX56" s="5"/>
      <c r="TIY56" s="5"/>
      <c r="TIZ56" s="5"/>
      <c r="TJA56" s="5"/>
      <c r="TJB56" s="5"/>
      <c r="TJC56" s="5"/>
      <c r="TJD56" s="5"/>
      <c r="TJE56" s="5"/>
      <c r="TJF56" s="5"/>
      <c r="TJG56" s="5"/>
      <c r="TJH56" s="5"/>
      <c r="TJI56" s="5"/>
      <c r="TJJ56" s="5"/>
      <c r="TJK56" s="5"/>
      <c r="TJL56" s="5"/>
      <c r="TJM56" s="5"/>
      <c r="TJN56" s="5"/>
      <c r="TJO56" s="5"/>
      <c r="TJP56" s="5"/>
      <c r="TJQ56" s="5"/>
      <c r="TJR56" s="5"/>
      <c r="TJS56" s="5"/>
      <c r="TJT56" s="5"/>
      <c r="TJU56" s="5"/>
      <c r="TJV56" s="5"/>
      <c r="TJW56" s="5"/>
      <c r="TJX56" s="5"/>
      <c r="TJY56" s="5"/>
      <c r="TJZ56" s="5"/>
      <c r="TKA56" s="5"/>
      <c r="TKB56" s="5"/>
      <c r="TKC56" s="5"/>
      <c r="TKD56" s="5"/>
      <c r="TKE56" s="5"/>
      <c r="TKF56" s="5"/>
      <c r="TKG56" s="5"/>
      <c r="TKH56" s="5"/>
      <c r="TKI56" s="5"/>
      <c r="TKJ56" s="5"/>
      <c r="TKK56" s="5"/>
      <c r="TKL56" s="5"/>
      <c r="TKM56" s="5"/>
      <c r="TKN56" s="5"/>
      <c r="TKO56" s="5"/>
      <c r="TKP56" s="5"/>
      <c r="TKQ56" s="5"/>
      <c r="TKR56" s="5"/>
      <c r="TKS56" s="5"/>
      <c r="TKT56" s="5"/>
      <c r="TKU56" s="5"/>
      <c r="TKV56" s="5"/>
      <c r="TKW56" s="5"/>
      <c r="TKX56" s="5"/>
      <c r="TKY56" s="5"/>
      <c r="TKZ56" s="5"/>
      <c r="TLA56" s="5"/>
      <c r="TLB56" s="5"/>
      <c r="TLC56" s="5"/>
      <c r="TLD56" s="5"/>
      <c r="TLE56" s="5"/>
      <c r="TLF56" s="5"/>
      <c r="TLG56" s="5"/>
      <c r="TLH56" s="5"/>
      <c r="TLI56" s="5"/>
      <c r="TLJ56" s="5"/>
      <c r="TLK56" s="5"/>
      <c r="TLL56" s="5"/>
      <c r="TLM56" s="5"/>
      <c r="TLN56" s="5"/>
      <c r="TLO56" s="5"/>
      <c r="TLP56" s="5"/>
      <c r="TLQ56" s="5"/>
      <c r="TLR56" s="5"/>
      <c r="TLS56" s="5"/>
      <c r="TLT56" s="5"/>
      <c r="TLU56" s="5"/>
      <c r="TLV56" s="5"/>
      <c r="TLW56" s="5"/>
      <c r="TLX56" s="5"/>
      <c r="TLY56" s="5"/>
      <c r="TLZ56" s="5"/>
      <c r="TMA56" s="5"/>
      <c r="TMB56" s="5"/>
      <c r="TMC56" s="5"/>
      <c r="TMD56" s="5"/>
      <c r="TME56" s="5"/>
      <c r="TMF56" s="5"/>
      <c r="TMG56" s="5"/>
      <c r="TMH56" s="5"/>
      <c r="TMI56" s="5"/>
      <c r="TMJ56" s="5"/>
      <c r="TMK56" s="5"/>
      <c r="TML56" s="5"/>
      <c r="TMM56" s="5"/>
      <c r="TMN56" s="5"/>
      <c r="TMO56" s="5"/>
      <c r="TMP56" s="5"/>
      <c r="TMQ56" s="5"/>
      <c r="TMR56" s="5"/>
      <c r="TMS56" s="5"/>
      <c r="TMT56" s="5"/>
      <c r="TMU56" s="5"/>
      <c r="TMV56" s="5"/>
      <c r="TMW56" s="5"/>
      <c r="TMX56" s="5"/>
      <c r="TMY56" s="5"/>
      <c r="TMZ56" s="5"/>
      <c r="TNA56" s="5"/>
      <c r="TNB56" s="5"/>
      <c r="TNC56" s="5"/>
      <c r="TND56" s="5"/>
      <c r="TNE56" s="5"/>
      <c r="TNF56" s="5"/>
      <c r="TNG56" s="5"/>
      <c r="TNH56" s="5"/>
      <c r="TNI56" s="5"/>
      <c r="TNJ56" s="5"/>
      <c r="TNK56" s="5"/>
      <c r="TNL56" s="5"/>
      <c r="TNM56" s="5"/>
      <c r="TNN56" s="5"/>
      <c r="TNO56" s="5"/>
      <c r="TNP56" s="5"/>
      <c r="TNQ56" s="5"/>
      <c r="TNR56" s="5"/>
      <c r="TNS56" s="5"/>
      <c r="TNT56" s="5"/>
      <c r="TNU56" s="5"/>
      <c r="TNV56" s="5"/>
      <c r="TNW56" s="5"/>
      <c r="TNX56" s="5"/>
      <c r="TNY56" s="5"/>
      <c r="TNZ56" s="5"/>
      <c r="TOA56" s="5"/>
      <c r="TOB56" s="5"/>
      <c r="TOC56" s="5"/>
      <c r="TOD56" s="5"/>
      <c r="TOE56" s="5"/>
      <c r="TOF56" s="5"/>
      <c r="TOG56" s="5"/>
      <c r="TOH56" s="5"/>
      <c r="TOI56" s="5"/>
      <c r="TOJ56" s="5"/>
      <c r="TOK56" s="5"/>
      <c r="TOL56" s="5"/>
      <c r="TOM56" s="5"/>
      <c r="TON56" s="5"/>
      <c r="TOO56" s="5"/>
      <c r="TOP56" s="5"/>
      <c r="TOQ56" s="5"/>
      <c r="TOR56" s="5"/>
      <c r="TOS56" s="5"/>
      <c r="TOT56" s="5"/>
      <c r="TOU56" s="5"/>
      <c r="TOV56" s="5"/>
      <c r="TOW56" s="5"/>
      <c r="TOX56" s="5"/>
      <c r="TOY56" s="5"/>
      <c r="TOZ56" s="5"/>
      <c r="TPA56" s="5"/>
      <c r="TPB56" s="5"/>
      <c r="TPC56" s="5"/>
      <c r="TPD56" s="5"/>
      <c r="TPE56" s="5"/>
      <c r="TPF56" s="5"/>
      <c r="TPG56" s="5"/>
      <c r="TPH56" s="5"/>
      <c r="TPI56" s="5"/>
      <c r="TPJ56" s="5"/>
      <c r="TPK56" s="5"/>
      <c r="TPL56" s="5"/>
      <c r="TPM56" s="5"/>
      <c r="TPN56" s="5"/>
      <c r="TPO56" s="5"/>
      <c r="TPP56" s="5"/>
      <c r="TPQ56" s="5"/>
      <c r="TPR56" s="5"/>
      <c r="TPS56" s="5"/>
      <c r="TPT56" s="5"/>
      <c r="TPU56" s="5"/>
      <c r="TPV56" s="5"/>
      <c r="TPW56" s="5"/>
      <c r="TPX56" s="5"/>
      <c r="TPY56" s="5"/>
      <c r="TPZ56" s="5"/>
      <c r="TQA56" s="5"/>
      <c r="TQB56" s="5"/>
      <c r="TQC56" s="5"/>
      <c r="TQD56" s="5"/>
      <c r="TQE56" s="5"/>
      <c r="TQF56" s="5"/>
      <c r="TQG56" s="5"/>
      <c r="TQH56" s="5"/>
      <c r="TQI56" s="5"/>
      <c r="TQJ56" s="5"/>
      <c r="TQK56" s="5"/>
      <c r="TQL56" s="5"/>
      <c r="TQM56" s="5"/>
      <c r="TQN56" s="5"/>
      <c r="TQO56" s="5"/>
      <c r="TQP56" s="5"/>
      <c r="TQQ56" s="5"/>
      <c r="TQR56" s="5"/>
      <c r="TQS56" s="5"/>
      <c r="TQT56" s="5"/>
      <c r="TQU56" s="5"/>
      <c r="TQV56" s="5"/>
      <c r="TQW56" s="5"/>
      <c r="TQX56" s="5"/>
      <c r="TQY56" s="5"/>
      <c r="TQZ56" s="5"/>
      <c r="TRA56" s="5"/>
      <c r="TRB56" s="5"/>
      <c r="TRC56" s="5"/>
      <c r="TRD56" s="5"/>
      <c r="TRE56" s="5"/>
      <c r="TRF56" s="5"/>
      <c r="TRG56" s="5"/>
      <c r="TRH56" s="5"/>
      <c r="TRI56" s="5"/>
      <c r="TRJ56" s="5"/>
      <c r="TRK56" s="5"/>
      <c r="TRL56" s="5"/>
      <c r="TRM56" s="5"/>
      <c r="TRN56" s="5"/>
      <c r="TRO56" s="5"/>
      <c r="TRP56" s="5"/>
      <c r="TRQ56" s="5"/>
      <c r="TRR56" s="5"/>
      <c r="TRS56" s="5"/>
      <c r="TRT56" s="5"/>
      <c r="TRU56" s="5"/>
      <c r="TRV56" s="5"/>
      <c r="TRW56" s="5"/>
      <c r="TRX56" s="5"/>
      <c r="TRY56" s="5"/>
      <c r="TRZ56" s="5"/>
      <c r="TSA56" s="5"/>
      <c r="TSB56" s="5"/>
      <c r="TSC56" s="5"/>
      <c r="TSD56" s="5"/>
      <c r="TSE56" s="5"/>
      <c r="TSF56" s="5"/>
      <c r="TSG56" s="5"/>
      <c r="TSH56" s="5"/>
      <c r="TSI56" s="5"/>
      <c r="TSJ56" s="5"/>
      <c r="TSK56" s="5"/>
      <c r="TSL56" s="5"/>
      <c r="TSM56" s="5"/>
      <c r="TSN56" s="5"/>
      <c r="TSO56" s="5"/>
      <c r="TSP56" s="5"/>
      <c r="TSQ56" s="5"/>
      <c r="TSR56" s="5"/>
      <c r="TSS56" s="5"/>
      <c r="TST56" s="5"/>
      <c r="TSU56" s="5"/>
      <c r="TSV56" s="5"/>
      <c r="TSW56" s="5"/>
      <c r="TSX56" s="5"/>
      <c r="TSY56" s="5"/>
      <c r="TSZ56" s="5"/>
      <c r="TTA56" s="5"/>
      <c r="TTB56" s="5"/>
      <c r="TTC56" s="5"/>
      <c r="TTD56" s="5"/>
      <c r="TTE56" s="5"/>
      <c r="TTF56" s="5"/>
      <c r="TTG56" s="5"/>
      <c r="TTH56" s="5"/>
      <c r="TTI56" s="5"/>
      <c r="TTJ56" s="5"/>
      <c r="TTK56" s="5"/>
      <c r="TTL56" s="5"/>
      <c r="TTM56" s="5"/>
      <c r="TTN56" s="5"/>
      <c r="TTO56" s="5"/>
      <c r="TTP56" s="5"/>
      <c r="TTQ56" s="5"/>
      <c r="TTR56" s="5"/>
      <c r="TTS56" s="5"/>
      <c r="TTT56" s="5"/>
      <c r="TTU56" s="5"/>
      <c r="TTV56" s="5"/>
      <c r="TTW56" s="5"/>
      <c r="TTX56" s="5"/>
      <c r="TTY56" s="5"/>
      <c r="TTZ56" s="5"/>
      <c r="TUA56" s="5"/>
      <c r="TUB56" s="5"/>
      <c r="TUC56" s="5"/>
      <c r="TUD56" s="5"/>
      <c r="TUE56" s="5"/>
      <c r="TUF56" s="5"/>
      <c r="TUG56" s="5"/>
      <c r="TUH56" s="5"/>
      <c r="TUI56" s="5"/>
      <c r="TUJ56" s="5"/>
      <c r="TUK56" s="5"/>
      <c r="TUL56" s="5"/>
      <c r="TUM56" s="5"/>
      <c r="TUN56" s="5"/>
      <c r="TUO56" s="5"/>
      <c r="TUP56" s="5"/>
      <c r="TUQ56" s="5"/>
      <c r="TUR56" s="5"/>
      <c r="TUS56" s="5"/>
      <c r="TUT56" s="5"/>
      <c r="TUU56" s="5"/>
      <c r="TUV56" s="5"/>
      <c r="TUW56" s="5"/>
      <c r="TUX56" s="5"/>
      <c r="TUY56" s="5"/>
      <c r="TUZ56" s="5"/>
      <c r="TVA56" s="5"/>
      <c r="TVB56" s="5"/>
      <c r="TVC56" s="5"/>
      <c r="TVD56" s="5"/>
      <c r="TVE56" s="5"/>
      <c r="TVF56" s="5"/>
      <c r="TVG56" s="5"/>
      <c r="TVH56" s="5"/>
      <c r="TVI56" s="5"/>
      <c r="TVJ56" s="5"/>
      <c r="TVK56" s="5"/>
      <c r="TVL56" s="5"/>
      <c r="TVM56" s="5"/>
      <c r="TVN56" s="5"/>
      <c r="TVO56" s="5"/>
      <c r="TVP56" s="5"/>
      <c r="TVQ56" s="5"/>
      <c r="TVR56" s="5"/>
      <c r="TVS56" s="5"/>
      <c r="TVT56" s="5"/>
      <c r="TVU56" s="5"/>
      <c r="TVV56" s="5"/>
      <c r="TVW56" s="5"/>
      <c r="TVX56" s="5"/>
      <c r="TVY56" s="5"/>
      <c r="TVZ56" s="5"/>
      <c r="TWA56" s="5"/>
      <c r="TWB56" s="5"/>
      <c r="TWC56" s="5"/>
      <c r="TWD56" s="5"/>
      <c r="TWE56" s="5"/>
      <c r="TWF56" s="5"/>
      <c r="TWG56" s="5"/>
      <c r="TWH56" s="5"/>
      <c r="TWI56" s="5"/>
      <c r="TWJ56" s="5"/>
      <c r="TWK56" s="5"/>
      <c r="TWL56" s="5"/>
      <c r="TWM56" s="5"/>
      <c r="TWN56" s="5"/>
      <c r="TWO56" s="5"/>
      <c r="TWP56" s="5"/>
      <c r="TWQ56" s="5"/>
      <c r="TWR56" s="5"/>
      <c r="TWS56" s="5"/>
      <c r="TWT56" s="5"/>
      <c r="TWU56" s="5"/>
      <c r="TWV56" s="5"/>
      <c r="TWW56" s="5"/>
      <c r="TWX56" s="5"/>
      <c r="TWY56" s="5"/>
      <c r="TWZ56" s="5"/>
      <c r="TXA56" s="5"/>
      <c r="TXB56" s="5"/>
      <c r="TXC56" s="5"/>
      <c r="TXD56" s="5"/>
      <c r="TXE56" s="5"/>
      <c r="TXF56" s="5"/>
      <c r="TXG56" s="5"/>
      <c r="TXH56" s="5"/>
      <c r="TXI56" s="5"/>
      <c r="TXJ56" s="5"/>
      <c r="TXK56" s="5"/>
      <c r="TXL56" s="5"/>
      <c r="TXM56" s="5"/>
      <c r="TXN56" s="5"/>
      <c r="TXO56" s="5"/>
      <c r="TXP56" s="5"/>
      <c r="TXQ56" s="5"/>
      <c r="TXR56" s="5"/>
      <c r="TXS56" s="5"/>
      <c r="TXT56" s="5"/>
      <c r="TXU56" s="5"/>
      <c r="TXV56" s="5"/>
      <c r="TXW56" s="5"/>
      <c r="TXX56" s="5"/>
      <c r="TXY56" s="5"/>
      <c r="TXZ56" s="5"/>
      <c r="TYA56" s="5"/>
      <c r="TYB56" s="5"/>
      <c r="TYC56" s="5"/>
      <c r="TYD56" s="5"/>
      <c r="TYE56" s="5"/>
      <c r="TYF56" s="5"/>
      <c r="TYG56" s="5"/>
      <c r="TYH56" s="5"/>
      <c r="TYI56" s="5"/>
      <c r="TYJ56" s="5"/>
      <c r="TYK56" s="5"/>
      <c r="TYL56" s="5"/>
      <c r="TYM56" s="5"/>
      <c r="TYN56" s="5"/>
      <c r="TYO56" s="5"/>
      <c r="TYP56" s="5"/>
      <c r="TYQ56" s="5"/>
      <c r="TYR56" s="5"/>
      <c r="TYS56" s="5"/>
      <c r="TYT56" s="5"/>
      <c r="TYU56" s="5"/>
      <c r="TYV56" s="5"/>
      <c r="TYW56" s="5"/>
      <c r="TYX56" s="5"/>
      <c r="TYY56" s="5"/>
      <c r="TYZ56" s="5"/>
      <c r="TZA56" s="5"/>
      <c r="TZB56" s="5"/>
      <c r="TZC56" s="5"/>
      <c r="TZD56" s="5"/>
      <c r="TZE56" s="5"/>
      <c r="TZF56" s="5"/>
      <c r="TZG56" s="5"/>
      <c r="TZH56" s="5"/>
      <c r="TZI56" s="5"/>
      <c r="TZJ56" s="5"/>
      <c r="TZK56" s="5"/>
      <c r="TZL56" s="5"/>
      <c r="TZM56" s="5"/>
      <c r="TZN56" s="5"/>
      <c r="TZO56" s="5"/>
      <c r="TZP56" s="5"/>
      <c r="TZQ56" s="5"/>
      <c r="TZR56" s="5"/>
      <c r="TZS56" s="5"/>
      <c r="TZT56" s="5"/>
      <c r="TZU56" s="5"/>
      <c r="TZV56" s="5"/>
      <c r="TZW56" s="5"/>
      <c r="TZX56" s="5"/>
      <c r="TZY56" s="5"/>
      <c r="TZZ56" s="5"/>
      <c r="UAA56" s="5"/>
      <c r="UAB56" s="5"/>
      <c r="UAC56" s="5"/>
      <c r="UAD56" s="5"/>
      <c r="UAE56" s="5"/>
      <c r="UAF56" s="5"/>
      <c r="UAG56" s="5"/>
      <c r="UAH56" s="5"/>
      <c r="UAI56" s="5"/>
      <c r="UAJ56" s="5"/>
      <c r="UAK56" s="5"/>
      <c r="UAL56" s="5"/>
      <c r="UAM56" s="5"/>
      <c r="UAN56" s="5"/>
      <c r="UAO56" s="5"/>
      <c r="UAP56" s="5"/>
      <c r="UAQ56" s="5"/>
      <c r="UAR56" s="5"/>
      <c r="UAS56" s="5"/>
      <c r="UAT56" s="5"/>
      <c r="UAU56" s="5"/>
      <c r="UAV56" s="5"/>
      <c r="UAW56" s="5"/>
      <c r="UAX56" s="5"/>
      <c r="UAY56" s="5"/>
      <c r="UAZ56" s="5"/>
      <c r="UBA56" s="5"/>
      <c r="UBB56" s="5"/>
      <c r="UBC56" s="5"/>
      <c r="UBD56" s="5"/>
      <c r="UBE56" s="5"/>
      <c r="UBF56" s="5"/>
      <c r="UBG56" s="5"/>
      <c r="UBH56" s="5"/>
      <c r="UBI56" s="5"/>
      <c r="UBJ56" s="5"/>
      <c r="UBK56" s="5"/>
      <c r="UBL56" s="5"/>
      <c r="UBM56" s="5"/>
      <c r="UBN56" s="5"/>
      <c r="UBO56" s="5"/>
      <c r="UBP56" s="5"/>
      <c r="UBQ56" s="5"/>
      <c r="UBR56" s="5"/>
      <c r="UBS56" s="5"/>
      <c r="UBT56" s="5"/>
      <c r="UBU56" s="5"/>
      <c r="UBV56" s="5"/>
      <c r="UBW56" s="5"/>
      <c r="UBX56" s="5"/>
      <c r="UBY56" s="5"/>
      <c r="UBZ56" s="5"/>
      <c r="UCA56" s="5"/>
      <c r="UCB56" s="5"/>
      <c r="UCC56" s="5"/>
      <c r="UCD56" s="5"/>
      <c r="UCE56" s="5"/>
      <c r="UCF56" s="5"/>
      <c r="UCG56" s="5"/>
      <c r="UCH56" s="5"/>
      <c r="UCI56" s="5"/>
      <c r="UCJ56" s="5"/>
      <c r="UCK56" s="5"/>
      <c r="UCL56" s="5"/>
      <c r="UCM56" s="5"/>
      <c r="UCN56" s="5"/>
      <c r="UCO56" s="5"/>
      <c r="UCP56" s="5"/>
      <c r="UCQ56" s="5"/>
      <c r="UCR56" s="5"/>
      <c r="UCS56" s="5"/>
      <c r="UCT56" s="5"/>
      <c r="UCU56" s="5"/>
      <c r="UCV56" s="5"/>
      <c r="UCW56" s="5"/>
      <c r="UCX56" s="5"/>
      <c r="UCY56" s="5"/>
      <c r="UCZ56" s="5"/>
      <c r="UDA56" s="5"/>
      <c r="UDB56" s="5"/>
      <c r="UDC56" s="5"/>
      <c r="UDD56" s="5"/>
      <c r="UDE56" s="5"/>
      <c r="UDF56" s="5"/>
      <c r="UDG56" s="5"/>
      <c r="UDH56" s="5"/>
      <c r="UDI56" s="5"/>
      <c r="UDJ56" s="5"/>
      <c r="UDK56" s="5"/>
      <c r="UDL56" s="5"/>
      <c r="UDM56" s="5"/>
      <c r="UDN56" s="5"/>
      <c r="UDO56" s="5"/>
      <c r="UDP56" s="5"/>
      <c r="UDQ56" s="5"/>
      <c r="UDR56" s="5"/>
      <c r="UDS56" s="5"/>
      <c r="UDT56" s="5"/>
      <c r="UDU56" s="5"/>
      <c r="UDV56" s="5"/>
      <c r="UDW56" s="5"/>
      <c r="UDX56" s="5"/>
      <c r="UDY56" s="5"/>
      <c r="UDZ56" s="5"/>
      <c r="UEA56" s="5"/>
      <c r="UEB56" s="5"/>
      <c r="UEC56" s="5"/>
      <c r="UED56" s="5"/>
      <c r="UEE56" s="5"/>
      <c r="UEF56" s="5"/>
      <c r="UEG56" s="5"/>
      <c r="UEH56" s="5"/>
      <c r="UEI56" s="5"/>
      <c r="UEJ56" s="5"/>
      <c r="UEK56" s="5"/>
      <c r="UEL56" s="5"/>
      <c r="UEM56" s="5"/>
      <c r="UEN56" s="5"/>
      <c r="UEO56" s="5"/>
      <c r="UEP56" s="5"/>
      <c r="UEQ56" s="5"/>
      <c r="UER56" s="5"/>
      <c r="UES56" s="5"/>
      <c r="UET56" s="5"/>
      <c r="UEU56" s="5"/>
      <c r="UEV56" s="5"/>
      <c r="UEW56" s="5"/>
      <c r="UEX56" s="5"/>
      <c r="UEY56" s="5"/>
      <c r="UEZ56" s="5"/>
      <c r="UFA56" s="5"/>
      <c r="UFB56" s="5"/>
      <c r="UFC56" s="5"/>
      <c r="UFD56" s="5"/>
      <c r="UFE56" s="5"/>
      <c r="UFF56" s="5"/>
      <c r="UFG56" s="5"/>
      <c r="UFH56" s="5"/>
      <c r="UFI56" s="5"/>
      <c r="UFJ56" s="5"/>
      <c r="UFK56" s="5"/>
      <c r="UFL56" s="5"/>
      <c r="UFM56" s="5"/>
      <c r="UFN56" s="5"/>
      <c r="UFO56" s="5"/>
      <c r="UFP56" s="5"/>
      <c r="UFQ56" s="5"/>
      <c r="UFR56" s="5"/>
      <c r="UFS56" s="5"/>
      <c r="UFT56" s="5"/>
      <c r="UFU56" s="5"/>
      <c r="UFV56" s="5"/>
      <c r="UFW56" s="5"/>
      <c r="UFX56" s="5"/>
      <c r="UFY56" s="5"/>
      <c r="UFZ56" s="5"/>
      <c r="UGA56" s="5"/>
      <c r="UGB56" s="5"/>
      <c r="UGC56" s="5"/>
      <c r="UGD56" s="5"/>
      <c r="UGE56" s="5"/>
      <c r="UGF56" s="5"/>
      <c r="UGG56" s="5"/>
      <c r="UGH56" s="5"/>
      <c r="UGI56" s="5"/>
      <c r="UGJ56" s="5"/>
      <c r="UGK56" s="5"/>
      <c r="UGL56" s="5"/>
      <c r="UGM56" s="5"/>
      <c r="UGN56" s="5"/>
      <c r="UGO56" s="5"/>
      <c r="UGP56" s="5"/>
      <c r="UGQ56" s="5"/>
      <c r="UGR56" s="5"/>
      <c r="UGS56" s="5"/>
      <c r="UGT56" s="5"/>
      <c r="UGU56" s="5"/>
      <c r="UGV56" s="5"/>
      <c r="UGW56" s="5"/>
      <c r="UGX56" s="5"/>
      <c r="UGY56" s="5"/>
      <c r="UGZ56" s="5"/>
      <c r="UHA56" s="5"/>
      <c r="UHB56" s="5"/>
      <c r="UHC56" s="5"/>
      <c r="UHD56" s="5"/>
      <c r="UHE56" s="5"/>
      <c r="UHF56" s="5"/>
      <c r="UHG56" s="5"/>
      <c r="UHH56" s="5"/>
      <c r="UHI56" s="5"/>
      <c r="UHJ56" s="5"/>
      <c r="UHK56" s="5"/>
      <c r="UHL56" s="5"/>
      <c r="UHM56" s="5"/>
      <c r="UHN56" s="5"/>
      <c r="UHO56" s="5"/>
      <c r="UHP56" s="5"/>
      <c r="UHQ56" s="5"/>
      <c r="UHR56" s="5"/>
      <c r="UHS56" s="5"/>
      <c r="UHT56" s="5"/>
      <c r="UHU56" s="5"/>
      <c r="UHV56" s="5"/>
      <c r="UHW56" s="5"/>
      <c r="UHX56" s="5"/>
      <c r="UHY56" s="5"/>
      <c r="UHZ56" s="5"/>
      <c r="UIA56" s="5"/>
      <c r="UIB56" s="5"/>
      <c r="UIC56" s="5"/>
      <c r="UID56" s="5"/>
      <c r="UIE56" s="5"/>
      <c r="UIF56" s="5"/>
      <c r="UIG56" s="5"/>
      <c r="UIH56" s="5"/>
      <c r="UII56" s="5"/>
      <c r="UIJ56" s="5"/>
      <c r="UIK56" s="5"/>
      <c r="UIL56" s="5"/>
      <c r="UIM56" s="5"/>
      <c r="UIN56" s="5"/>
      <c r="UIO56" s="5"/>
      <c r="UIP56" s="5"/>
      <c r="UIQ56" s="5"/>
      <c r="UIR56" s="5"/>
      <c r="UIS56" s="5"/>
      <c r="UIT56" s="5"/>
      <c r="UIU56" s="5"/>
      <c r="UIV56" s="5"/>
      <c r="UIW56" s="5"/>
      <c r="UIX56" s="5"/>
      <c r="UIY56" s="5"/>
      <c r="UIZ56" s="5"/>
      <c r="UJA56" s="5"/>
      <c r="UJB56" s="5"/>
      <c r="UJC56" s="5"/>
      <c r="UJD56" s="5"/>
      <c r="UJE56" s="5"/>
      <c r="UJF56" s="5"/>
      <c r="UJG56" s="5"/>
      <c r="UJH56" s="5"/>
      <c r="UJI56" s="5"/>
      <c r="UJJ56" s="5"/>
      <c r="UJK56" s="5"/>
      <c r="UJL56" s="5"/>
      <c r="UJM56" s="5"/>
      <c r="UJN56" s="5"/>
      <c r="UJO56" s="5"/>
      <c r="UJP56" s="5"/>
      <c r="UJQ56" s="5"/>
      <c r="UJR56" s="5"/>
      <c r="UJS56" s="5"/>
      <c r="UJT56" s="5"/>
      <c r="UJU56" s="5"/>
      <c r="UJV56" s="5"/>
      <c r="UJW56" s="5"/>
      <c r="UJX56" s="5"/>
      <c r="UJY56" s="5"/>
      <c r="UJZ56" s="5"/>
      <c r="UKA56" s="5"/>
      <c r="UKB56" s="5"/>
      <c r="UKC56" s="5"/>
      <c r="UKD56" s="5"/>
      <c r="UKE56" s="5"/>
      <c r="UKF56" s="5"/>
      <c r="UKG56" s="5"/>
      <c r="UKH56" s="5"/>
      <c r="UKI56" s="5"/>
      <c r="UKJ56" s="5"/>
      <c r="UKK56" s="5"/>
      <c r="UKL56" s="5"/>
      <c r="UKM56" s="5"/>
      <c r="UKN56" s="5"/>
      <c r="UKO56" s="5"/>
      <c r="UKP56" s="5"/>
      <c r="UKQ56" s="5"/>
      <c r="UKR56" s="5"/>
      <c r="UKS56" s="5"/>
      <c r="UKT56" s="5"/>
      <c r="UKU56" s="5"/>
      <c r="UKV56" s="5"/>
      <c r="UKW56" s="5"/>
      <c r="UKX56" s="5"/>
      <c r="UKY56" s="5"/>
      <c r="UKZ56" s="5"/>
      <c r="ULA56" s="5"/>
      <c r="ULB56" s="5"/>
      <c r="ULC56" s="5"/>
      <c r="ULD56" s="5"/>
      <c r="ULE56" s="5"/>
      <c r="ULF56" s="5"/>
      <c r="ULG56" s="5"/>
      <c r="ULH56" s="5"/>
      <c r="ULI56" s="5"/>
      <c r="ULJ56" s="5"/>
      <c r="ULK56" s="5"/>
      <c r="ULL56" s="5"/>
      <c r="ULM56" s="5"/>
      <c r="ULN56" s="5"/>
      <c r="ULO56" s="5"/>
      <c r="ULP56" s="5"/>
      <c r="ULQ56" s="5"/>
      <c r="ULR56" s="5"/>
      <c r="ULS56" s="5"/>
      <c r="ULT56" s="5"/>
      <c r="ULU56" s="5"/>
      <c r="ULV56" s="5"/>
      <c r="ULW56" s="5"/>
      <c r="ULX56" s="5"/>
      <c r="ULY56" s="5"/>
      <c r="ULZ56" s="5"/>
      <c r="UMA56" s="5"/>
      <c r="UMB56" s="5"/>
      <c r="UMC56" s="5"/>
      <c r="UMD56" s="5"/>
      <c r="UME56" s="5"/>
      <c r="UMF56" s="5"/>
      <c r="UMG56" s="5"/>
      <c r="UMH56" s="5"/>
      <c r="UMI56" s="5"/>
      <c r="UMJ56" s="5"/>
      <c r="UMK56" s="5"/>
      <c r="UML56" s="5"/>
      <c r="UMM56" s="5"/>
      <c r="UMN56" s="5"/>
      <c r="UMO56" s="5"/>
      <c r="UMP56" s="5"/>
      <c r="UMQ56" s="5"/>
      <c r="UMR56" s="5"/>
      <c r="UMS56" s="5"/>
      <c r="UMT56" s="5"/>
      <c r="UMU56" s="5"/>
      <c r="UMV56" s="5"/>
      <c r="UMW56" s="5"/>
      <c r="UMX56" s="5"/>
      <c r="UMY56" s="5"/>
      <c r="UMZ56" s="5"/>
      <c r="UNA56" s="5"/>
      <c r="UNB56" s="5"/>
      <c r="UNC56" s="5"/>
      <c r="UND56" s="5"/>
      <c r="UNE56" s="5"/>
      <c r="UNF56" s="5"/>
      <c r="UNG56" s="5"/>
      <c r="UNH56" s="5"/>
      <c r="UNI56" s="5"/>
      <c r="UNJ56" s="5"/>
      <c r="UNK56" s="5"/>
      <c r="UNL56" s="5"/>
      <c r="UNM56" s="5"/>
      <c r="UNN56" s="5"/>
      <c r="UNO56" s="5"/>
      <c r="UNP56" s="5"/>
      <c r="UNQ56" s="5"/>
      <c r="UNR56" s="5"/>
      <c r="UNS56" s="5"/>
      <c r="UNT56" s="5"/>
      <c r="UNU56" s="5"/>
      <c r="UNV56" s="5"/>
      <c r="UNW56" s="5"/>
      <c r="UNX56" s="5"/>
      <c r="UNY56" s="5"/>
      <c r="UNZ56" s="5"/>
      <c r="UOA56" s="5"/>
      <c r="UOB56" s="5"/>
      <c r="UOC56" s="5"/>
      <c r="UOD56" s="5"/>
      <c r="UOE56" s="5"/>
      <c r="UOF56" s="5"/>
      <c r="UOG56" s="5"/>
      <c r="UOH56" s="5"/>
      <c r="UOI56" s="5"/>
      <c r="UOJ56" s="5"/>
      <c r="UOK56" s="5"/>
      <c r="UOL56" s="5"/>
      <c r="UOM56" s="5"/>
      <c r="UON56" s="5"/>
      <c r="UOO56" s="5"/>
      <c r="UOP56" s="5"/>
      <c r="UOQ56" s="5"/>
      <c r="UOR56" s="5"/>
      <c r="UOS56" s="5"/>
      <c r="UOT56" s="5"/>
      <c r="UOU56" s="5"/>
      <c r="UOV56" s="5"/>
      <c r="UOW56" s="5"/>
      <c r="UOX56" s="5"/>
      <c r="UOY56" s="5"/>
      <c r="UOZ56" s="5"/>
      <c r="UPA56" s="5"/>
      <c r="UPB56" s="5"/>
      <c r="UPC56" s="5"/>
      <c r="UPD56" s="5"/>
      <c r="UPE56" s="5"/>
      <c r="UPF56" s="5"/>
      <c r="UPG56" s="5"/>
      <c r="UPH56" s="5"/>
      <c r="UPI56" s="5"/>
      <c r="UPJ56" s="5"/>
      <c r="UPK56" s="5"/>
      <c r="UPL56" s="5"/>
      <c r="UPM56" s="5"/>
      <c r="UPN56" s="5"/>
      <c r="UPO56" s="5"/>
      <c r="UPP56" s="5"/>
      <c r="UPQ56" s="5"/>
      <c r="UPR56" s="5"/>
      <c r="UPS56" s="5"/>
      <c r="UPT56" s="5"/>
      <c r="UPU56" s="5"/>
      <c r="UPV56" s="5"/>
      <c r="UPW56" s="5"/>
      <c r="UPX56" s="5"/>
      <c r="UPY56" s="5"/>
      <c r="UPZ56" s="5"/>
      <c r="UQA56" s="5"/>
      <c r="UQB56" s="5"/>
      <c r="UQC56" s="5"/>
      <c r="UQD56" s="5"/>
      <c r="UQE56" s="5"/>
      <c r="UQF56" s="5"/>
      <c r="UQG56" s="5"/>
      <c r="UQH56" s="5"/>
      <c r="UQI56" s="5"/>
      <c r="UQJ56" s="5"/>
      <c r="UQK56" s="5"/>
      <c r="UQL56" s="5"/>
      <c r="UQM56" s="5"/>
      <c r="UQN56" s="5"/>
      <c r="UQO56" s="5"/>
      <c r="UQP56" s="5"/>
      <c r="UQQ56" s="5"/>
      <c r="UQR56" s="5"/>
      <c r="UQS56" s="5"/>
      <c r="UQT56" s="5"/>
      <c r="UQU56" s="5"/>
      <c r="UQV56" s="5"/>
      <c r="UQW56" s="5"/>
      <c r="UQX56" s="5"/>
      <c r="UQY56" s="5"/>
      <c r="UQZ56" s="5"/>
      <c r="URA56" s="5"/>
      <c r="URB56" s="5"/>
      <c r="URC56" s="5"/>
      <c r="URD56" s="5"/>
      <c r="URE56" s="5"/>
      <c r="URF56" s="5"/>
      <c r="URG56" s="5"/>
      <c r="URH56" s="5"/>
      <c r="URI56" s="5"/>
      <c r="URJ56" s="5"/>
      <c r="URK56" s="5"/>
      <c r="URL56" s="5"/>
      <c r="URM56" s="5"/>
      <c r="URN56" s="5"/>
      <c r="URO56" s="5"/>
      <c r="URP56" s="5"/>
      <c r="URQ56" s="5"/>
      <c r="URR56" s="5"/>
      <c r="URS56" s="5"/>
      <c r="URT56" s="5"/>
      <c r="URU56" s="5"/>
      <c r="URV56" s="5"/>
      <c r="URW56" s="5"/>
      <c r="URX56" s="5"/>
      <c r="URY56" s="5"/>
      <c r="URZ56" s="5"/>
      <c r="USA56" s="5"/>
      <c r="USB56" s="5"/>
      <c r="USC56" s="5"/>
      <c r="USD56" s="5"/>
      <c r="USE56" s="5"/>
      <c r="USF56" s="5"/>
      <c r="USG56" s="5"/>
      <c r="USH56" s="5"/>
      <c r="USI56" s="5"/>
      <c r="USJ56" s="5"/>
      <c r="USK56" s="5"/>
      <c r="USL56" s="5"/>
      <c r="USM56" s="5"/>
      <c r="USN56" s="5"/>
      <c r="USO56" s="5"/>
      <c r="USP56" s="5"/>
      <c r="USQ56" s="5"/>
      <c r="USR56" s="5"/>
      <c r="USS56" s="5"/>
      <c r="UST56" s="5"/>
      <c r="USU56" s="5"/>
      <c r="USV56" s="5"/>
      <c r="USW56" s="5"/>
      <c r="USX56" s="5"/>
      <c r="USY56" s="5"/>
      <c r="USZ56" s="5"/>
      <c r="UTA56" s="5"/>
      <c r="UTB56" s="5"/>
      <c r="UTC56" s="5"/>
      <c r="UTD56" s="5"/>
      <c r="UTE56" s="5"/>
      <c r="UTF56" s="5"/>
      <c r="UTG56" s="5"/>
      <c r="UTH56" s="5"/>
      <c r="UTI56" s="5"/>
      <c r="UTJ56" s="5"/>
      <c r="UTK56" s="5"/>
      <c r="UTL56" s="5"/>
      <c r="UTM56" s="5"/>
      <c r="UTN56" s="5"/>
      <c r="UTO56" s="5"/>
      <c r="UTP56" s="5"/>
      <c r="UTQ56" s="5"/>
      <c r="UTR56" s="5"/>
      <c r="UTS56" s="5"/>
      <c r="UTT56" s="5"/>
      <c r="UTU56" s="5"/>
      <c r="UTV56" s="5"/>
      <c r="UTW56" s="5"/>
      <c r="UTX56" s="5"/>
      <c r="UTY56" s="5"/>
      <c r="UTZ56" s="5"/>
      <c r="UUA56" s="5"/>
      <c r="UUB56" s="5"/>
      <c r="UUC56" s="5"/>
      <c r="UUD56" s="5"/>
      <c r="UUE56" s="5"/>
      <c r="UUF56" s="5"/>
      <c r="UUG56" s="5"/>
      <c r="UUH56" s="5"/>
      <c r="UUI56" s="5"/>
      <c r="UUJ56" s="5"/>
      <c r="UUK56" s="5"/>
      <c r="UUL56" s="5"/>
      <c r="UUM56" s="5"/>
      <c r="UUN56" s="5"/>
      <c r="UUO56" s="5"/>
      <c r="UUP56" s="5"/>
      <c r="UUQ56" s="5"/>
      <c r="UUR56" s="5"/>
      <c r="UUS56" s="5"/>
      <c r="UUT56" s="5"/>
      <c r="UUU56" s="5"/>
      <c r="UUV56" s="5"/>
      <c r="UUW56" s="5"/>
      <c r="UUX56" s="5"/>
      <c r="UUY56" s="5"/>
      <c r="UUZ56" s="5"/>
      <c r="UVA56" s="5"/>
      <c r="UVB56" s="5"/>
      <c r="UVC56" s="5"/>
      <c r="UVD56" s="5"/>
      <c r="UVE56" s="5"/>
      <c r="UVF56" s="5"/>
      <c r="UVG56" s="5"/>
      <c r="UVH56" s="5"/>
      <c r="UVI56" s="5"/>
      <c r="UVJ56" s="5"/>
      <c r="UVK56" s="5"/>
      <c r="UVL56" s="5"/>
      <c r="UVM56" s="5"/>
      <c r="UVN56" s="5"/>
      <c r="UVO56" s="5"/>
      <c r="UVP56" s="5"/>
      <c r="UVQ56" s="5"/>
      <c r="UVR56" s="5"/>
      <c r="UVS56" s="5"/>
      <c r="UVT56" s="5"/>
      <c r="UVU56" s="5"/>
      <c r="UVV56" s="5"/>
      <c r="UVW56" s="5"/>
      <c r="UVX56" s="5"/>
      <c r="UVY56" s="5"/>
      <c r="UVZ56" s="5"/>
      <c r="UWA56" s="5"/>
      <c r="UWB56" s="5"/>
      <c r="UWC56" s="5"/>
      <c r="UWD56" s="5"/>
      <c r="UWE56" s="5"/>
      <c r="UWF56" s="5"/>
      <c r="UWG56" s="5"/>
      <c r="UWH56" s="5"/>
      <c r="UWI56" s="5"/>
      <c r="UWJ56" s="5"/>
      <c r="UWK56" s="5"/>
      <c r="UWL56" s="5"/>
      <c r="UWM56" s="5"/>
      <c r="UWN56" s="5"/>
      <c r="UWO56" s="5"/>
      <c r="UWP56" s="5"/>
      <c r="UWQ56" s="5"/>
      <c r="UWR56" s="5"/>
      <c r="UWS56" s="5"/>
      <c r="UWT56" s="5"/>
      <c r="UWU56" s="5"/>
      <c r="UWV56" s="5"/>
      <c r="UWW56" s="5"/>
      <c r="UWX56" s="5"/>
      <c r="UWY56" s="5"/>
      <c r="UWZ56" s="5"/>
      <c r="UXA56" s="5"/>
      <c r="UXB56" s="5"/>
      <c r="UXC56" s="5"/>
      <c r="UXD56" s="5"/>
      <c r="UXE56" s="5"/>
      <c r="UXF56" s="5"/>
      <c r="UXG56" s="5"/>
      <c r="UXH56" s="5"/>
      <c r="UXI56" s="5"/>
      <c r="UXJ56" s="5"/>
      <c r="UXK56" s="5"/>
      <c r="UXL56" s="5"/>
      <c r="UXM56" s="5"/>
      <c r="UXN56" s="5"/>
      <c r="UXO56" s="5"/>
      <c r="UXP56" s="5"/>
      <c r="UXQ56" s="5"/>
      <c r="UXR56" s="5"/>
      <c r="UXS56" s="5"/>
      <c r="UXT56" s="5"/>
      <c r="UXU56" s="5"/>
      <c r="UXV56" s="5"/>
      <c r="UXW56" s="5"/>
      <c r="UXX56" s="5"/>
      <c r="UXY56" s="5"/>
      <c r="UXZ56" s="5"/>
      <c r="UYA56" s="5"/>
      <c r="UYB56" s="5"/>
      <c r="UYC56" s="5"/>
      <c r="UYD56" s="5"/>
      <c r="UYE56" s="5"/>
      <c r="UYF56" s="5"/>
      <c r="UYG56" s="5"/>
      <c r="UYH56" s="5"/>
      <c r="UYI56" s="5"/>
      <c r="UYJ56" s="5"/>
      <c r="UYK56" s="5"/>
      <c r="UYL56" s="5"/>
      <c r="UYM56" s="5"/>
      <c r="UYN56" s="5"/>
      <c r="UYO56" s="5"/>
      <c r="UYP56" s="5"/>
      <c r="UYQ56" s="5"/>
      <c r="UYR56" s="5"/>
      <c r="UYS56" s="5"/>
      <c r="UYT56" s="5"/>
      <c r="UYU56" s="5"/>
      <c r="UYV56" s="5"/>
      <c r="UYW56" s="5"/>
      <c r="UYX56" s="5"/>
      <c r="UYY56" s="5"/>
      <c r="UYZ56" s="5"/>
      <c r="UZA56" s="5"/>
      <c r="UZB56" s="5"/>
      <c r="UZC56" s="5"/>
      <c r="UZD56" s="5"/>
      <c r="UZE56" s="5"/>
      <c r="UZF56" s="5"/>
      <c r="UZG56" s="5"/>
      <c r="UZH56" s="5"/>
      <c r="UZI56" s="5"/>
      <c r="UZJ56" s="5"/>
      <c r="UZK56" s="5"/>
      <c r="UZL56" s="5"/>
      <c r="UZM56" s="5"/>
      <c r="UZN56" s="5"/>
      <c r="UZO56" s="5"/>
      <c r="UZP56" s="5"/>
      <c r="UZQ56" s="5"/>
      <c r="UZR56" s="5"/>
      <c r="UZS56" s="5"/>
      <c r="UZT56" s="5"/>
      <c r="UZU56" s="5"/>
      <c r="UZV56" s="5"/>
      <c r="UZW56" s="5"/>
      <c r="UZX56" s="5"/>
      <c r="UZY56" s="5"/>
      <c r="UZZ56" s="5"/>
      <c r="VAA56" s="5"/>
      <c r="VAB56" s="5"/>
      <c r="VAC56" s="5"/>
      <c r="VAD56" s="5"/>
      <c r="VAE56" s="5"/>
      <c r="VAF56" s="5"/>
      <c r="VAG56" s="5"/>
      <c r="VAH56" s="5"/>
      <c r="VAI56" s="5"/>
      <c r="VAJ56" s="5"/>
      <c r="VAK56" s="5"/>
      <c r="VAL56" s="5"/>
      <c r="VAM56" s="5"/>
      <c r="VAN56" s="5"/>
      <c r="VAO56" s="5"/>
      <c r="VAP56" s="5"/>
      <c r="VAQ56" s="5"/>
      <c r="VAR56" s="5"/>
      <c r="VAS56" s="5"/>
      <c r="VAT56" s="5"/>
      <c r="VAU56" s="5"/>
      <c r="VAV56" s="5"/>
      <c r="VAW56" s="5"/>
      <c r="VAX56" s="5"/>
      <c r="VAY56" s="5"/>
      <c r="VAZ56" s="5"/>
      <c r="VBA56" s="5"/>
      <c r="VBB56" s="5"/>
      <c r="VBC56" s="5"/>
      <c r="VBD56" s="5"/>
      <c r="VBE56" s="5"/>
      <c r="VBF56" s="5"/>
      <c r="VBG56" s="5"/>
      <c r="VBH56" s="5"/>
      <c r="VBI56" s="5"/>
      <c r="VBJ56" s="5"/>
      <c r="VBK56" s="5"/>
      <c r="VBL56" s="5"/>
      <c r="VBM56" s="5"/>
      <c r="VBN56" s="5"/>
      <c r="VBO56" s="5"/>
      <c r="VBP56" s="5"/>
      <c r="VBQ56" s="5"/>
      <c r="VBR56" s="5"/>
      <c r="VBS56" s="5"/>
      <c r="VBT56" s="5"/>
      <c r="VBU56" s="5"/>
      <c r="VBV56" s="5"/>
      <c r="VBW56" s="5"/>
      <c r="VBX56" s="5"/>
      <c r="VBY56" s="5"/>
      <c r="VBZ56" s="5"/>
      <c r="VCA56" s="5"/>
      <c r="VCB56" s="5"/>
      <c r="VCC56" s="5"/>
      <c r="VCD56" s="5"/>
      <c r="VCE56" s="5"/>
      <c r="VCF56" s="5"/>
      <c r="VCG56" s="5"/>
      <c r="VCH56" s="5"/>
      <c r="VCI56" s="5"/>
      <c r="VCJ56" s="5"/>
      <c r="VCK56" s="5"/>
      <c r="VCL56" s="5"/>
      <c r="VCM56" s="5"/>
      <c r="VCN56" s="5"/>
      <c r="VCO56" s="5"/>
      <c r="VCP56" s="5"/>
      <c r="VCQ56" s="5"/>
      <c r="VCR56" s="5"/>
      <c r="VCS56" s="5"/>
      <c r="VCT56" s="5"/>
      <c r="VCU56" s="5"/>
      <c r="VCV56" s="5"/>
      <c r="VCW56" s="5"/>
      <c r="VCX56" s="5"/>
      <c r="VCY56" s="5"/>
      <c r="VCZ56" s="5"/>
      <c r="VDA56" s="5"/>
      <c r="VDB56" s="5"/>
      <c r="VDC56" s="5"/>
      <c r="VDD56" s="5"/>
      <c r="VDE56" s="5"/>
      <c r="VDF56" s="5"/>
      <c r="VDG56" s="5"/>
      <c r="VDH56" s="5"/>
      <c r="VDI56" s="5"/>
      <c r="VDJ56" s="5"/>
      <c r="VDK56" s="5"/>
      <c r="VDL56" s="5"/>
      <c r="VDM56" s="5"/>
      <c r="VDN56" s="5"/>
      <c r="VDO56" s="5"/>
      <c r="VDP56" s="5"/>
      <c r="VDQ56" s="5"/>
      <c r="VDR56" s="5"/>
      <c r="VDS56" s="5"/>
      <c r="VDT56" s="5"/>
      <c r="VDU56" s="5"/>
      <c r="VDV56" s="5"/>
      <c r="VDW56" s="5"/>
      <c r="VDX56" s="5"/>
      <c r="VDY56" s="5"/>
      <c r="VDZ56" s="5"/>
      <c r="VEA56" s="5"/>
      <c r="VEB56" s="5"/>
      <c r="VEC56" s="5"/>
      <c r="VED56" s="5"/>
      <c r="VEE56" s="5"/>
      <c r="VEF56" s="5"/>
      <c r="VEG56" s="5"/>
      <c r="VEH56" s="5"/>
      <c r="VEI56" s="5"/>
      <c r="VEJ56" s="5"/>
      <c r="VEK56" s="5"/>
      <c r="VEL56" s="5"/>
      <c r="VEM56" s="5"/>
      <c r="VEN56" s="5"/>
      <c r="VEO56" s="5"/>
      <c r="VEP56" s="5"/>
      <c r="VEQ56" s="5"/>
      <c r="VER56" s="5"/>
      <c r="VES56" s="5"/>
      <c r="VET56" s="5"/>
      <c r="VEU56" s="5"/>
      <c r="VEV56" s="5"/>
      <c r="VEW56" s="5"/>
      <c r="VEX56" s="5"/>
      <c r="VEY56" s="5"/>
      <c r="VEZ56" s="5"/>
      <c r="VFA56" s="5"/>
      <c r="VFB56" s="5"/>
      <c r="VFC56" s="5"/>
      <c r="VFD56" s="5"/>
      <c r="VFE56" s="5"/>
      <c r="VFF56" s="5"/>
      <c r="VFG56" s="5"/>
      <c r="VFH56" s="5"/>
      <c r="VFI56" s="5"/>
      <c r="VFJ56" s="5"/>
      <c r="VFK56" s="5"/>
      <c r="VFL56" s="5"/>
      <c r="VFM56" s="5"/>
      <c r="VFN56" s="5"/>
      <c r="VFO56" s="5"/>
      <c r="VFP56" s="5"/>
      <c r="VFQ56" s="5"/>
      <c r="VFR56" s="5"/>
      <c r="VFS56" s="5"/>
      <c r="VFT56" s="5"/>
      <c r="VFU56" s="5"/>
      <c r="VFV56" s="5"/>
      <c r="VFW56" s="5"/>
      <c r="VFX56" s="5"/>
      <c r="VFY56" s="5"/>
      <c r="VFZ56" s="5"/>
      <c r="VGA56" s="5"/>
      <c r="VGB56" s="5"/>
      <c r="VGC56" s="5"/>
      <c r="VGD56" s="5"/>
      <c r="VGE56" s="5"/>
      <c r="VGF56" s="5"/>
      <c r="VGG56" s="5"/>
      <c r="VGH56" s="5"/>
      <c r="VGI56" s="5"/>
      <c r="VGJ56" s="5"/>
      <c r="VGK56" s="5"/>
      <c r="VGL56" s="5"/>
      <c r="VGM56" s="5"/>
      <c r="VGN56" s="5"/>
      <c r="VGO56" s="5"/>
      <c r="VGP56" s="5"/>
      <c r="VGQ56" s="5"/>
      <c r="VGR56" s="5"/>
      <c r="VGS56" s="5"/>
      <c r="VGT56" s="5"/>
      <c r="VGU56" s="5"/>
      <c r="VGV56" s="5"/>
      <c r="VGW56" s="5"/>
      <c r="VGX56" s="5"/>
      <c r="VGY56" s="5"/>
      <c r="VGZ56" s="5"/>
      <c r="VHA56" s="5"/>
      <c r="VHB56" s="5"/>
      <c r="VHC56" s="5"/>
      <c r="VHD56" s="5"/>
      <c r="VHE56" s="5"/>
      <c r="VHF56" s="5"/>
      <c r="VHG56" s="5"/>
      <c r="VHH56" s="5"/>
      <c r="VHI56" s="5"/>
      <c r="VHJ56" s="5"/>
      <c r="VHK56" s="5"/>
      <c r="VHL56" s="5"/>
      <c r="VHM56" s="5"/>
      <c r="VHN56" s="5"/>
      <c r="VHO56" s="5"/>
      <c r="VHP56" s="5"/>
      <c r="VHQ56" s="5"/>
      <c r="VHR56" s="5"/>
      <c r="VHS56" s="5"/>
      <c r="VHT56" s="5"/>
      <c r="VHU56" s="5"/>
      <c r="VHV56" s="5"/>
      <c r="VHW56" s="5"/>
      <c r="VHX56" s="5"/>
      <c r="VHY56" s="5"/>
      <c r="VHZ56" s="5"/>
      <c r="VIA56" s="5"/>
      <c r="VIB56" s="5"/>
      <c r="VIC56" s="5"/>
      <c r="VID56" s="5"/>
      <c r="VIE56" s="5"/>
      <c r="VIF56" s="5"/>
      <c r="VIG56" s="5"/>
      <c r="VIH56" s="5"/>
      <c r="VII56" s="5"/>
      <c r="VIJ56" s="5"/>
      <c r="VIK56" s="5"/>
      <c r="VIL56" s="5"/>
      <c r="VIM56" s="5"/>
      <c r="VIN56" s="5"/>
      <c r="VIO56" s="5"/>
      <c r="VIP56" s="5"/>
      <c r="VIQ56" s="5"/>
      <c r="VIR56" s="5"/>
      <c r="VIS56" s="5"/>
      <c r="VIT56" s="5"/>
      <c r="VIU56" s="5"/>
      <c r="VIV56" s="5"/>
      <c r="VIW56" s="5"/>
      <c r="VIX56" s="5"/>
      <c r="VIY56" s="5"/>
      <c r="VIZ56" s="5"/>
      <c r="VJA56" s="5"/>
      <c r="VJB56" s="5"/>
      <c r="VJC56" s="5"/>
      <c r="VJD56" s="5"/>
      <c r="VJE56" s="5"/>
      <c r="VJF56" s="5"/>
      <c r="VJG56" s="5"/>
      <c r="VJH56" s="5"/>
      <c r="VJI56" s="5"/>
      <c r="VJJ56" s="5"/>
      <c r="VJK56" s="5"/>
      <c r="VJL56" s="5"/>
      <c r="VJM56" s="5"/>
      <c r="VJN56" s="5"/>
      <c r="VJO56" s="5"/>
      <c r="VJP56" s="5"/>
      <c r="VJQ56" s="5"/>
      <c r="VJR56" s="5"/>
      <c r="VJS56" s="5"/>
      <c r="VJT56" s="5"/>
      <c r="VJU56" s="5"/>
      <c r="VJV56" s="5"/>
      <c r="VJW56" s="5"/>
      <c r="VJX56" s="5"/>
      <c r="VJY56" s="5"/>
      <c r="VJZ56" s="5"/>
      <c r="VKA56" s="5"/>
      <c r="VKB56" s="5"/>
      <c r="VKC56" s="5"/>
      <c r="VKD56" s="5"/>
      <c r="VKE56" s="5"/>
      <c r="VKF56" s="5"/>
      <c r="VKG56" s="5"/>
      <c r="VKH56" s="5"/>
      <c r="VKI56" s="5"/>
      <c r="VKJ56" s="5"/>
      <c r="VKK56" s="5"/>
      <c r="VKL56" s="5"/>
      <c r="VKM56" s="5"/>
      <c r="VKN56" s="5"/>
      <c r="VKO56" s="5"/>
      <c r="VKP56" s="5"/>
      <c r="VKQ56" s="5"/>
      <c r="VKR56" s="5"/>
      <c r="VKS56" s="5"/>
      <c r="VKT56" s="5"/>
      <c r="VKU56" s="5"/>
      <c r="VKV56" s="5"/>
      <c r="VKW56" s="5"/>
      <c r="VKX56" s="5"/>
      <c r="VKY56" s="5"/>
      <c r="VKZ56" s="5"/>
      <c r="VLA56" s="5"/>
      <c r="VLB56" s="5"/>
      <c r="VLC56" s="5"/>
      <c r="VLD56" s="5"/>
      <c r="VLE56" s="5"/>
      <c r="VLF56" s="5"/>
      <c r="VLG56" s="5"/>
      <c r="VLH56" s="5"/>
      <c r="VLI56" s="5"/>
      <c r="VLJ56" s="5"/>
      <c r="VLK56" s="5"/>
      <c r="VLL56" s="5"/>
      <c r="VLM56" s="5"/>
      <c r="VLN56" s="5"/>
      <c r="VLO56" s="5"/>
      <c r="VLP56" s="5"/>
      <c r="VLQ56" s="5"/>
      <c r="VLR56" s="5"/>
      <c r="VLS56" s="5"/>
      <c r="VLT56" s="5"/>
      <c r="VLU56" s="5"/>
      <c r="VLV56" s="5"/>
      <c r="VLW56" s="5"/>
      <c r="VLX56" s="5"/>
      <c r="VLY56" s="5"/>
      <c r="VLZ56" s="5"/>
      <c r="VMA56" s="5"/>
      <c r="VMB56" s="5"/>
      <c r="VMC56" s="5"/>
      <c r="VMD56" s="5"/>
      <c r="VME56" s="5"/>
      <c r="VMF56" s="5"/>
      <c r="VMG56" s="5"/>
      <c r="VMH56" s="5"/>
      <c r="VMI56" s="5"/>
      <c r="VMJ56" s="5"/>
      <c r="VMK56" s="5"/>
      <c r="VML56" s="5"/>
      <c r="VMM56" s="5"/>
      <c r="VMN56" s="5"/>
      <c r="VMO56" s="5"/>
      <c r="VMP56" s="5"/>
      <c r="VMQ56" s="5"/>
      <c r="VMR56" s="5"/>
      <c r="VMS56" s="5"/>
      <c r="VMT56" s="5"/>
      <c r="VMU56" s="5"/>
      <c r="VMV56" s="5"/>
      <c r="VMW56" s="5"/>
      <c r="VMX56" s="5"/>
      <c r="VMY56" s="5"/>
      <c r="VMZ56" s="5"/>
      <c r="VNA56" s="5"/>
      <c r="VNB56" s="5"/>
      <c r="VNC56" s="5"/>
      <c r="VND56" s="5"/>
      <c r="VNE56" s="5"/>
      <c r="VNF56" s="5"/>
      <c r="VNG56" s="5"/>
      <c r="VNH56" s="5"/>
      <c r="VNI56" s="5"/>
      <c r="VNJ56" s="5"/>
      <c r="VNK56" s="5"/>
      <c r="VNL56" s="5"/>
      <c r="VNM56" s="5"/>
      <c r="VNN56" s="5"/>
      <c r="VNO56" s="5"/>
      <c r="VNP56" s="5"/>
      <c r="VNQ56" s="5"/>
      <c r="VNR56" s="5"/>
      <c r="VNS56" s="5"/>
      <c r="VNT56" s="5"/>
      <c r="VNU56" s="5"/>
      <c r="VNV56" s="5"/>
      <c r="VNW56" s="5"/>
      <c r="VNX56" s="5"/>
      <c r="VNY56" s="5"/>
      <c r="VNZ56" s="5"/>
      <c r="VOA56" s="5"/>
      <c r="VOB56" s="5"/>
      <c r="VOC56" s="5"/>
      <c r="VOD56" s="5"/>
      <c r="VOE56" s="5"/>
      <c r="VOF56" s="5"/>
      <c r="VOG56" s="5"/>
      <c r="VOH56" s="5"/>
      <c r="VOI56" s="5"/>
      <c r="VOJ56" s="5"/>
      <c r="VOK56" s="5"/>
      <c r="VOL56" s="5"/>
      <c r="VOM56" s="5"/>
      <c r="VON56" s="5"/>
      <c r="VOO56" s="5"/>
      <c r="VOP56" s="5"/>
      <c r="VOQ56" s="5"/>
      <c r="VOR56" s="5"/>
      <c r="VOS56" s="5"/>
      <c r="VOT56" s="5"/>
      <c r="VOU56" s="5"/>
      <c r="VOV56" s="5"/>
      <c r="VOW56" s="5"/>
      <c r="VOX56" s="5"/>
      <c r="VOY56" s="5"/>
      <c r="VOZ56" s="5"/>
      <c r="VPA56" s="5"/>
      <c r="VPB56" s="5"/>
      <c r="VPC56" s="5"/>
      <c r="VPD56" s="5"/>
      <c r="VPE56" s="5"/>
      <c r="VPF56" s="5"/>
      <c r="VPG56" s="5"/>
      <c r="VPH56" s="5"/>
      <c r="VPI56" s="5"/>
      <c r="VPJ56" s="5"/>
      <c r="VPK56" s="5"/>
      <c r="VPL56" s="5"/>
      <c r="VPM56" s="5"/>
      <c r="VPN56" s="5"/>
      <c r="VPO56" s="5"/>
      <c r="VPP56" s="5"/>
      <c r="VPQ56" s="5"/>
      <c r="VPR56" s="5"/>
      <c r="VPS56" s="5"/>
      <c r="VPT56" s="5"/>
      <c r="VPU56" s="5"/>
      <c r="VPV56" s="5"/>
      <c r="VPW56" s="5"/>
      <c r="VPX56" s="5"/>
      <c r="VPY56" s="5"/>
      <c r="VPZ56" s="5"/>
      <c r="VQA56" s="5"/>
      <c r="VQB56" s="5"/>
      <c r="VQC56" s="5"/>
      <c r="VQD56" s="5"/>
      <c r="VQE56" s="5"/>
      <c r="VQF56" s="5"/>
      <c r="VQG56" s="5"/>
      <c r="VQH56" s="5"/>
      <c r="VQI56" s="5"/>
      <c r="VQJ56" s="5"/>
      <c r="VQK56" s="5"/>
      <c r="VQL56" s="5"/>
      <c r="VQM56" s="5"/>
      <c r="VQN56" s="5"/>
      <c r="VQO56" s="5"/>
      <c r="VQP56" s="5"/>
      <c r="VQQ56" s="5"/>
      <c r="VQR56" s="5"/>
      <c r="VQS56" s="5"/>
      <c r="VQT56" s="5"/>
      <c r="VQU56" s="5"/>
      <c r="VQV56" s="5"/>
      <c r="VQW56" s="5"/>
      <c r="VQX56" s="5"/>
      <c r="VQY56" s="5"/>
      <c r="VQZ56" s="5"/>
      <c r="VRA56" s="5"/>
      <c r="VRB56" s="5"/>
      <c r="VRC56" s="5"/>
      <c r="VRD56" s="5"/>
      <c r="VRE56" s="5"/>
      <c r="VRF56" s="5"/>
      <c r="VRG56" s="5"/>
      <c r="VRH56" s="5"/>
      <c r="VRI56" s="5"/>
      <c r="VRJ56" s="5"/>
      <c r="VRK56" s="5"/>
      <c r="VRL56" s="5"/>
      <c r="VRM56" s="5"/>
      <c r="VRN56" s="5"/>
      <c r="VRO56" s="5"/>
      <c r="VRP56" s="5"/>
      <c r="VRQ56" s="5"/>
      <c r="VRR56" s="5"/>
      <c r="VRS56" s="5"/>
      <c r="VRT56" s="5"/>
      <c r="VRU56" s="5"/>
      <c r="VRV56" s="5"/>
      <c r="VRW56" s="5"/>
      <c r="VRX56" s="5"/>
      <c r="VRY56" s="5"/>
      <c r="VRZ56" s="5"/>
      <c r="VSA56" s="5"/>
      <c r="VSB56" s="5"/>
      <c r="VSC56" s="5"/>
      <c r="VSD56" s="5"/>
      <c r="VSE56" s="5"/>
      <c r="VSF56" s="5"/>
      <c r="VSG56" s="5"/>
      <c r="VSH56" s="5"/>
      <c r="VSI56" s="5"/>
      <c r="VSJ56" s="5"/>
      <c r="VSK56" s="5"/>
      <c r="VSL56" s="5"/>
      <c r="VSM56" s="5"/>
      <c r="VSN56" s="5"/>
      <c r="VSO56" s="5"/>
      <c r="VSP56" s="5"/>
      <c r="VSQ56" s="5"/>
      <c r="VSR56" s="5"/>
      <c r="VSS56" s="5"/>
      <c r="VST56" s="5"/>
      <c r="VSU56" s="5"/>
      <c r="VSV56" s="5"/>
      <c r="VSW56" s="5"/>
      <c r="VSX56" s="5"/>
      <c r="VSY56" s="5"/>
      <c r="VSZ56" s="5"/>
      <c r="VTA56" s="5"/>
      <c r="VTB56" s="5"/>
      <c r="VTC56" s="5"/>
      <c r="VTD56" s="5"/>
      <c r="VTE56" s="5"/>
      <c r="VTF56" s="5"/>
      <c r="VTG56" s="5"/>
      <c r="VTH56" s="5"/>
      <c r="VTI56" s="5"/>
      <c r="VTJ56" s="5"/>
      <c r="VTK56" s="5"/>
      <c r="VTL56" s="5"/>
      <c r="VTM56" s="5"/>
      <c r="VTN56" s="5"/>
      <c r="VTO56" s="5"/>
      <c r="VTP56" s="5"/>
      <c r="VTQ56" s="5"/>
      <c r="VTR56" s="5"/>
      <c r="VTS56" s="5"/>
      <c r="VTT56" s="5"/>
      <c r="VTU56" s="5"/>
      <c r="VTV56" s="5"/>
      <c r="VTW56" s="5"/>
      <c r="VTX56" s="5"/>
      <c r="VTY56" s="5"/>
      <c r="VTZ56" s="5"/>
      <c r="VUA56" s="5"/>
      <c r="VUB56" s="5"/>
      <c r="VUC56" s="5"/>
      <c r="VUD56" s="5"/>
      <c r="VUE56" s="5"/>
      <c r="VUF56" s="5"/>
      <c r="VUG56" s="5"/>
      <c r="VUH56" s="5"/>
      <c r="VUI56" s="5"/>
      <c r="VUJ56" s="5"/>
      <c r="VUK56" s="5"/>
      <c r="VUL56" s="5"/>
      <c r="VUM56" s="5"/>
      <c r="VUN56" s="5"/>
      <c r="VUO56" s="5"/>
      <c r="VUP56" s="5"/>
      <c r="VUQ56" s="5"/>
      <c r="VUR56" s="5"/>
      <c r="VUS56" s="5"/>
      <c r="VUT56" s="5"/>
      <c r="VUU56" s="5"/>
      <c r="VUV56" s="5"/>
      <c r="VUW56" s="5"/>
      <c r="VUX56" s="5"/>
      <c r="VUY56" s="5"/>
      <c r="VUZ56" s="5"/>
      <c r="VVA56" s="5"/>
      <c r="VVB56" s="5"/>
      <c r="VVC56" s="5"/>
      <c r="VVD56" s="5"/>
      <c r="VVE56" s="5"/>
      <c r="VVF56" s="5"/>
      <c r="VVG56" s="5"/>
      <c r="VVH56" s="5"/>
      <c r="VVI56" s="5"/>
      <c r="VVJ56" s="5"/>
      <c r="VVK56" s="5"/>
      <c r="VVL56" s="5"/>
      <c r="VVM56" s="5"/>
      <c r="VVN56" s="5"/>
      <c r="VVO56" s="5"/>
      <c r="VVP56" s="5"/>
      <c r="VVQ56" s="5"/>
      <c r="VVR56" s="5"/>
      <c r="VVS56" s="5"/>
      <c r="VVT56" s="5"/>
      <c r="VVU56" s="5"/>
      <c r="VVV56" s="5"/>
      <c r="VVW56" s="5"/>
      <c r="VVX56" s="5"/>
      <c r="VVY56" s="5"/>
      <c r="VVZ56" s="5"/>
      <c r="VWA56" s="5"/>
      <c r="VWB56" s="5"/>
      <c r="VWC56" s="5"/>
      <c r="VWD56" s="5"/>
      <c r="VWE56" s="5"/>
      <c r="VWF56" s="5"/>
      <c r="VWG56" s="5"/>
      <c r="VWH56" s="5"/>
      <c r="VWI56" s="5"/>
      <c r="VWJ56" s="5"/>
      <c r="VWK56" s="5"/>
      <c r="VWL56" s="5"/>
      <c r="VWM56" s="5"/>
      <c r="VWN56" s="5"/>
      <c r="VWO56" s="5"/>
      <c r="VWP56" s="5"/>
      <c r="VWQ56" s="5"/>
      <c r="VWR56" s="5"/>
      <c r="VWS56" s="5"/>
      <c r="VWT56" s="5"/>
      <c r="VWU56" s="5"/>
      <c r="VWV56" s="5"/>
      <c r="VWW56" s="5"/>
      <c r="VWX56" s="5"/>
      <c r="VWY56" s="5"/>
      <c r="VWZ56" s="5"/>
      <c r="VXA56" s="5"/>
      <c r="VXB56" s="5"/>
      <c r="VXC56" s="5"/>
      <c r="VXD56" s="5"/>
      <c r="VXE56" s="5"/>
      <c r="VXF56" s="5"/>
      <c r="VXG56" s="5"/>
      <c r="VXH56" s="5"/>
      <c r="VXI56" s="5"/>
      <c r="VXJ56" s="5"/>
      <c r="VXK56" s="5"/>
      <c r="VXL56" s="5"/>
      <c r="VXM56" s="5"/>
      <c r="VXN56" s="5"/>
      <c r="VXO56" s="5"/>
      <c r="VXP56" s="5"/>
      <c r="VXQ56" s="5"/>
      <c r="VXR56" s="5"/>
      <c r="VXS56" s="5"/>
      <c r="VXT56" s="5"/>
      <c r="VXU56" s="5"/>
      <c r="VXV56" s="5"/>
      <c r="VXW56" s="5"/>
      <c r="VXX56" s="5"/>
      <c r="VXY56" s="5"/>
      <c r="VXZ56" s="5"/>
      <c r="VYA56" s="5"/>
      <c r="VYB56" s="5"/>
      <c r="VYC56" s="5"/>
      <c r="VYD56" s="5"/>
      <c r="VYE56" s="5"/>
      <c r="VYF56" s="5"/>
      <c r="VYG56" s="5"/>
      <c r="VYH56" s="5"/>
      <c r="VYI56" s="5"/>
      <c r="VYJ56" s="5"/>
      <c r="VYK56" s="5"/>
      <c r="VYL56" s="5"/>
      <c r="VYM56" s="5"/>
      <c r="VYN56" s="5"/>
      <c r="VYO56" s="5"/>
      <c r="VYP56" s="5"/>
      <c r="VYQ56" s="5"/>
      <c r="VYR56" s="5"/>
      <c r="VYS56" s="5"/>
      <c r="VYT56" s="5"/>
      <c r="VYU56" s="5"/>
      <c r="VYV56" s="5"/>
      <c r="VYW56" s="5"/>
      <c r="VYX56" s="5"/>
      <c r="VYY56" s="5"/>
      <c r="VYZ56" s="5"/>
      <c r="VZA56" s="5"/>
      <c r="VZB56" s="5"/>
      <c r="VZC56" s="5"/>
      <c r="VZD56" s="5"/>
      <c r="VZE56" s="5"/>
      <c r="VZF56" s="5"/>
      <c r="VZG56" s="5"/>
      <c r="VZH56" s="5"/>
      <c r="VZI56" s="5"/>
      <c r="VZJ56" s="5"/>
      <c r="VZK56" s="5"/>
      <c r="VZL56" s="5"/>
      <c r="VZM56" s="5"/>
      <c r="VZN56" s="5"/>
      <c r="VZO56" s="5"/>
      <c r="VZP56" s="5"/>
      <c r="VZQ56" s="5"/>
      <c r="VZR56" s="5"/>
      <c r="VZS56" s="5"/>
      <c r="VZT56" s="5"/>
      <c r="VZU56" s="5"/>
      <c r="VZV56" s="5"/>
      <c r="VZW56" s="5"/>
      <c r="VZX56" s="5"/>
      <c r="VZY56" s="5"/>
      <c r="VZZ56" s="5"/>
      <c r="WAA56" s="5"/>
      <c r="WAB56" s="5"/>
      <c r="WAC56" s="5"/>
      <c r="WAD56" s="5"/>
      <c r="WAE56" s="5"/>
      <c r="WAF56" s="5"/>
      <c r="WAG56" s="5"/>
      <c r="WAH56" s="5"/>
      <c r="WAI56" s="5"/>
      <c r="WAJ56" s="5"/>
      <c r="WAK56" s="5"/>
      <c r="WAL56" s="5"/>
      <c r="WAM56" s="5"/>
      <c r="WAN56" s="5"/>
      <c r="WAO56" s="5"/>
      <c r="WAP56" s="5"/>
      <c r="WAQ56" s="5"/>
      <c r="WAR56" s="5"/>
      <c r="WAS56" s="5"/>
      <c r="WAT56" s="5"/>
      <c r="WAU56" s="5"/>
      <c r="WAV56" s="5"/>
      <c r="WAW56" s="5"/>
      <c r="WAX56" s="5"/>
      <c r="WAY56" s="5"/>
      <c r="WAZ56" s="5"/>
      <c r="WBA56" s="5"/>
      <c r="WBB56" s="5"/>
      <c r="WBC56" s="5"/>
      <c r="WBD56" s="5"/>
      <c r="WBE56" s="5"/>
      <c r="WBF56" s="5"/>
      <c r="WBG56" s="5"/>
      <c r="WBH56" s="5"/>
      <c r="WBI56" s="5"/>
      <c r="WBJ56" s="5"/>
      <c r="WBK56" s="5"/>
      <c r="WBL56" s="5"/>
      <c r="WBM56" s="5"/>
      <c r="WBN56" s="5"/>
      <c r="WBO56" s="5"/>
      <c r="WBP56" s="5"/>
      <c r="WBQ56" s="5"/>
      <c r="WBR56" s="5"/>
      <c r="WBS56" s="5"/>
      <c r="WBT56" s="5"/>
      <c r="WBU56" s="5"/>
      <c r="WBV56" s="5"/>
      <c r="WBW56" s="5"/>
      <c r="WBX56" s="5"/>
      <c r="WBY56" s="5"/>
      <c r="WBZ56" s="5"/>
      <c r="WCA56" s="5"/>
      <c r="WCB56" s="5"/>
      <c r="WCC56" s="5"/>
      <c r="WCD56" s="5"/>
      <c r="WCE56" s="5"/>
      <c r="WCF56" s="5"/>
      <c r="WCG56" s="5"/>
      <c r="WCH56" s="5"/>
      <c r="WCI56" s="5"/>
      <c r="WCJ56" s="5"/>
      <c r="WCK56" s="5"/>
      <c r="WCL56" s="5"/>
      <c r="WCM56" s="5"/>
      <c r="WCN56" s="5"/>
      <c r="WCO56" s="5"/>
      <c r="WCP56" s="5"/>
      <c r="WCQ56" s="5"/>
      <c r="WCR56" s="5"/>
      <c r="WCS56" s="5"/>
      <c r="WCT56" s="5"/>
      <c r="WCU56" s="5"/>
      <c r="WCV56" s="5"/>
      <c r="WCW56" s="5"/>
      <c r="WCX56" s="5"/>
      <c r="WCY56" s="5"/>
      <c r="WCZ56" s="5"/>
      <c r="WDA56" s="5"/>
      <c r="WDB56" s="5"/>
      <c r="WDC56" s="5"/>
      <c r="WDD56" s="5"/>
      <c r="WDE56" s="5"/>
      <c r="WDF56" s="5"/>
      <c r="WDG56" s="5"/>
      <c r="WDH56" s="5"/>
      <c r="WDI56" s="5"/>
      <c r="WDJ56" s="5"/>
      <c r="WDK56" s="5"/>
      <c r="WDL56" s="5"/>
      <c r="WDM56" s="5"/>
      <c r="WDN56" s="5"/>
      <c r="WDO56" s="5"/>
      <c r="WDP56" s="5"/>
      <c r="WDQ56" s="5"/>
      <c r="WDR56" s="5"/>
      <c r="WDS56" s="5"/>
      <c r="WDT56" s="5"/>
      <c r="WDU56" s="5"/>
      <c r="WDV56" s="5"/>
      <c r="WDW56" s="5"/>
      <c r="WDX56" s="5"/>
      <c r="WDY56" s="5"/>
      <c r="WDZ56" s="5"/>
      <c r="WEA56" s="5"/>
      <c r="WEB56" s="5"/>
      <c r="WEC56" s="5"/>
      <c r="WED56" s="5"/>
      <c r="WEE56" s="5"/>
      <c r="WEF56" s="5"/>
      <c r="WEG56" s="5"/>
      <c r="WEH56" s="5"/>
      <c r="WEI56" s="5"/>
      <c r="WEJ56" s="5"/>
      <c r="WEK56" s="5"/>
      <c r="WEL56" s="5"/>
      <c r="WEM56" s="5"/>
      <c r="WEN56" s="5"/>
      <c r="WEO56" s="5"/>
      <c r="WEP56" s="5"/>
      <c r="WEQ56" s="5"/>
      <c r="WER56" s="5"/>
      <c r="WES56" s="5"/>
      <c r="WET56" s="5"/>
      <c r="WEU56" s="5"/>
      <c r="WEV56" s="5"/>
      <c r="WEW56" s="5"/>
      <c r="WEX56" s="5"/>
      <c r="WEY56" s="5"/>
      <c r="WEZ56" s="5"/>
      <c r="WFA56" s="5"/>
      <c r="WFB56" s="5"/>
      <c r="WFC56" s="5"/>
      <c r="WFD56" s="5"/>
      <c r="WFE56" s="5"/>
      <c r="WFF56" s="5"/>
      <c r="WFG56" s="5"/>
      <c r="WFH56" s="5"/>
      <c r="WFI56" s="5"/>
      <c r="WFJ56" s="5"/>
      <c r="WFK56" s="5"/>
      <c r="WFL56" s="5"/>
      <c r="WFM56" s="5"/>
      <c r="WFN56" s="5"/>
      <c r="WFO56" s="5"/>
      <c r="WFP56" s="5"/>
      <c r="WFQ56" s="5"/>
      <c r="WFR56" s="5"/>
      <c r="WFS56" s="5"/>
      <c r="WFT56" s="5"/>
      <c r="WFU56" s="5"/>
      <c r="WFV56" s="5"/>
      <c r="WFW56" s="5"/>
      <c r="WFX56" s="5"/>
      <c r="WFY56" s="5"/>
      <c r="WFZ56" s="5"/>
      <c r="WGA56" s="5"/>
      <c r="WGB56" s="5"/>
      <c r="WGC56" s="5"/>
      <c r="WGD56" s="5"/>
      <c r="WGE56" s="5"/>
      <c r="WGF56" s="5"/>
      <c r="WGG56" s="5"/>
      <c r="WGH56" s="5"/>
      <c r="WGI56" s="5"/>
      <c r="WGJ56" s="5"/>
      <c r="WGK56" s="5"/>
      <c r="WGL56" s="5"/>
      <c r="WGM56" s="5"/>
      <c r="WGN56" s="5"/>
      <c r="WGO56" s="5"/>
      <c r="WGP56" s="5"/>
      <c r="WGQ56" s="5"/>
      <c r="WGR56" s="5"/>
      <c r="WGS56" s="5"/>
      <c r="WGT56" s="5"/>
      <c r="WGU56" s="5"/>
      <c r="WGV56" s="5"/>
      <c r="WGW56" s="5"/>
      <c r="WGX56" s="5"/>
      <c r="WGY56" s="5"/>
      <c r="WGZ56" s="5"/>
      <c r="WHA56" s="5"/>
      <c r="WHB56" s="5"/>
      <c r="WHC56" s="5"/>
      <c r="WHD56" s="5"/>
      <c r="WHE56" s="5"/>
      <c r="WHF56" s="5"/>
      <c r="WHG56" s="5"/>
      <c r="WHH56" s="5"/>
      <c r="WHI56" s="5"/>
      <c r="WHJ56" s="5"/>
      <c r="WHK56" s="5"/>
      <c r="WHL56" s="5"/>
      <c r="WHM56" s="5"/>
      <c r="WHN56" s="5"/>
      <c r="WHO56" s="5"/>
      <c r="WHP56" s="5"/>
      <c r="WHQ56" s="5"/>
      <c r="WHR56" s="5"/>
      <c r="WHS56" s="5"/>
      <c r="WHT56" s="5"/>
      <c r="WHU56" s="5"/>
      <c r="WHV56" s="5"/>
      <c r="WHW56" s="5"/>
      <c r="WHX56" s="5"/>
      <c r="WHY56" s="5"/>
      <c r="WHZ56" s="5"/>
      <c r="WIA56" s="5"/>
      <c r="WIB56" s="5"/>
      <c r="WIC56" s="5"/>
      <c r="WID56" s="5"/>
      <c r="WIE56" s="5"/>
      <c r="WIF56" s="5"/>
      <c r="WIG56" s="5"/>
      <c r="WIH56" s="5"/>
      <c r="WII56" s="5"/>
      <c r="WIJ56" s="5"/>
      <c r="WIK56" s="5"/>
      <c r="WIL56" s="5"/>
      <c r="WIM56" s="5"/>
      <c r="WIN56" s="5"/>
      <c r="WIO56" s="5"/>
      <c r="WIP56" s="5"/>
      <c r="WIQ56" s="5"/>
      <c r="WIR56" s="5"/>
      <c r="WIS56" s="5"/>
      <c r="WIT56" s="5"/>
      <c r="WIU56" s="5"/>
      <c r="WIV56" s="5"/>
      <c r="WIW56" s="5"/>
      <c r="WIX56" s="5"/>
      <c r="WIY56" s="5"/>
      <c r="WIZ56" s="5"/>
      <c r="WJA56" s="5"/>
      <c r="WJB56" s="5"/>
      <c r="WJC56" s="5"/>
      <c r="WJD56" s="5"/>
      <c r="WJE56" s="5"/>
      <c r="WJF56" s="5"/>
      <c r="WJG56" s="5"/>
      <c r="WJH56" s="5"/>
      <c r="WJI56" s="5"/>
      <c r="WJJ56" s="5"/>
      <c r="WJK56" s="5"/>
      <c r="WJL56" s="5"/>
      <c r="WJM56" s="5"/>
      <c r="WJN56" s="5"/>
      <c r="WJO56" s="5"/>
      <c r="WJP56" s="5"/>
      <c r="WJQ56" s="5"/>
      <c r="WJR56" s="5"/>
      <c r="WJS56" s="5"/>
      <c r="WJT56" s="5"/>
      <c r="WJU56" s="5"/>
      <c r="WJV56" s="5"/>
      <c r="WJW56" s="5"/>
      <c r="WJX56" s="5"/>
      <c r="WJY56" s="5"/>
      <c r="WJZ56" s="5"/>
      <c r="WKA56" s="5"/>
      <c r="WKB56" s="5"/>
      <c r="WKC56" s="5"/>
      <c r="WKD56" s="5"/>
      <c r="WKE56" s="5"/>
      <c r="WKF56" s="5"/>
      <c r="WKG56" s="5"/>
      <c r="WKH56" s="5"/>
      <c r="WKI56" s="5"/>
      <c r="WKJ56" s="5"/>
      <c r="WKK56" s="5"/>
      <c r="WKL56" s="5"/>
      <c r="WKM56" s="5"/>
      <c r="WKN56" s="5"/>
      <c r="WKO56" s="5"/>
      <c r="WKP56" s="5"/>
      <c r="WKQ56" s="5"/>
      <c r="WKR56" s="5"/>
      <c r="WKS56" s="5"/>
      <c r="WKT56" s="5"/>
      <c r="WKU56" s="5"/>
      <c r="WKV56" s="5"/>
      <c r="WKW56" s="5"/>
      <c r="WKX56" s="5"/>
      <c r="WKY56" s="5"/>
      <c r="WKZ56" s="5"/>
      <c r="WLA56" s="5"/>
      <c r="WLB56" s="5"/>
      <c r="WLC56" s="5"/>
      <c r="WLD56" s="5"/>
      <c r="WLE56" s="5"/>
      <c r="WLF56" s="5"/>
      <c r="WLG56" s="5"/>
      <c r="WLH56" s="5"/>
      <c r="WLI56" s="5"/>
      <c r="WLJ56" s="5"/>
      <c r="WLK56" s="5"/>
      <c r="WLL56" s="5"/>
      <c r="WLM56" s="5"/>
      <c r="WLN56" s="5"/>
      <c r="WLO56" s="5"/>
      <c r="WLP56" s="5"/>
      <c r="WLQ56" s="5"/>
      <c r="WLR56" s="5"/>
      <c r="WLS56" s="5"/>
      <c r="WLT56" s="5"/>
      <c r="WLU56" s="5"/>
      <c r="WLV56" s="5"/>
      <c r="WLW56" s="5"/>
      <c r="WLX56" s="5"/>
      <c r="WLY56" s="5"/>
      <c r="WLZ56" s="5"/>
      <c r="WMA56" s="5"/>
      <c r="WMB56" s="5"/>
      <c r="WMC56" s="5"/>
      <c r="WMD56" s="5"/>
      <c r="WME56" s="5"/>
      <c r="WMF56" s="5"/>
      <c r="WMG56" s="5"/>
      <c r="WMH56" s="5"/>
      <c r="WMI56" s="5"/>
      <c r="WMJ56" s="5"/>
      <c r="WMK56" s="5"/>
      <c r="WML56" s="5"/>
      <c r="WMM56" s="5"/>
      <c r="WMN56" s="5"/>
      <c r="WMO56" s="5"/>
      <c r="WMP56" s="5"/>
      <c r="WMQ56" s="5"/>
      <c r="WMR56" s="5"/>
      <c r="WMS56" s="5"/>
      <c r="WMT56" s="5"/>
      <c r="WMU56" s="5"/>
      <c r="WMV56" s="5"/>
      <c r="WMW56" s="5"/>
      <c r="WMX56" s="5"/>
      <c r="WMY56" s="5"/>
      <c r="WMZ56" s="5"/>
      <c r="WNA56" s="5"/>
      <c r="WNB56" s="5"/>
      <c r="WNC56" s="5"/>
      <c r="WND56" s="5"/>
      <c r="WNE56" s="5"/>
      <c r="WNF56" s="5"/>
      <c r="WNG56" s="5"/>
      <c r="WNH56" s="5"/>
      <c r="WNI56" s="5"/>
      <c r="WNJ56" s="5"/>
      <c r="WNK56" s="5"/>
      <c r="WNL56" s="5"/>
      <c r="WNM56" s="5"/>
      <c r="WNN56" s="5"/>
      <c r="WNO56" s="5"/>
      <c r="WNP56" s="5"/>
      <c r="WNQ56" s="5"/>
      <c r="WNR56" s="5"/>
      <c r="WNS56" s="5"/>
      <c r="WNT56" s="5"/>
      <c r="WNU56" s="5"/>
      <c r="WNV56" s="5"/>
      <c r="WNW56" s="5"/>
      <c r="WNX56" s="5"/>
      <c r="WNY56" s="5"/>
      <c r="WNZ56" s="5"/>
      <c r="WOA56" s="5"/>
      <c r="WOB56" s="5"/>
      <c r="WOC56" s="5"/>
      <c r="WOD56" s="5"/>
      <c r="WOE56" s="5"/>
      <c r="WOF56" s="5"/>
      <c r="WOG56" s="5"/>
      <c r="WOH56" s="5"/>
      <c r="WOI56" s="5"/>
      <c r="WOJ56" s="5"/>
      <c r="WOK56" s="5"/>
      <c r="WOL56" s="5"/>
      <c r="WOM56" s="5"/>
      <c r="WON56" s="5"/>
      <c r="WOO56" s="5"/>
      <c r="WOP56" s="5"/>
      <c r="WOQ56" s="5"/>
      <c r="WOR56" s="5"/>
      <c r="WOS56" s="5"/>
      <c r="WOT56" s="5"/>
      <c r="WOU56" s="5"/>
      <c r="WOV56" s="5"/>
      <c r="WOW56" s="5"/>
      <c r="WOX56" s="5"/>
      <c r="WOY56" s="5"/>
      <c r="WOZ56" s="5"/>
      <c r="WPA56" s="5"/>
      <c r="WPB56" s="5"/>
      <c r="WPC56" s="5"/>
      <c r="WPD56" s="5"/>
      <c r="WPE56" s="5"/>
      <c r="WPF56" s="5"/>
      <c r="WPG56" s="5"/>
      <c r="WPH56" s="5"/>
      <c r="WPI56" s="5"/>
      <c r="WPJ56" s="5"/>
      <c r="WPK56" s="5"/>
      <c r="WPL56" s="5"/>
      <c r="WPM56" s="5"/>
      <c r="WPN56" s="5"/>
      <c r="WPO56" s="5"/>
      <c r="WPP56" s="5"/>
      <c r="WPQ56" s="5"/>
      <c r="WPR56" s="5"/>
      <c r="WPS56" s="5"/>
      <c r="WPT56" s="5"/>
      <c r="WPU56" s="5"/>
      <c r="WPV56" s="5"/>
      <c r="WPW56" s="5"/>
      <c r="WPX56" s="5"/>
      <c r="WPY56" s="5"/>
      <c r="WPZ56" s="5"/>
      <c r="WQA56" s="5"/>
      <c r="WQB56" s="5"/>
      <c r="WQC56" s="5"/>
      <c r="WQD56" s="5"/>
      <c r="WQE56" s="5"/>
      <c r="WQF56" s="5"/>
      <c r="WQG56" s="5"/>
      <c r="WQH56" s="5"/>
      <c r="WQI56" s="5"/>
      <c r="WQJ56" s="5"/>
      <c r="WQK56" s="5"/>
      <c r="WQL56" s="5"/>
      <c r="WQM56" s="5"/>
      <c r="WQN56" s="5"/>
      <c r="WQO56" s="5"/>
      <c r="WQP56" s="5"/>
      <c r="WQQ56" s="5"/>
      <c r="WQR56" s="5"/>
      <c r="WQS56" s="5"/>
      <c r="WQT56" s="5"/>
      <c r="WQU56" s="5"/>
      <c r="WQV56" s="5"/>
      <c r="WQW56" s="5"/>
      <c r="WQX56" s="5"/>
      <c r="WQY56" s="5"/>
      <c r="WQZ56" s="5"/>
      <c r="WRA56" s="5"/>
      <c r="WRB56" s="5"/>
      <c r="WRC56" s="5"/>
      <c r="WRD56" s="5"/>
      <c r="WRE56" s="5"/>
      <c r="WRF56" s="5"/>
      <c r="WRG56" s="5"/>
      <c r="WRH56" s="5"/>
      <c r="WRI56" s="5"/>
      <c r="WRJ56" s="5"/>
      <c r="WRK56" s="5"/>
      <c r="WRL56" s="5"/>
      <c r="WRM56" s="5"/>
      <c r="WRN56" s="5"/>
      <c r="WRO56" s="5"/>
      <c r="WRP56" s="5"/>
      <c r="WRQ56" s="5"/>
      <c r="WRR56" s="5"/>
      <c r="WRS56" s="5"/>
      <c r="WRT56" s="5"/>
      <c r="WRU56" s="5"/>
      <c r="WRV56" s="5"/>
      <c r="WRW56" s="5"/>
      <c r="WRX56" s="5"/>
      <c r="WRY56" s="5"/>
      <c r="WRZ56" s="5"/>
      <c r="WSA56" s="5"/>
      <c r="WSB56" s="5"/>
      <c r="WSC56" s="5"/>
      <c r="WSD56" s="5"/>
      <c r="WSE56" s="5"/>
      <c r="WSF56" s="5"/>
      <c r="WSG56" s="5"/>
      <c r="WSH56" s="5"/>
      <c r="WSI56" s="5"/>
      <c r="WSJ56" s="5"/>
      <c r="WSK56" s="5"/>
      <c r="WSL56" s="5"/>
      <c r="WSM56" s="5"/>
      <c r="WSN56" s="5"/>
      <c r="WSO56" s="5"/>
      <c r="WSP56" s="5"/>
      <c r="WSQ56" s="5"/>
      <c r="WSR56" s="5"/>
      <c r="WSS56" s="5"/>
      <c r="WST56" s="5"/>
      <c r="WSU56" s="5"/>
      <c r="WSV56" s="5"/>
      <c r="WSW56" s="5"/>
      <c r="WSX56" s="5"/>
      <c r="WSY56" s="5"/>
      <c r="WSZ56" s="5"/>
      <c r="WTA56" s="5"/>
      <c r="WTB56" s="5"/>
      <c r="WTC56" s="5"/>
      <c r="WTD56" s="5"/>
      <c r="WTE56" s="5"/>
      <c r="WTF56" s="5"/>
      <c r="WTG56" s="5"/>
      <c r="WTH56" s="5"/>
      <c r="WTI56" s="5"/>
      <c r="WTJ56" s="5"/>
      <c r="WTK56" s="5"/>
      <c r="WTL56" s="5"/>
      <c r="WTM56" s="5"/>
      <c r="WTN56" s="5"/>
      <c r="WTO56" s="5"/>
      <c r="WTP56" s="5"/>
      <c r="WTQ56" s="5"/>
      <c r="WTR56" s="5"/>
      <c r="WTS56" s="5"/>
      <c r="WTT56" s="5"/>
      <c r="WTU56" s="5"/>
      <c r="WTV56" s="5"/>
      <c r="WTW56" s="5"/>
      <c r="WTX56" s="5"/>
      <c r="WTY56" s="5"/>
      <c r="WTZ56" s="5"/>
      <c r="WUA56" s="5"/>
      <c r="WUB56" s="5"/>
      <c r="WUC56" s="5"/>
      <c r="WUD56" s="5"/>
      <c r="WUE56" s="5"/>
      <c r="WUF56" s="5"/>
      <c r="WUG56" s="5"/>
      <c r="WUH56" s="5"/>
      <c r="WUI56" s="5"/>
      <c r="WUJ56" s="5"/>
      <c r="WUK56" s="5"/>
      <c r="WUL56" s="5"/>
      <c r="WUM56" s="5"/>
      <c r="WUN56" s="5"/>
      <c r="WUO56" s="5"/>
      <c r="WUP56" s="5"/>
      <c r="WUQ56" s="5"/>
      <c r="WUR56" s="5"/>
      <c r="WUS56" s="5"/>
      <c r="WUT56" s="5"/>
      <c r="WUU56" s="5"/>
      <c r="WUV56" s="5"/>
      <c r="WUW56" s="5"/>
      <c r="WUX56" s="5"/>
      <c r="WUY56" s="5"/>
      <c r="WUZ56" s="5"/>
      <c r="WVA56" s="5"/>
      <c r="WVB56" s="5"/>
      <c r="WVC56" s="5"/>
      <c r="WVD56" s="5"/>
      <c r="WVE56" s="5"/>
      <c r="WVF56" s="5"/>
      <c r="WVG56" s="5"/>
      <c r="WVH56" s="5"/>
      <c r="WVI56" s="5"/>
      <c r="WVJ56" s="5"/>
      <c r="WVK56" s="5"/>
      <c r="WVL56" s="5"/>
      <c r="WVM56" s="5"/>
      <c r="WVN56" s="5"/>
      <c r="WVO56" s="5"/>
      <c r="WVP56" s="5"/>
      <c r="WVQ56" s="5"/>
      <c r="WVR56" s="5"/>
      <c r="WVS56" s="5"/>
      <c r="WVT56" s="5"/>
      <c r="WVU56" s="5"/>
    </row>
  </sheetData>
  <sheetProtection password="CC3D" sheet="1" objects="1" scenarios="1"/>
  <protectedRanges>
    <protectedRange sqref="B7:B10 B19:B22 B32:B35 B44:B49" name="Range5_1"/>
  </protectedRanges>
  <mergeCells count="17">
    <mergeCell ref="D7:G7"/>
    <mergeCell ref="D49:G49"/>
    <mergeCell ref="D19:G19"/>
    <mergeCell ref="D20:G20"/>
    <mergeCell ref="D21:G21"/>
    <mergeCell ref="D22:G22"/>
    <mergeCell ref="D44:G44"/>
    <mergeCell ref="D9:G9"/>
    <mergeCell ref="D46:G46"/>
    <mergeCell ref="D47:G47"/>
    <mergeCell ref="D48:G48"/>
    <mergeCell ref="D45:G45"/>
    <mergeCell ref="D8:G8"/>
    <mergeCell ref="B51:C51"/>
    <mergeCell ref="B37:C37"/>
    <mergeCell ref="B24:C24"/>
    <mergeCell ref="B12:C12"/>
  </mergeCells>
  <conditionalFormatting sqref="B7:C10 B19:C22 B32:C35 B44:C49">
    <cfRule type="cellIs" dxfId="51" priority="37" operator="between">
      <formula>"v"</formula>
      <formula>"v"</formula>
    </cfRule>
  </conditionalFormatting>
  <conditionalFormatting sqref="D13:G13">
    <cfRule type="cellIs" dxfId="50" priority="30" operator="between">
      <formula>"v"</formula>
      <formula>"v"</formula>
    </cfRule>
  </conditionalFormatting>
  <conditionalFormatting sqref="D25:G25">
    <cfRule type="cellIs" dxfId="49" priority="21" operator="between">
      <formula>"v"</formula>
      <formula>"v"</formula>
    </cfRule>
  </conditionalFormatting>
  <conditionalFormatting sqref="D38:G38">
    <cfRule type="cellIs" dxfId="48" priority="11" operator="between">
      <formula>"v"</formula>
      <formula>"v"</formula>
    </cfRule>
  </conditionalFormatting>
  <conditionalFormatting sqref="D52:G52">
    <cfRule type="cellIs" dxfId="47" priority="2" operator="between">
      <formula>"v"</formula>
      <formula>"v"</formula>
    </cfRule>
  </conditionalFormatting>
  <hyperlinks>
    <hyperlink ref="J13" location="'A1'!A1" display="A1" xr:uid="{00000000-0004-0000-0400-000000000000}"/>
    <hyperlink ref="J25" location="'A1'!A1" display="A1" xr:uid="{00000000-0004-0000-0400-000001000000}"/>
    <hyperlink ref="J38" location="'A1'!A1" display="A1" xr:uid="{00000000-0004-0000-0400-000002000000}"/>
    <hyperlink ref="J52" location="'A1'!A1" display="A1" xr:uid="{00000000-0004-0000-0400-000003000000}"/>
  </hyperlinks>
  <printOptions horizontalCentered="1"/>
  <pageMargins left="0.78740157480314965" right="0.59055118110236227" top="0.98425196850393704" bottom="0.78740157480314965" header="0.39370078740157483" footer="0.59055118110236227"/>
  <pageSetup paperSize="9" scale="76" orientation="portrait" horizontalDpi="4294967293" verticalDpi="300" r:id="rId1"/>
  <headerFooter alignWithMargins="0">
    <oddFooter>&amp;LINSTRUMEN PENILAIAN&amp;CKOMPETENSI KEPEMIMPINAN PEMBELAJARAN&amp;RHal.  &amp;P</oddFooter>
  </headerFooter>
  <rowBreaks count="1" manualBreakCount="1">
    <brk id="27" min="1"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WVU55"/>
  <sheetViews>
    <sheetView showGridLines="0" zoomScaleNormal="100" zoomScaleSheetLayoutView="70" workbookViewId="0">
      <pane xSplit="3" ySplit="3" topLeftCell="D4" activePane="bottomRight" state="frozen"/>
      <selection pane="topRight" activeCell="D1" sqref="D1"/>
      <selection pane="bottomLeft" activeCell="A4" sqref="A4"/>
      <selection pane="bottomRight" activeCell="A2" sqref="A2"/>
    </sheetView>
  </sheetViews>
  <sheetFormatPr defaultRowHeight="13"/>
  <cols>
    <col min="1" max="1" width="5.26953125" style="5" customWidth="1"/>
    <col min="2" max="3" width="6.26953125" style="7" customWidth="1"/>
    <col min="4" max="6" width="21.7265625" style="5" customWidth="1"/>
    <col min="7" max="7" width="22.7265625" style="5" customWidth="1"/>
    <col min="8" max="8" width="14.54296875" style="8" customWidth="1"/>
    <col min="9" max="9" width="5.81640625" style="5" customWidth="1"/>
    <col min="10" max="10" width="7" style="31" hidden="1" customWidth="1"/>
    <col min="11" max="14" width="5.81640625" style="4" hidden="1" customWidth="1"/>
    <col min="15" max="15" width="5.7265625" style="242" customWidth="1"/>
    <col min="16" max="16" width="57" style="243" customWidth="1"/>
    <col min="17" max="238" width="9.1796875" style="5"/>
    <col min="239" max="239" width="5.26953125" style="5" customWidth="1"/>
    <col min="240" max="256" width="5.81640625" style="5" customWidth="1"/>
    <col min="257" max="257" width="0" style="5" hidden="1" customWidth="1"/>
    <col min="258" max="258" width="5.81640625" style="5" customWidth="1"/>
    <col min="259" max="259" width="4" style="5" customWidth="1"/>
    <col min="260" max="494" width="9.1796875" style="5"/>
    <col min="495" max="495" width="5.26953125" style="5" customWidth="1"/>
    <col min="496" max="512" width="5.81640625" style="5" customWidth="1"/>
    <col min="513" max="513" width="0" style="5" hidden="1" customWidth="1"/>
    <col min="514" max="514" width="5.81640625" style="5" customWidth="1"/>
    <col min="515" max="515" width="4" style="5" customWidth="1"/>
    <col min="516" max="750" width="9.1796875" style="5"/>
    <col min="751" max="751" width="5.26953125" style="5" customWidth="1"/>
    <col min="752" max="768" width="5.81640625" style="5" customWidth="1"/>
    <col min="769" max="769" width="0" style="5" hidden="1" customWidth="1"/>
    <col min="770" max="770" width="5.81640625" style="5" customWidth="1"/>
    <col min="771" max="771" width="4" style="5" customWidth="1"/>
    <col min="772" max="1006" width="9.1796875" style="5"/>
    <col min="1007" max="1007" width="5.26953125" style="5" customWidth="1"/>
    <col min="1008" max="1024" width="5.81640625" style="5" customWidth="1"/>
    <col min="1025" max="1025" width="0" style="5" hidden="1" customWidth="1"/>
    <col min="1026" max="1026" width="5.81640625" style="5" customWidth="1"/>
    <col min="1027" max="1027" width="4" style="5" customWidth="1"/>
    <col min="1028" max="1262" width="9.1796875" style="5"/>
    <col min="1263" max="1263" width="5.26953125" style="5" customWidth="1"/>
    <col min="1264" max="1280" width="5.81640625" style="5" customWidth="1"/>
    <col min="1281" max="1281" width="0" style="5" hidden="1" customWidth="1"/>
    <col min="1282" max="1282" width="5.81640625" style="5" customWidth="1"/>
    <col min="1283" max="1283" width="4" style="5" customWidth="1"/>
    <col min="1284" max="1518" width="9.1796875" style="5"/>
    <col min="1519" max="1519" width="5.26953125" style="5" customWidth="1"/>
    <col min="1520" max="1536" width="5.81640625" style="5" customWidth="1"/>
    <col min="1537" max="1537" width="0" style="5" hidden="1" customWidth="1"/>
    <col min="1538" max="1538" width="5.81640625" style="5" customWidth="1"/>
    <col min="1539" max="1539" width="4" style="5" customWidth="1"/>
    <col min="1540" max="1774" width="9.1796875" style="5"/>
    <col min="1775" max="1775" width="5.26953125" style="5" customWidth="1"/>
    <col min="1776" max="1792" width="5.81640625" style="5" customWidth="1"/>
    <col min="1793" max="1793" width="0" style="5" hidden="1" customWidth="1"/>
    <col min="1794" max="1794" width="5.81640625" style="5" customWidth="1"/>
    <col min="1795" max="1795" width="4" style="5" customWidth="1"/>
    <col min="1796" max="2030" width="9.1796875" style="5"/>
    <col min="2031" max="2031" width="5.26953125" style="5" customWidth="1"/>
    <col min="2032" max="2048" width="5.81640625" style="5" customWidth="1"/>
    <col min="2049" max="2049" width="0" style="5" hidden="1" customWidth="1"/>
    <col min="2050" max="2050" width="5.81640625" style="5" customWidth="1"/>
    <col min="2051" max="2051" width="4" style="5" customWidth="1"/>
    <col min="2052" max="2286" width="9.1796875" style="5"/>
    <col min="2287" max="2287" width="5.26953125" style="5" customWidth="1"/>
    <col min="2288" max="2304" width="5.81640625" style="5" customWidth="1"/>
    <col min="2305" max="2305" width="0" style="5" hidden="1" customWidth="1"/>
    <col min="2306" max="2306" width="5.81640625" style="5" customWidth="1"/>
    <col min="2307" max="2307" width="4" style="5" customWidth="1"/>
    <col min="2308" max="2542" width="9.1796875" style="5"/>
    <col min="2543" max="2543" width="5.26953125" style="5" customWidth="1"/>
    <col min="2544" max="2560" width="5.81640625" style="5" customWidth="1"/>
    <col min="2561" max="2561" width="0" style="5" hidden="1" customWidth="1"/>
    <col min="2562" max="2562" width="5.81640625" style="5" customWidth="1"/>
    <col min="2563" max="2563" width="4" style="5" customWidth="1"/>
    <col min="2564" max="2798" width="9.1796875" style="5"/>
    <col min="2799" max="2799" width="5.26953125" style="5" customWidth="1"/>
    <col min="2800" max="2816" width="5.81640625" style="5" customWidth="1"/>
    <col min="2817" max="2817" width="0" style="5" hidden="1" customWidth="1"/>
    <col min="2818" max="2818" width="5.81640625" style="5" customWidth="1"/>
    <col min="2819" max="2819" width="4" style="5" customWidth="1"/>
    <col min="2820" max="3054" width="9.1796875" style="5"/>
    <col min="3055" max="3055" width="5.26953125" style="5" customWidth="1"/>
    <col min="3056" max="3072" width="5.81640625" style="5" customWidth="1"/>
    <col min="3073" max="3073" width="0" style="5" hidden="1" customWidth="1"/>
    <col min="3074" max="3074" width="5.81640625" style="5" customWidth="1"/>
    <col min="3075" max="3075" width="4" style="5" customWidth="1"/>
    <col min="3076" max="3310" width="9.1796875" style="5"/>
    <col min="3311" max="3311" width="5.26953125" style="5" customWidth="1"/>
    <col min="3312" max="3328" width="5.81640625" style="5" customWidth="1"/>
    <col min="3329" max="3329" width="0" style="5" hidden="1" customWidth="1"/>
    <col min="3330" max="3330" width="5.81640625" style="5" customWidth="1"/>
    <col min="3331" max="3331" width="4" style="5" customWidth="1"/>
    <col min="3332" max="3566" width="9.1796875" style="5"/>
    <col min="3567" max="3567" width="5.26953125" style="5" customWidth="1"/>
    <col min="3568" max="3584" width="5.81640625" style="5" customWidth="1"/>
    <col min="3585" max="3585" width="0" style="5" hidden="1" customWidth="1"/>
    <col min="3586" max="3586" width="5.81640625" style="5" customWidth="1"/>
    <col min="3587" max="3587" width="4" style="5" customWidth="1"/>
    <col min="3588" max="3822" width="9.1796875" style="5"/>
    <col min="3823" max="3823" width="5.26953125" style="5" customWidth="1"/>
    <col min="3824" max="3840" width="5.81640625" style="5" customWidth="1"/>
    <col min="3841" max="3841" width="0" style="5" hidden="1" customWidth="1"/>
    <col min="3842" max="3842" width="5.81640625" style="5" customWidth="1"/>
    <col min="3843" max="3843" width="4" style="5" customWidth="1"/>
    <col min="3844" max="4078" width="9.1796875" style="5"/>
    <col min="4079" max="4079" width="5.26953125" style="5" customWidth="1"/>
    <col min="4080" max="4096" width="5.81640625" style="5" customWidth="1"/>
    <col min="4097" max="4097" width="0" style="5" hidden="1" customWidth="1"/>
    <col min="4098" max="4098" width="5.81640625" style="5" customWidth="1"/>
    <col min="4099" max="4099" width="4" style="5" customWidth="1"/>
    <col min="4100" max="4334" width="9.1796875" style="5"/>
    <col min="4335" max="4335" width="5.26953125" style="5" customWidth="1"/>
    <col min="4336" max="4352" width="5.81640625" style="5" customWidth="1"/>
    <col min="4353" max="4353" width="0" style="5" hidden="1" customWidth="1"/>
    <col min="4354" max="4354" width="5.81640625" style="5" customWidth="1"/>
    <col min="4355" max="4355" width="4" style="5" customWidth="1"/>
    <col min="4356" max="4590" width="9.1796875" style="5"/>
    <col min="4591" max="4591" width="5.26953125" style="5" customWidth="1"/>
    <col min="4592" max="4608" width="5.81640625" style="5" customWidth="1"/>
    <col min="4609" max="4609" width="0" style="5" hidden="1" customWidth="1"/>
    <col min="4610" max="4610" width="5.81640625" style="5" customWidth="1"/>
    <col min="4611" max="4611" width="4" style="5" customWidth="1"/>
    <col min="4612" max="4846" width="9.1796875" style="5"/>
    <col min="4847" max="4847" width="5.26953125" style="5" customWidth="1"/>
    <col min="4848" max="4864" width="5.81640625" style="5" customWidth="1"/>
    <col min="4865" max="4865" width="0" style="5" hidden="1" customWidth="1"/>
    <col min="4866" max="4866" width="5.81640625" style="5" customWidth="1"/>
    <col min="4867" max="4867" width="4" style="5" customWidth="1"/>
    <col min="4868" max="5102" width="9.1796875" style="5"/>
    <col min="5103" max="5103" width="5.26953125" style="5" customWidth="1"/>
    <col min="5104" max="5120" width="5.81640625" style="5" customWidth="1"/>
    <col min="5121" max="5121" width="0" style="5" hidden="1" customWidth="1"/>
    <col min="5122" max="5122" width="5.81640625" style="5" customWidth="1"/>
    <col min="5123" max="5123" width="4" style="5" customWidth="1"/>
    <col min="5124" max="5358" width="9.1796875" style="5"/>
    <col min="5359" max="5359" width="5.26953125" style="5" customWidth="1"/>
    <col min="5360" max="5376" width="5.81640625" style="5" customWidth="1"/>
    <col min="5377" max="5377" width="0" style="5" hidden="1" customWidth="1"/>
    <col min="5378" max="5378" width="5.81640625" style="5" customWidth="1"/>
    <col min="5379" max="5379" width="4" style="5" customWidth="1"/>
    <col min="5380" max="5614" width="9.1796875" style="5"/>
    <col min="5615" max="5615" width="5.26953125" style="5" customWidth="1"/>
    <col min="5616" max="5632" width="5.81640625" style="5" customWidth="1"/>
    <col min="5633" max="5633" width="0" style="5" hidden="1" customWidth="1"/>
    <col min="5634" max="5634" width="5.81640625" style="5" customWidth="1"/>
    <col min="5635" max="5635" width="4" style="5" customWidth="1"/>
    <col min="5636" max="5870" width="9.1796875" style="5"/>
    <col min="5871" max="5871" width="5.26953125" style="5" customWidth="1"/>
    <col min="5872" max="5888" width="5.81640625" style="5" customWidth="1"/>
    <col min="5889" max="5889" width="0" style="5" hidden="1" customWidth="1"/>
    <col min="5890" max="5890" width="5.81640625" style="5" customWidth="1"/>
    <col min="5891" max="5891" width="4" style="5" customWidth="1"/>
    <col min="5892" max="6126" width="9.1796875" style="5"/>
    <col min="6127" max="6127" width="5.26953125" style="5" customWidth="1"/>
    <col min="6128" max="6144" width="5.81640625" style="5" customWidth="1"/>
    <col min="6145" max="6145" width="0" style="5" hidden="1" customWidth="1"/>
    <col min="6146" max="6146" width="5.81640625" style="5" customWidth="1"/>
    <col min="6147" max="6147" width="4" style="5" customWidth="1"/>
    <col min="6148" max="6382" width="9.1796875" style="5"/>
    <col min="6383" max="6383" width="5.26953125" style="5" customWidth="1"/>
    <col min="6384" max="6400" width="5.81640625" style="5" customWidth="1"/>
    <col min="6401" max="6401" width="0" style="5" hidden="1" customWidth="1"/>
    <col min="6402" max="6402" width="5.81640625" style="5" customWidth="1"/>
    <col min="6403" max="6403" width="4" style="5" customWidth="1"/>
    <col min="6404" max="6638" width="9.1796875" style="5"/>
    <col min="6639" max="6639" width="5.26953125" style="5" customWidth="1"/>
    <col min="6640" max="6656" width="5.81640625" style="5" customWidth="1"/>
    <col min="6657" max="6657" width="0" style="5" hidden="1" customWidth="1"/>
    <col min="6658" max="6658" width="5.81640625" style="5" customWidth="1"/>
    <col min="6659" max="6659" width="4" style="5" customWidth="1"/>
    <col min="6660" max="6894" width="9.1796875" style="5"/>
    <col min="6895" max="6895" width="5.26953125" style="5" customWidth="1"/>
    <col min="6896" max="6912" width="5.81640625" style="5" customWidth="1"/>
    <col min="6913" max="6913" width="0" style="5" hidden="1" customWidth="1"/>
    <col min="6914" max="6914" width="5.81640625" style="5" customWidth="1"/>
    <col min="6915" max="6915" width="4" style="5" customWidth="1"/>
    <col min="6916" max="7150" width="9.1796875" style="5"/>
    <col min="7151" max="7151" width="5.26953125" style="5" customWidth="1"/>
    <col min="7152" max="7168" width="5.81640625" style="5" customWidth="1"/>
    <col min="7169" max="7169" width="0" style="5" hidden="1" customWidth="1"/>
    <col min="7170" max="7170" width="5.81640625" style="5" customWidth="1"/>
    <col min="7171" max="7171" width="4" style="5" customWidth="1"/>
    <col min="7172" max="7406" width="9.1796875" style="5"/>
    <col min="7407" max="7407" width="5.26953125" style="5" customWidth="1"/>
    <col min="7408" max="7424" width="5.81640625" style="5" customWidth="1"/>
    <col min="7425" max="7425" width="0" style="5" hidden="1" customWidth="1"/>
    <col min="7426" max="7426" width="5.81640625" style="5" customWidth="1"/>
    <col min="7427" max="7427" width="4" style="5" customWidth="1"/>
    <col min="7428" max="7662" width="9.1796875" style="5"/>
    <col min="7663" max="7663" width="5.26953125" style="5" customWidth="1"/>
    <col min="7664" max="7680" width="5.81640625" style="5" customWidth="1"/>
    <col min="7681" max="7681" width="0" style="5" hidden="1" customWidth="1"/>
    <col min="7682" max="7682" width="5.81640625" style="5" customWidth="1"/>
    <col min="7683" max="7683" width="4" style="5" customWidth="1"/>
    <col min="7684" max="7918" width="9.1796875" style="5"/>
    <col min="7919" max="7919" width="5.26953125" style="5" customWidth="1"/>
    <col min="7920" max="7936" width="5.81640625" style="5" customWidth="1"/>
    <col min="7937" max="7937" width="0" style="5" hidden="1" customWidth="1"/>
    <col min="7938" max="7938" width="5.81640625" style="5" customWidth="1"/>
    <col min="7939" max="7939" width="4" style="5" customWidth="1"/>
    <col min="7940" max="8174" width="9.1796875" style="5"/>
    <col min="8175" max="8175" width="5.26953125" style="5" customWidth="1"/>
    <col min="8176" max="8192" width="5.81640625" style="5" customWidth="1"/>
    <col min="8193" max="8193" width="0" style="5" hidden="1" customWidth="1"/>
    <col min="8194" max="8194" width="5.81640625" style="5" customWidth="1"/>
    <col min="8195" max="8195" width="4" style="5" customWidth="1"/>
    <col min="8196" max="8430" width="9.1796875" style="5"/>
    <col min="8431" max="8431" width="5.26953125" style="5" customWidth="1"/>
    <col min="8432" max="8448" width="5.81640625" style="5" customWidth="1"/>
    <col min="8449" max="8449" width="0" style="5" hidden="1" customWidth="1"/>
    <col min="8450" max="8450" width="5.81640625" style="5" customWidth="1"/>
    <col min="8451" max="8451" width="4" style="5" customWidth="1"/>
    <col min="8452" max="8686" width="9.1796875" style="5"/>
    <col min="8687" max="8687" width="5.26953125" style="5" customWidth="1"/>
    <col min="8688" max="8704" width="5.81640625" style="5" customWidth="1"/>
    <col min="8705" max="8705" width="0" style="5" hidden="1" customWidth="1"/>
    <col min="8706" max="8706" width="5.81640625" style="5" customWidth="1"/>
    <col min="8707" max="8707" width="4" style="5" customWidth="1"/>
    <col min="8708" max="8942" width="9.1796875" style="5"/>
    <col min="8943" max="8943" width="5.26953125" style="5" customWidth="1"/>
    <col min="8944" max="8960" width="5.81640625" style="5" customWidth="1"/>
    <col min="8961" max="8961" width="0" style="5" hidden="1" customWidth="1"/>
    <col min="8962" max="8962" width="5.81640625" style="5" customWidth="1"/>
    <col min="8963" max="8963" width="4" style="5" customWidth="1"/>
    <col min="8964" max="9198" width="9.1796875" style="5"/>
    <col min="9199" max="9199" width="5.26953125" style="5" customWidth="1"/>
    <col min="9200" max="9216" width="5.81640625" style="5" customWidth="1"/>
    <col min="9217" max="9217" width="0" style="5" hidden="1" customWidth="1"/>
    <col min="9218" max="9218" width="5.81640625" style="5" customWidth="1"/>
    <col min="9219" max="9219" width="4" style="5" customWidth="1"/>
    <col min="9220" max="9454" width="9.1796875" style="5"/>
    <col min="9455" max="9455" width="5.26953125" style="5" customWidth="1"/>
    <col min="9456" max="9472" width="5.81640625" style="5" customWidth="1"/>
    <col min="9473" max="9473" width="0" style="5" hidden="1" customWidth="1"/>
    <col min="9474" max="9474" width="5.81640625" style="5" customWidth="1"/>
    <col min="9475" max="9475" width="4" style="5" customWidth="1"/>
    <col min="9476" max="9710" width="9.1796875" style="5"/>
    <col min="9711" max="9711" width="5.26953125" style="5" customWidth="1"/>
    <col min="9712" max="9728" width="5.81640625" style="5" customWidth="1"/>
    <col min="9729" max="9729" width="0" style="5" hidden="1" customWidth="1"/>
    <col min="9730" max="9730" width="5.81640625" style="5" customWidth="1"/>
    <col min="9731" max="9731" width="4" style="5" customWidth="1"/>
    <col min="9732" max="9966" width="9.1796875" style="5"/>
    <col min="9967" max="9967" width="5.26953125" style="5" customWidth="1"/>
    <col min="9968" max="9984" width="5.81640625" style="5" customWidth="1"/>
    <col min="9985" max="9985" width="0" style="5" hidden="1" customWidth="1"/>
    <col min="9986" max="9986" width="5.81640625" style="5" customWidth="1"/>
    <col min="9987" max="9987" width="4" style="5" customWidth="1"/>
    <col min="9988" max="10222" width="9.1796875" style="5"/>
    <col min="10223" max="10223" width="5.26953125" style="5" customWidth="1"/>
    <col min="10224" max="10240" width="5.81640625" style="5" customWidth="1"/>
    <col min="10241" max="10241" width="0" style="5" hidden="1" customWidth="1"/>
    <col min="10242" max="10242" width="5.81640625" style="5" customWidth="1"/>
    <col min="10243" max="10243" width="4" style="5" customWidth="1"/>
    <col min="10244" max="10478" width="9.1796875" style="5"/>
    <col min="10479" max="10479" width="5.26953125" style="5" customWidth="1"/>
    <col min="10480" max="10496" width="5.81640625" style="5" customWidth="1"/>
    <col min="10497" max="10497" width="0" style="5" hidden="1" customWidth="1"/>
    <col min="10498" max="10498" width="5.81640625" style="5" customWidth="1"/>
    <col min="10499" max="10499" width="4" style="5" customWidth="1"/>
    <col min="10500" max="10734" width="9.1796875" style="5"/>
    <col min="10735" max="10735" width="5.26953125" style="5" customWidth="1"/>
    <col min="10736" max="10752" width="5.81640625" style="5" customWidth="1"/>
    <col min="10753" max="10753" width="0" style="5" hidden="1" customWidth="1"/>
    <col min="10754" max="10754" width="5.81640625" style="5" customWidth="1"/>
    <col min="10755" max="10755" width="4" style="5" customWidth="1"/>
    <col min="10756" max="10990" width="9.1796875" style="5"/>
    <col min="10991" max="10991" width="5.26953125" style="5" customWidth="1"/>
    <col min="10992" max="11008" width="5.81640625" style="5" customWidth="1"/>
    <col min="11009" max="11009" width="0" style="5" hidden="1" customWidth="1"/>
    <col min="11010" max="11010" width="5.81640625" style="5" customWidth="1"/>
    <col min="11011" max="11011" width="4" style="5" customWidth="1"/>
    <col min="11012" max="11246" width="9.1796875" style="5"/>
    <col min="11247" max="11247" width="5.26953125" style="5" customWidth="1"/>
    <col min="11248" max="11264" width="5.81640625" style="5" customWidth="1"/>
    <col min="11265" max="11265" width="0" style="5" hidden="1" customWidth="1"/>
    <col min="11266" max="11266" width="5.81640625" style="5" customWidth="1"/>
    <col min="11267" max="11267" width="4" style="5" customWidth="1"/>
    <col min="11268" max="11502" width="9.1796875" style="5"/>
    <col min="11503" max="11503" width="5.26953125" style="5" customWidth="1"/>
    <col min="11504" max="11520" width="5.81640625" style="5" customWidth="1"/>
    <col min="11521" max="11521" width="0" style="5" hidden="1" customWidth="1"/>
    <col min="11522" max="11522" width="5.81640625" style="5" customWidth="1"/>
    <col min="11523" max="11523" width="4" style="5" customWidth="1"/>
    <col min="11524" max="11758" width="9.1796875" style="5"/>
    <col min="11759" max="11759" width="5.26953125" style="5" customWidth="1"/>
    <col min="11760" max="11776" width="5.81640625" style="5" customWidth="1"/>
    <col min="11777" max="11777" width="0" style="5" hidden="1" customWidth="1"/>
    <col min="11778" max="11778" width="5.81640625" style="5" customWidth="1"/>
    <col min="11779" max="11779" width="4" style="5" customWidth="1"/>
    <col min="11780" max="12014" width="9.1796875" style="5"/>
    <col min="12015" max="12015" width="5.26953125" style="5" customWidth="1"/>
    <col min="12016" max="12032" width="5.81640625" style="5" customWidth="1"/>
    <col min="12033" max="12033" width="0" style="5" hidden="1" customWidth="1"/>
    <col min="12034" max="12034" width="5.81640625" style="5" customWidth="1"/>
    <col min="12035" max="12035" width="4" style="5" customWidth="1"/>
    <col min="12036" max="12270" width="9.1796875" style="5"/>
    <col min="12271" max="12271" width="5.26953125" style="5" customWidth="1"/>
    <col min="12272" max="12288" width="5.81640625" style="5" customWidth="1"/>
    <col min="12289" max="12289" width="0" style="5" hidden="1" customWidth="1"/>
    <col min="12290" max="12290" width="5.81640625" style="5" customWidth="1"/>
    <col min="12291" max="12291" width="4" style="5" customWidth="1"/>
    <col min="12292" max="12526" width="9.1796875" style="5"/>
    <col min="12527" max="12527" width="5.26953125" style="5" customWidth="1"/>
    <col min="12528" max="12544" width="5.81640625" style="5" customWidth="1"/>
    <col min="12545" max="12545" width="0" style="5" hidden="1" customWidth="1"/>
    <col min="12546" max="12546" width="5.81640625" style="5" customWidth="1"/>
    <col min="12547" max="12547" width="4" style="5" customWidth="1"/>
    <col min="12548" max="12782" width="9.1796875" style="5"/>
    <col min="12783" max="12783" width="5.26953125" style="5" customWidth="1"/>
    <col min="12784" max="12800" width="5.81640625" style="5" customWidth="1"/>
    <col min="12801" max="12801" width="0" style="5" hidden="1" customWidth="1"/>
    <col min="12802" max="12802" width="5.81640625" style="5" customWidth="1"/>
    <col min="12803" max="12803" width="4" style="5" customWidth="1"/>
    <col min="12804" max="13038" width="9.1796875" style="5"/>
    <col min="13039" max="13039" width="5.26953125" style="5" customWidth="1"/>
    <col min="13040" max="13056" width="5.81640625" style="5" customWidth="1"/>
    <col min="13057" max="13057" width="0" style="5" hidden="1" customWidth="1"/>
    <col min="13058" max="13058" width="5.81640625" style="5" customWidth="1"/>
    <col min="13059" max="13059" width="4" style="5" customWidth="1"/>
    <col min="13060" max="13294" width="9.1796875" style="5"/>
    <col min="13295" max="13295" width="5.26953125" style="5" customWidth="1"/>
    <col min="13296" max="13312" width="5.81640625" style="5" customWidth="1"/>
    <col min="13313" max="13313" width="0" style="5" hidden="1" customWidth="1"/>
    <col min="13314" max="13314" width="5.81640625" style="5" customWidth="1"/>
    <col min="13315" max="13315" width="4" style="5" customWidth="1"/>
    <col min="13316" max="13550" width="9.1796875" style="5"/>
    <col min="13551" max="13551" width="5.26953125" style="5" customWidth="1"/>
    <col min="13552" max="13568" width="5.81640625" style="5" customWidth="1"/>
    <col min="13569" max="13569" width="0" style="5" hidden="1" customWidth="1"/>
    <col min="13570" max="13570" width="5.81640625" style="5" customWidth="1"/>
    <col min="13571" max="13571" width="4" style="5" customWidth="1"/>
    <col min="13572" max="13806" width="9.1796875" style="5"/>
    <col min="13807" max="13807" width="5.26953125" style="5" customWidth="1"/>
    <col min="13808" max="13824" width="5.81640625" style="5" customWidth="1"/>
    <col min="13825" max="13825" width="0" style="5" hidden="1" customWidth="1"/>
    <col min="13826" max="13826" width="5.81640625" style="5" customWidth="1"/>
    <col min="13827" max="13827" width="4" style="5" customWidth="1"/>
    <col min="13828" max="14062" width="9.1796875" style="5"/>
    <col min="14063" max="14063" width="5.26953125" style="5" customWidth="1"/>
    <col min="14064" max="14080" width="5.81640625" style="5" customWidth="1"/>
    <col min="14081" max="14081" width="0" style="5" hidden="1" customWidth="1"/>
    <col min="14082" max="14082" width="5.81640625" style="5" customWidth="1"/>
    <col min="14083" max="14083" width="4" style="5" customWidth="1"/>
    <col min="14084" max="14318" width="9.1796875" style="5"/>
    <col min="14319" max="14319" width="5.26953125" style="5" customWidth="1"/>
    <col min="14320" max="14336" width="5.81640625" style="5" customWidth="1"/>
    <col min="14337" max="14337" width="0" style="5" hidden="1" customWidth="1"/>
    <col min="14338" max="14338" width="5.81640625" style="5" customWidth="1"/>
    <col min="14339" max="14339" width="4" style="5" customWidth="1"/>
    <col min="14340" max="14574" width="9.1796875" style="5"/>
    <col min="14575" max="14575" width="5.26953125" style="5" customWidth="1"/>
    <col min="14576" max="14592" width="5.81640625" style="5" customWidth="1"/>
    <col min="14593" max="14593" width="0" style="5" hidden="1" customWidth="1"/>
    <col min="14594" max="14594" width="5.81640625" style="5" customWidth="1"/>
    <col min="14595" max="14595" width="4" style="5" customWidth="1"/>
    <col min="14596" max="14830" width="9.1796875" style="5"/>
    <col min="14831" max="14831" width="5.26953125" style="5" customWidth="1"/>
    <col min="14832" max="14848" width="5.81640625" style="5" customWidth="1"/>
    <col min="14849" max="14849" width="0" style="5" hidden="1" customWidth="1"/>
    <col min="14850" max="14850" width="5.81640625" style="5" customWidth="1"/>
    <col min="14851" max="14851" width="4" style="5" customWidth="1"/>
    <col min="14852" max="15086" width="9.1796875" style="5"/>
    <col min="15087" max="15087" width="5.26953125" style="5" customWidth="1"/>
    <col min="15088" max="15104" width="5.81640625" style="5" customWidth="1"/>
    <col min="15105" max="15105" width="0" style="5" hidden="1" customWidth="1"/>
    <col min="15106" max="15106" width="5.81640625" style="5" customWidth="1"/>
    <col min="15107" max="15107" width="4" style="5" customWidth="1"/>
    <col min="15108" max="15342" width="9.1796875" style="5"/>
    <col min="15343" max="15343" width="5.26953125" style="5" customWidth="1"/>
    <col min="15344" max="15360" width="5.81640625" style="5" customWidth="1"/>
    <col min="15361" max="15361" width="0" style="5" hidden="1" customWidth="1"/>
    <col min="15362" max="15362" width="5.81640625" style="5" customWidth="1"/>
    <col min="15363" max="15363" width="4" style="5" customWidth="1"/>
    <col min="15364" max="15598" width="9.1796875" style="5"/>
    <col min="15599" max="15599" width="5.26953125" style="5" customWidth="1"/>
    <col min="15600" max="15616" width="5.81640625" style="5" customWidth="1"/>
    <col min="15617" max="15617" width="0" style="5" hidden="1" customWidth="1"/>
    <col min="15618" max="15618" width="5.81640625" style="5" customWidth="1"/>
    <col min="15619" max="15619" width="4" style="5" customWidth="1"/>
    <col min="15620" max="15854" width="9.1796875" style="5"/>
    <col min="15855" max="15855" width="5.26953125" style="5" customWidth="1"/>
    <col min="15856" max="15872" width="5.81640625" style="5" customWidth="1"/>
    <col min="15873" max="15873" width="0" style="5" hidden="1" customWidth="1"/>
    <col min="15874" max="15874" width="5.81640625" style="5" customWidth="1"/>
    <col min="15875" max="15875" width="4" style="5" customWidth="1"/>
    <col min="15876" max="16110" width="9.1796875" style="5"/>
    <col min="16111" max="16111" width="5.26953125" style="5" customWidth="1"/>
    <col min="16112" max="16128" width="5.81640625" style="5" customWidth="1"/>
    <col min="16129" max="16129" width="0" style="5" hidden="1" customWidth="1"/>
    <col min="16130" max="16130" width="5.81640625" style="5" customWidth="1"/>
    <col min="16131" max="16131" width="4" style="5" customWidth="1"/>
    <col min="16132" max="16384" width="9.1796875" style="5"/>
  </cols>
  <sheetData>
    <row r="1" spans="1:16141" s="6" customFormat="1" ht="22.5" customHeight="1">
      <c r="A1" s="1"/>
      <c r="B1" s="2"/>
      <c r="C1" s="2"/>
      <c r="D1" s="1"/>
      <c r="E1" s="1"/>
      <c r="F1" s="1"/>
      <c r="G1" s="1"/>
      <c r="H1" s="3"/>
      <c r="I1" s="1"/>
      <c r="J1" s="29"/>
      <c r="K1" s="4"/>
      <c r="L1" s="4"/>
      <c r="M1" s="4"/>
      <c r="N1" s="4"/>
      <c r="O1" s="242"/>
      <c r="P1" s="243"/>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8"/>
      <c r="I2" s="1"/>
      <c r="J2" s="29"/>
      <c r="K2" s="4"/>
      <c r="L2" s="4"/>
      <c r="M2" s="4"/>
      <c r="N2" s="4"/>
      <c r="O2" s="242"/>
      <c r="P2" s="243"/>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4">
      <c r="A3" s="1"/>
      <c r="B3" s="25" t="s">
        <v>451</v>
      </c>
      <c r="C3" s="25"/>
      <c r="D3" s="26"/>
      <c r="E3" s="23"/>
      <c r="F3" s="23"/>
      <c r="H3" s="24"/>
      <c r="I3" s="1"/>
      <c r="J3" s="29"/>
    </row>
    <row r="4" spans="1:16141" ht="14">
      <c r="A4" s="1"/>
      <c r="B4" s="25" t="s">
        <v>4</v>
      </c>
      <c r="C4" s="25"/>
      <c r="D4" s="26"/>
      <c r="E4" s="23"/>
      <c r="F4" s="23"/>
      <c r="H4" s="24"/>
      <c r="I4" s="1"/>
      <c r="J4" s="29"/>
    </row>
    <row r="5" spans="1:16141" ht="14">
      <c r="A5" s="1"/>
      <c r="B5" s="48" t="s">
        <v>452</v>
      </c>
      <c r="C5" s="48"/>
      <c r="D5" s="27"/>
      <c r="E5" s="23"/>
      <c r="F5" s="23"/>
      <c r="H5" s="24"/>
      <c r="I5" s="1"/>
      <c r="J5" s="29"/>
    </row>
    <row r="6" spans="1:16141" ht="23">
      <c r="A6" s="1"/>
      <c r="B6" s="135" t="s">
        <v>217</v>
      </c>
      <c r="C6" s="512"/>
      <c r="D6" s="34"/>
      <c r="E6" s="137" t="s">
        <v>59</v>
      </c>
      <c r="F6" s="35"/>
      <c r="G6" s="36"/>
      <c r="H6" s="136" t="s">
        <v>254</v>
      </c>
      <c r="I6" s="1"/>
      <c r="J6" s="29"/>
      <c r="P6" s="252" t="s">
        <v>255</v>
      </c>
    </row>
    <row r="7" spans="1:16141" ht="14">
      <c r="A7" s="1"/>
      <c r="B7" s="28" t="s">
        <v>129</v>
      </c>
      <c r="C7" s="514" t="s">
        <v>256</v>
      </c>
      <c r="D7" s="515" t="s">
        <v>536</v>
      </c>
      <c r="E7" s="516"/>
      <c r="F7" s="516"/>
      <c r="G7" s="517"/>
      <c r="H7" s="37" t="str">
        <f>IF(J7=0,"",IF(J7&lt;=1.67,"Berkembang",IF(J7&lt;=2.67,"Layak",IF(J7&lt;=3.67,"Cakap",IF(J7=4,"Mahir","")))))</f>
        <v>Berkembang</v>
      </c>
      <c r="I7" s="1"/>
      <c r="J7" s="29">
        <f>SUM(K7:K11)/L7*4</f>
        <v>0.8</v>
      </c>
      <c r="K7" s="4">
        <f>COUNTA(B7)</f>
        <v>1</v>
      </c>
      <c r="L7" s="4">
        <f>COUNTA(D7:D11)</f>
        <v>5</v>
      </c>
      <c r="O7" s="253"/>
      <c r="P7" s="47"/>
    </row>
    <row r="8" spans="1:16141" ht="26.25" customHeight="1">
      <c r="A8" s="1"/>
      <c r="B8" s="28"/>
      <c r="C8" s="514" t="s">
        <v>257</v>
      </c>
      <c r="D8" s="587" t="s">
        <v>537</v>
      </c>
      <c r="E8" s="588"/>
      <c r="F8" s="588"/>
      <c r="G8" s="589"/>
      <c r="H8" s="38"/>
      <c r="I8" s="1"/>
      <c r="J8" s="29"/>
      <c r="K8" s="4">
        <f t="shared" ref="K8:K11" si="0">COUNTA(B8)</f>
        <v>0</v>
      </c>
      <c r="O8" s="253"/>
      <c r="P8" s="47"/>
    </row>
    <row r="9" spans="1:16141" ht="27.75" customHeight="1">
      <c r="A9" s="1"/>
      <c r="B9" s="28"/>
      <c r="C9" s="514" t="s">
        <v>258</v>
      </c>
      <c r="D9" s="587" t="s">
        <v>538</v>
      </c>
      <c r="E9" s="588"/>
      <c r="F9" s="588"/>
      <c r="G9" s="589"/>
      <c r="H9" s="38"/>
      <c r="I9" s="1"/>
      <c r="J9" s="29"/>
      <c r="K9" s="4">
        <f t="shared" si="0"/>
        <v>0</v>
      </c>
      <c r="O9" s="253"/>
      <c r="P9" s="47"/>
    </row>
    <row r="10" spans="1:16141" ht="27.75" customHeight="1">
      <c r="A10" s="1"/>
      <c r="B10" s="28"/>
      <c r="C10" s="514" t="s">
        <v>259</v>
      </c>
      <c r="D10" s="587" t="s">
        <v>539</v>
      </c>
      <c r="E10" s="588"/>
      <c r="F10" s="588"/>
      <c r="G10" s="589"/>
      <c r="H10" s="39"/>
      <c r="I10" s="1"/>
      <c r="J10" s="29"/>
      <c r="K10" s="4">
        <f t="shared" ref="K10" si="1">COUNTA(B10)</f>
        <v>0</v>
      </c>
      <c r="O10" s="253"/>
      <c r="P10" s="47"/>
    </row>
    <row r="11" spans="1:16141" ht="14">
      <c r="A11" s="1"/>
      <c r="B11" s="28"/>
      <c r="C11" s="514" t="s">
        <v>496</v>
      </c>
      <c r="D11" s="515" t="s">
        <v>540</v>
      </c>
      <c r="E11" s="516"/>
      <c r="F11" s="516"/>
      <c r="G11" s="517"/>
      <c r="H11" s="39"/>
      <c r="I11" s="1"/>
      <c r="J11" s="29"/>
      <c r="K11" s="4">
        <f t="shared" si="0"/>
        <v>0</v>
      </c>
      <c r="O11" s="253"/>
      <c r="P11" s="47"/>
    </row>
    <row r="12" spans="1:16141" s="10" customFormat="1">
      <c r="A12" s="1"/>
      <c r="B12" s="42"/>
      <c r="C12" s="513"/>
      <c r="D12" s="43"/>
      <c r="E12" s="44"/>
      <c r="F12" s="46" t="str">
        <f>H6&amp;""</f>
        <v>TINGKAT KOMPETENSI</v>
      </c>
      <c r="G12" s="43"/>
      <c r="H12" s="45"/>
      <c r="I12" s="1"/>
      <c r="J12" s="29"/>
      <c r="K12" s="9"/>
      <c r="L12" s="9"/>
      <c r="M12" s="9"/>
      <c r="N12" s="9"/>
      <c r="O12" s="253"/>
      <c r="P12" s="47"/>
    </row>
    <row r="13" spans="1:16141" s="10" customFormat="1" ht="20.25" customHeight="1" thickBot="1">
      <c r="A13" s="1"/>
      <c r="B13" s="581" t="s">
        <v>9</v>
      </c>
      <c r="C13" s="582"/>
      <c r="D13" s="40" t="s">
        <v>5</v>
      </c>
      <c r="E13" s="41" t="s">
        <v>6</v>
      </c>
      <c r="F13" s="40" t="s">
        <v>7</v>
      </c>
      <c r="G13" s="40" t="s">
        <v>8</v>
      </c>
      <c r="H13" s="13" t="s">
        <v>1</v>
      </c>
      <c r="I13" s="1"/>
      <c r="J13" s="29"/>
      <c r="K13" s="9"/>
      <c r="L13" s="9"/>
      <c r="M13" s="9"/>
      <c r="N13" s="9"/>
      <c r="O13" s="253"/>
      <c r="P13" s="47"/>
    </row>
    <row r="14" spans="1:16141" s="10" customFormat="1" ht="18.75" customHeight="1" thickTop="1" thickBot="1">
      <c r="A14" s="1"/>
      <c r="B14" s="14">
        <v>1</v>
      </c>
      <c r="C14" s="583" t="s">
        <v>502</v>
      </c>
      <c r="D14" s="15" t="str">
        <f>IF(H7="Berkembang","v","")</f>
        <v>v</v>
      </c>
      <c r="E14" s="15" t="str">
        <f>IF(H7="Layak","v","")</f>
        <v/>
      </c>
      <c r="F14" s="15" t="str">
        <f>IF(H7="Cakap","v","")</f>
        <v/>
      </c>
      <c r="G14" s="15" t="str">
        <f>IF(H7="Mahir","v","")</f>
        <v/>
      </c>
      <c r="H14" s="56">
        <f>IF(H7="Berkembang",1,IF(H7="Layak",2,IF(H7="Cakap",3,IF(H7="Mahir",4,""))))</f>
        <v>1</v>
      </c>
      <c r="I14" s="1"/>
      <c r="J14" s="30" t="s">
        <v>16</v>
      </c>
      <c r="K14" s="9">
        <f>IF(COUNTA(D14)=1,1,0)</f>
        <v>1</v>
      </c>
      <c r="L14" s="9">
        <f>IF(COUNTA(E14)=1,2,0)</f>
        <v>2</v>
      </c>
      <c r="M14" s="9">
        <f>IF(COUNTA(F14)=1,3,0)</f>
        <v>3</v>
      </c>
      <c r="N14" s="9">
        <f>IF(COUNTA(G14)=1,4,0)</f>
        <v>4</v>
      </c>
      <c r="O14" s="253"/>
      <c r="P14" s="47"/>
    </row>
    <row r="15" spans="1:16141" s="10" customFormat="1" ht="209.25" customHeight="1" thickTop="1">
      <c r="A15" s="1"/>
      <c r="B15" s="16"/>
      <c r="C15" s="584"/>
      <c r="D15" s="22" t="s">
        <v>205</v>
      </c>
      <c r="E15" s="22" t="s">
        <v>204</v>
      </c>
      <c r="F15" s="22" t="s">
        <v>203</v>
      </c>
      <c r="G15" s="22" t="s">
        <v>202</v>
      </c>
      <c r="H15" s="17"/>
      <c r="I15" s="1"/>
      <c r="J15" s="29"/>
      <c r="O15" s="253"/>
      <c r="P15" s="47"/>
    </row>
    <row r="16" spans="1:16141" ht="14">
      <c r="A16" s="1"/>
      <c r="B16" s="25" t="s">
        <v>4</v>
      </c>
      <c r="C16" s="25"/>
      <c r="D16" s="26"/>
      <c r="E16" s="23"/>
      <c r="F16" s="23"/>
      <c r="H16" s="24"/>
      <c r="I16" s="1"/>
      <c r="J16" s="29"/>
      <c r="O16" s="253"/>
      <c r="P16" s="47"/>
    </row>
    <row r="17" spans="1:16141" ht="14">
      <c r="A17" s="1"/>
      <c r="B17" s="68" t="s">
        <v>453</v>
      </c>
      <c r="C17" s="68"/>
      <c r="D17" s="27"/>
      <c r="E17" s="23"/>
      <c r="F17" s="23"/>
      <c r="H17" s="24"/>
      <c r="I17" s="1"/>
      <c r="J17" s="29"/>
      <c r="O17" s="253"/>
      <c r="P17" s="47"/>
    </row>
    <row r="18" spans="1:16141" ht="34.5">
      <c r="A18" s="1"/>
      <c r="B18" s="135" t="s">
        <v>60</v>
      </c>
      <c r="C18" s="512"/>
      <c r="D18" s="34"/>
      <c r="E18" s="137" t="s">
        <v>59</v>
      </c>
      <c r="F18" s="35"/>
      <c r="G18" s="36"/>
      <c r="H18" s="136" t="s">
        <v>254</v>
      </c>
      <c r="I18" s="1"/>
      <c r="J18" s="29"/>
      <c r="P18" s="252" t="s">
        <v>255</v>
      </c>
    </row>
    <row r="19" spans="1:16141" ht="28.5" customHeight="1">
      <c r="A19" s="1"/>
      <c r="B19" s="28"/>
      <c r="C19" s="514" t="s">
        <v>256</v>
      </c>
      <c r="D19" s="587" t="s">
        <v>542</v>
      </c>
      <c r="E19" s="588"/>
      <c r="F19" s="588"/>
      <c r="G19" s="589"/>
      <c r="H19" s="37" t="str">
        <f>IF(J19=0,"",IF(J19&lt;=1.67,"Berkembang",IF(J19&lt;=2.67,"Layak",IF(J19&lt;=3.67,"Cakap",IF(J19=4,"Mahir","")))))</f>
        <v/>
      </c>
      <c r="I19" s="1"/>
      <c r="J19" s="29">
        <f>SUM(K19:K25)/L19*4</f>
        <v>0</v>
      </c>
      <c r="K19" s="4">
        <f>COUNTA(B19)</f>
        <v>0</v>
      </c>
      <c r="L19" s="4">
        <f>COUNTA(D19:D25)</f>
        <v>7</v>
      </c>
      <c r="O19" s="253"/>
      <c r="P19" s="47"/>
    </row>
    <row r="20" spans="1:16141" ht="27" customHeight="1">
      <c r="A20" s="1"/>
      <c r="B20" s="28"/>
      <c r="C20" s="514" t="s">
        <v>257</v>
      </c>
      <c r="D20" s="587" t="s">
        <v>543</v>
      </c>
      <c r="E20" s="588"/>
      <c r="F20" s="588"/>
      <c r="G20" s="589"/>
      <c r="H20" s="38"/>
      <c r="I20" s="1"/>
      <c r="J20" s="29"/>
      <c r="K20" s="4">
        <f t="shared" ref="K20:K25" si="2">COUNTA(B20)</f>
        <v>0</v>
      </c>
      <c r="O20" s="253"/>
      <c r="P20" s="47"/>
    </row>
    <row r="21" spans="1:16141" ht="27" customHeight="1">
      <c r="A21" s="1"/>
      <c r="B21" s="28"/>
      <c r="C21" s="514" t="s">
        <v>258</v>
      </c>
      <c r="D21" s="587" t="s">
        <v>544</v>
      </c>
      <c r="E21" s="588"/>
      <c r="F21" s="588"/>
      <c r="G21" s="589"/>
      <c r="H21" s="38"/>
      <c r="I21" s="1"/>
      <c r="J21" s="29"/>
      <c r="K21" s="4">
        <f t="shared" ref="K21:K22" si="3">COUNTA(B21)</f>
        <v>0</v>
      </c>
      <c r="O21" s="253"/>
      <c r="P21" s="47"/>
    </row>
    <row r="22" spans="1:16141" ht="14.5">
      <c r="A22" s="1"/>
      <c r="B22" s="28"/>
      <c r="C22" s="514" t="s">
        <v>259</v>
      </c>
      <c r="D22" s="587" t="s">
        <v>545</v>
      </c>
      <c r="E22" s="588"/>
      <c r="F22" s="588"/>
      <c r="G22" s="589"/>
      <c r="H22" s="38"/>
      <c r="I22" s="1"/>
      <c r="J22" s="29"/>
      <c r="K22" s="4">
        <f t="shared" si="3"/>
        <v>0</v>
      </c>
      <c r="O22" s="253"/>
      <c r="P22" s="47"/>
    </row>
    <row r="23" spans="1:16141" ht="27" customHeight="1">
      <c r="A23" s="1"/>
      <c r="B23" s="28"/>
      <c r="C23" s="514" t="s">
        <v>496</v>
      </c>
      <c r="D23" s="587" t="s">
        <v>546</v>
      </c>
      <c r="E23" s="588"/>
      <c r="F23" s="588"/>
      <c r="G23" s="589"/>
      <c r="H23" s="38"/>
      <c r="I23" s="1"/>
      <c r="J23" s="29"/>
      <c r="K23" s="4">
        <f t="shared" ref="K23" si="4">COUNTA(B23)</f>
        <v>0</v>
      </c>
      <c r="O23" s="253"/>
      <c r="P23" s="47"/>
    </row>
    <row r="24" spans="1:16141" ht="27" customHeight="1">
      <c r="A24" s="1"/>
      <c r="B24" s="28"/>
      <c r="C24" s="514" t="s">
        <v>529</v>
      </c>
      <c r="D24" s="587" t="s">
        <v>547</v>
      </c>
      <c r="E24" s="588"/>
      <c r="F24" s="588"/>
      <c r="G24" s="589"/>
      <c r="H24" s="38"/>
      <c r="I24" s="1"/>
      <c r="J24" s="29"/>
      <c r="K24" s="4">
        <f t="shared" si="2"/>
        <v>0</v>
      </c>
      <c r="O24" s="253"/>
      <c r="P24" s="47"/>
    </row>
    <row r="25" spans="1:16141" ht="27" customHeight="1">
      <c r="A25" s="1"/>
      <c r="B25" s="28"/>
      <c r="C25" s="514" t="s">
        <v>541</v>
      </c>
      <c r="D25" s="587" t="s">
        <v>548</v>
      </c>
      <c r="E25" s="588"/>
      <c r="F25" s="588"/>
      <c r="G25" s="589"/>
      <c r="H25" s="39"/>
      <c r="I25" s="1"/>
      <c r="J25" s="29"/>
      <c r="K25" s="4">
        <f t="shared" si="2"/>
        <v>0</v>
      </c>
      <c r="O25" s="253"/>
      <c r="P25" s="47"/>
    </row>
    <row r="26" spans="1:16141" s="10" customFormat="1">
      <c r="A26" s="1"/>
      <c r="B26" s="42"/>
      <c r="C26" s="513"/>
      <c r="D26" s="43"/>
      <c r="E26" s="44"/>
      <c r="F26" s="46" t="str">
        <f>H18&amp;""</f>
        <v>TINGKAT KOMPETENSI</v>
      </c>
      <c r="G26" s="43"/>
      <c r="H26" s="45"/>
      <c r="I26" s="1"/>
      <c r="J26" s="29"/>
      <c r="K26" s="9"/>
      <c r="L26" s="9"/>
      <c r="M26" s="9"/>
      <c r="N26" s="9"/>
      <c r="O26" s="253"/>
      <c r="P26" s="47"/>
    </row>
    <row r="27" spans="1:16141" s="10" customFormat="1" ht="20.25" customHeight="1" thickBot="1">
      <c r="A27" s="1"/>
      <c r="B27" s="581" t="s">
        <v>9</v>
      </c>
      <c r="C27" s="582"/>
      <c r="D27" s="40" t="s">
        <v>5</v>
      </c>
      <c r="E27" s="41" t="s">
        <v>6</v>
      </c>
      <c r="F27" s="40" t="s">
        <v>7</v>
      </c>
      <c r="G27" s="40" t="s">
        <v>8</v>
      </c>
      <c r="H27" s="13" t="s">
        <v>1</v>
      </c>
      <c r="I27" s="1"/>
      <c r="J27" s="29"/>
      <c r="K27" s="9"/>
      <c r="L27" s="9"/>
      <c r="M27" s="9"/>
      <c r="N27" s="9"/>
      <c r="O27" s="253"/>
      <c r="P27" s="47"/>
    </row>
    <row r="28" spans="1:16141" s="10" customFormat="1" ht="18.75" customHeight="1" thickTop="1" thickBot="1">
      <c r="A28" s="1"/>
      <c r="B28" s="14">
        <v>2</v>
      </c>
      <c r="C28" s="583" t="s">
        <v>502</v>
      </c>
      <c r="D28" s="15" t="str">
        <f>IF(H19="Berkembang","v","")</f>
        <v/>
      </c>
      <c r="E28" s="15" t="str">
        <f>IF(H19="Layak","v","")</f>
        <v/>
      </c>
      <c r="F28" s="15" t="str">
        <f>IF(H19="Cakap","v","")</f>
        <v/>
      </c>
      <c r="G28" s="15" t="str">
        <f>IF(H19="Mahir","v","")</f>
        <v/>
      </c>
      <c r="H28" s="57" t="str">
        <f>IF(H19="Berkembang",1,IF(H19="Layak",2,IF(H19="Cakap",3,IF(H19="Mahir",4,""))))</f>
        <v/>
      </c>
      <c r="I28" s="1"/>
      <c r="J28" s="30" t="s">
        <v>17</v>
      </c>
      <c r="K28" s="9">
        <f>IF(COUNTA(D28)=1,1,0)</f>
        <v>1</v>
      </c>
      <c r="L28" s="9">
        <f>IF(COUNTA(E28)=1,2,0)</f>
        <v>2</v>
      </c>
      <c r="M28" s="9">
        <f>IF(COUNTA(F28)=1,3,0)</f>
        <v>3</v>
      </c>
      <c r="N28" s="9">
        <f>IF(COUNTA(G28)=1,4,0)</f>
        <v>4</v>
      </c>
      <c r="O28" s="253"/>
      <c r="P28" s="47"/>
    </row>
    <row r="29" spans="1:16141" s="10" customFormat="1" ht="212.25" customHeight="1" thickTop="1">
      <c r="A29" s="1"/>
      <c r="B29" s="16"/>
      <c r="C29" s="584"/>
      <c r="D29" s="22" t="s">
        <v>216</v>
      </c>
      <c r="E29" s="22" t="s">
        <v>215</v>
      </c>
      <c r="F29" s="22" t="s">
        <v>214</v>
      </c>
      <c r="G29" s="22" t="s">
        <v>213</v>
      </c>
      <c r="H29" s="17"/>
      <c r="I29" s="1"/>
      <c r="J29" s="29"/>
      <c r="O29" s="253"/>
      <c r="P29" s="47"/>
    </row>
    <row r="30" spans="1:16141" ht="14">
      <c r="A30" s="1"/>
      <c r="B30" s="50"/>
      <c r="C30" s="50"/>
      <c r="D30" s="50"/>
      <c r="E30" s="51"/>
      <c r="F30" s="51"/>
      <c r="G30" s="52"/>
      <c r="H30" s="53"/>
      <c r="I30" s="1"/>
      <c r="J30" s="29"/>
      <c r="O30" s="253"/>
      <c r="P30" s="47"/>
    </row>
    <row r="31" spans="1:16141" s="4" customFormat="1" ht="31.5" customHeight="1">
      <c r="A31" s="1"/>
      <c r="B31" s="2"/>
      <c r="C31" s="2"/>
      <c r="D31" s="1"/>
      <c r="E31" s="1"/>
      <c r="F31" s="1"/>
      <c r="G31" s="1"/>
      <c r="H31" s="3"/>
      <c r="I31" s="1"/>
      <c r="J31" s="29"/>
      <c r="O31" s="242"/>
      <c r="P31" s="9"/>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row>
    <row r="32" spans="1:16141">
      <c r="O32" s="253"/>
      <c r="P32" s="47"/>
    </row>
    <row r="33" spans="15:16">
      <c r="O33" s="253"/>
      <c r="P33" s="47"/>
    </row>
    <row r="34" spans="15:16">
      <c r="O34" s="253"/>
      <c r="P34" s="47"/>
    </row>
    <row r="35" spans="15:16">
      <c r="O35" s="253"/>
      <c r="P35" s="47"/>
    </row>
    <row r="36" spans="15:16">
      <c r="O36" s="253"/>
      <c r="P36" s="47"/>
    </row>
    <row r="37" spans="15:16">
      <c r="O37" s="253"/>
      <c r="P37" s="47"/>
    </row>
    <row r="38" spans="15:16">
      <c r="O38" s="253"/>
      <c r="P38" s="47"/>
    </row>
    <row r="39" spans="15:16">
      <c r="O39" s="253"/>
      <c r="P39" s="47"/>
    </row>
    <row r="40" spans="15:16">
      <c r="O40" s="253"/>
      <c r="P40" s="47"/>
    </row>
    <row r="41" spans="15:16">
      <c r="O41" s="253"/>
      <c r="P41" s="47"/>
    </row>
    <row r="42" spans="15:16">
      <c r="O42" s="253"/>
      <c r="P42" s="47"/>
    </row>
    <row r="43" spans="15:16">
      <c r="O43" s="253"/>
      <c r="P43" s="47"/>
    </row>
    <row r="44" spans="15:16">
      <c r="P44" s="9"/>
    </row>
    <row r="45" spans="15:16">
      <c r="O45" s="253"/>
      <c r="P45" s="47"/>
    </row>
    <row r="46" spans="15:16">
      <c r="O46" s="253"/>
      <c r="P46" s="47"/>
    </row>
    <row r="47" spans="15:16">
      <c r="O47" s="253"/>
      <c r="P47" s="47"/>
    </row>
    <row r="48" spans="15:16">
      <c r="O48" s="253"/>
      <c r="P48" s="47"/>
    </row>
    <row r="49" spans="15:16">
      <c r="O49" s="253"/>
      <c r="P49" s="47"/>
    </row>
    <row r="50" spans="15:16">
      <c r="O50" s="253"/>
      <c r="P50" s="47"/>
    </row>
    <row r="51" spans="15:16">
      <c r="O51" s="253"/>
      <c r="P51" s="47"/>
    </row>
    <row r="52" spans="15:16">
      <c r="O52" s="253"/>
      <c r="P52" s="47"/>
    </row>
    <row r="53" spans="15:16">
      <c r="O53" s="253"/>
      <c r="P53" s="47"/>
    </row>
    <row r="54" spans="15:16">
      <c r="O54" s="253"/>
      <c r="P54" s="47"/>
    </row>
    <row r="55" spans="15:16">
      <c r="O55" s="253"/>
      <c r="P55" s="47"/>
    </row>
  </sheetData>
  <sheetProtection password="CC3D" sheet="1" objects="1" scenarios="1"/>
  <protectedRanges>
    <protectedRange sqref="B7:B11 B19:B25" name="Range1"/>
  </protectedRanges>
  <mergeCells count="14">
    <mergeCell ref="D8:G8"/>
    <mergeCell ref="D9:G9"/>
    <mergeCell ref="D10:G10"/>
    <mergeCell ref="D20:G20"/>
    <mergeCell ref="D21:G21"/>
    <mergeCell ref="D19:G19"/>
    <mergeCell ref="B13:C13"/>
    <mergeCell ref="C14:C15"/>
    <mergeCell ref="B27:C27"/>
    <mergeCell ref="C28:C29"/>
    <mergeCell ref="D24:G24"/>
    <mergeCell ref="D25:G25"/>
    <mergeCell ref="D22:G22"/>
    <mergeCell ref="D23:G23"/>
  </mergeCells>
  <conditionalFormatting sqref="B7:C11">
    <cfRule type="cellIs" dxfId="46" priority="9" operator="between">
      <formula>"v"</formula>
      <formula>"v"</formula>
    </cfRule>
  </conditionalFormatting>
  <conditionalFormatting sqref="B19:C25">
    <cfRule type="cellIs" dxfId="45" priority="1" operator="between">
      <formula>"v"</formula>
      <formula>"v"</formula>
    </cfRule>
  </conditionalFormatting>
  <conditionalFormatting sqref="D14:G14">
    <cfRule type="cellIs" dxfId="44" priority="63" operator="between">
      <formula>"v"</formula>
      <formula>"v"</formula>
    </cfRule>
  </conditionalFormatting>
  <conditionalFormatting sqref="D28:G28">
    <cfRule type="cellIs" dxfId="43" priority="55" operator="between">
      <formula>"v"</formula>
      <formula>"v"</formula>
    </cfRule>
  </conditionalFormatting>
  <hyperlinks>
    <hyperlink ref="J14" location="'A1'!A1" display="A1" xr:uid="{00000000-0004-0000-0500-000000000000}"/>
    <hyperlink ref="J28" location="'A1'!A1" display="A1" xr:uid="{00000000-0004-0000-0500-000001000000}"/>
  </hyperlinks>
  <printOptions horizontalCentered="1"/>
  <pageMargins left="0.78740157480314965" right="0.59055118110236227" top="0.59055118110236227" bottom="0.59055118110236227" header="0.39370078740157483" footer="0.39370078740157483"/>
  <pageSetup paperSize="9" scale="75" orientation="portrait" horizontalDpi="4294967293" verticalDpi="300" r:id="rId1"/>
  <headerFooter alignWithMargins="0">
    <oddFooter>&amp;LINSTRUMEN PENILAIAN&amp;CKOMPETENSI KEPEMIMPINAN MANAJEMEN SEKOLAH&amp;RHal.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WVU56"/>
  <sheetViews>
    <sheetView showGridLines="0" zoomScaleNormal="100" zoomScaleSheetLayoutView="70" workbookViewId="0">
      <pane xSplit="3" ySplit="3" topLeftCell="D4" activePane="bottomRight" state="frozen"/>
      <selection pane="topRight" activeCell="D1" sqref="D1"/>
      <selection pane="bottomLeft" activeCell="A4" sqref="A4"/>
      <selection pane="bottomRight" activeCell="C6" sqref="C6"/>
    </sheetView>
  </sheetViews>
  <sheetFormatPr defaultRowHeight="13"/>
  <cols>
    <col min="1" max="1" width="5.26953125" style="5" customWidth="1"/>
    <col min="2" max="3" width="6.26953125" style="7" customWidth="1"/>
    <col min="4" max="6" width="21.7265625" style="5" customWidth="1"/>
    <col min="7" max="7" width="22.7265625" style="5" customWidth="1"/>
    <col min="8" max="8" width="14.54296875" style="8" customWidth="1"/>
    <col min="9" max="9" width="5.81640625" style="5" customWidth="1"/>
    <col min="10" max="10" width="7" style="31" hidden="1" customWidth="1"/>
    <col min="11" max="14" width="5.81640625" style="4" hidden="1" customWidth="1"/>
    <col min="15" max="15" width="5.7265625" style="242" customWidth="1"/>
    <col min="16" max="16" width="56.7265625" style="243" customWidth="1"/>
    <col min="17" max="238" width="9.1796875" style="5"/>
    <col min="239" max="239" width="5.26953125" style="5" customWidth="1"/>
    <col min="240" max="256" width="5.81640625" style="5" customWidth="1"/>
    <col min="257" max="257" width="0" style="5" hidden="1" customWidth="1"/>
    <col min="258" max="258" width="5.81640625" style="5" customWidth="1"/>
    <col min="259" max="259" width="4" style="5" customWidth="1"/>
    <col min="260" max="494" width="9.1796875" style="5"/>
    <col min="495" max="495" width="5.26953125" style="5" customWidth="1"/>
    <col min="496" max="512" width="5.81640625" style="5" customWidth="1"/>
    <col min="513" max="513" width="0" style="5" hidden="1" customWidth="1"/>
    <col min="514" max="514" width="5.81640625" style="5" customWidth="1"/>
    <col min="515" max="515" width="4" style="5" customWidth="1"/>
    <col min="516" max="750" width="9.1796875" style="5"/>
    <col min="751" max="751" width="5.26953125" style="5" customWidth="1"/>
    <col min="752" max="768" width="5.81640625" style="5" customWidth="1"/>
    <col min="769" max="769" width="0" style="5" hidden="1" customWidth="1"/>
    <col min="770" max="770" width="5.81640625" style="5" customWidth="1"/>
    <col min="771" max="771" width="4" style="5" customWidth="1"/>
    <col min="772" max="1006" width="9.1796875" style="5"/>
    <col min="1007" max="1007" width="5.26953125" style="5" customWidth="1"/>
    <col min="1008" max="1024" width="5.81640625" style="5" customWidth="1"/>
    <col min="1025" max="1025" width="0" style="5" hidden="1" customWidth="1"/>
    <col min="1026" max="1026" width="5.81640625" style="5" customWidth="1"/>
    <col min="1027" max="1027" width="4" style="5" customWidth="1"/>
    <col min="1028" max="1262" width="9.1796875" style="5"/>
    <col min="1263" max="1263" width="5.26953125" style="5" customWidth="1"/>
    <col min="1264" max="1280" width="5.81640625" style="5" customWidth="1"/>
    <col min="1281" max="1281" width="0" style="5" hidden="1" customWidth="1"/>
    <col min="1282" max="1282" width="5.81640625" style="5" customWidth="1"/>
    <col min="1283" max="1283" width="4" style="5" customWidth="1"/>
    <col min="1284" max="1518" width="9.1796875" style="5"/>
    <col min="1519" max="1519" width="5.26953125" style="5" customWidth="1"/>
    <col min="1520" max="1536" width="5.81640625" style="5" customWidth="1"/>
    <col min="1537" max="1537" width="0" style="5" hidden="1" customWidth="1"/>
    <col min="1538" max="1538" width="5.81640625" style="5" customWidth="1"/>
    <col min="1539" max="1539" width="4" style="5" customWidth="1"/>
    <col min="1540" max="1774" width="9.1796875" style="5"/>
    <col min="1775" max="1775" width="5.26953125" style="5" customWidth="1"/>
    <col min="1776" max="1792" width="5.81640625" style="5" customWidth="1"/>
    <col min="1793" max="1793" width="0" style="5" hidden="1" customWidth="1"/>
    <col min="1794" max="1794" width="5.81640625" style="5" customWidth="1"/>
    <col min="1795" max="1795" width="4" style="5" customWidth="1"/>
    <col min="1796" max="2030" width="9.1796875" style="5"/>
    <col min="2031" max="2031" width="5.26953125" style="5" customWidth="1"/>
    <col min="2032" max="2048" width="5.81640625" style="5" customWidth="1"/>
    <col min="2049" max="2049" width="0" style="5" hidden="1" customWidth="1"/>
    <col min="2050" max="2050" width="5.81640625" style="5" customWidth="1"/>
    <col min="2051" max="2051" width="4" style="5" customWidth="1"/>
    <col min="2052" max="2286" width="9.1796875" style="5"/>
    <col min="2287" max="2287" width="5.26953125" style="5" customWidth="1"/>
    <col min="2288" max="2304" width="5.81640625" style="5" customWidth="1"/>
    <col min="2305" max="2305" width="0" style="5" hidden="1" customWidth="1"/>
    <col min="2306" max="2306" width="5.81640625" style="5" customWidth="1"/>
    <col min="2307" max="2307" width="4" style="5" customWidth="1"/>
    <col min="2308" max="2542" width="9.1796875" style="5"/>
    <col min="2543" max="2543" width="5.26953125" style="5" customWidth="1"/>
    <col min="2544" max="2560" width="5.81640625" style="5" customWidth="1"/>
    <col min="2561" max="2561" width="0" style="5" hidden="1" customWidth="1"/>
    <col min="2562" max="2562" width="5.81640625" style="5" customWidth="1"/>
    <col min="2563" max="2563" width="4" style="5" customWidth="1"/>
    <col min="2564" max="2798" width="9.1796875" style="5"/>
    <col min="2799" max="2799" width="5.26953125" style="5" customWidth="1"/>
    <col min="2800" max="2816" width="5.81640625" style="5" customWidth="1"/>
    <col min="2817" max="2817" width="0" style="5" hidden="1" customWidth="1"/>
    <col min="2818" max="2818" width="5.81640625" style="5" customWidth="1"/>
    <col min="2819" max="2819" width="4" style="5" customWidth="1"/>
    <col min="2820" max="3054" width="9.1796875" style="5"/>
    <col min="3055" max="3055" width="5.26953125" style="5" customWidth="1"/>
    <col min="3056" max="3072" width="5.81640625" style="5" customWidth="1"/>
    <col min="3073" max="3073" width="0" style="5" hidden="1" customWidth="1"/>
    <col min="3074" max="3074" width="5.81640625" style="5" customWidth="1"/>
    <col min="3075" max="3075" width="4" style="5" customWidth="1"/>
    <col min="3076" max="3310" width="9.1796875" style="5"/>
    <col min="3311" max="3311" width="5.26953125" style="5" customWidth="1"/>
    <col min="3312" max="3328" width="5.81640625" style="5" customWidth="1"/>
    <col min="3329" max="3329" width="0" style="5" hidden="1" customWidth="1"/>
    <col min="3330" max="3330" width="5.81640625" style="5" customWidth="1"/>
    <col min="3331" max="3331" width="4" style="5" customWidth="1"/>
    <col min="3332" max="3566" width="9.1796875" style="5"/>
    <col min="3567" max="3567" width="5.26953125" style="5" customWidth="1"/>
    <col min="3568" max="3584" width="5.81640625" style="5" customWidth="1"/>
    <col min="3585" max="3585" width="0" style="5" hidden="1" customWidth="1"/>
    <col min="3586" max="3586" width="5.81640625" style="5" customWidth="1"/>
    <col min="3587" max="3587" width="4" style="5" customWidth="1"/>
    <col min="3588" max="3822" width="9.1796875" style="5"/>
    <col min="3823" max="3823" width="5.26953125" style="5" customWidth="1"/>
    <col min="3824" max="3840" width="5.81640625" style="5" customWidth="1"/>
    <col min="3841" max="3841" width="0" style="5" hidden="1" customWidth="1"/>
    <col min="3842" max="3842" width="5.81640625" style="5" customWidth="1"/>
    <col min="3843" max="3843" width="4" style="5" customWidth="1"/>
    <col min="3844" max="4078" width="9.1796875" style="5"/>
    <col min="4079" max="4079" width="5.26953125" style="5" customWidth="1"/>
    <col min="4080" max="4096" width="5.81640625" style="5" customWidth="1"/>
    <col min="4097" max="4097" width="0" style="5" hidden="1" customWidth="1"/>
    <col min="4098" max="4098" width="5.81640625" style="5" customWidth="1"/>
    <col min="4099" max="4099" width="4" style="5" customWidth="1"/>
    <col min="4100" max="4334" width="9.1796875" style="5"/>
    <col min="4335" max="4335" width="5.26953125" style="5" customWidth="1"/>
    <col min="4336" max="4352" width="5.81640625" style="5" customWidth="1"/>
    <col min="4353" max="4353" width="0" style="5" hidden="1" customWidth="1"/>
    <col min="4354" max="4354" width="5.81640625" style="5" customWidth="1"/>
    <col min="4355" max="4355" width="4" style="5" customWidth="1"/>
    <col min="4356" max="4590" width="9.1796875" style="5"/>
    <col min="4591" max="4591" width="5.26953125" style="5" customWidth="1"/>
    <col min="4592" max="4608" width="5.81640625" style="5" customWidth="1"/>
    <col min="4609" max="4609" width="0" style="5" hidden="1" customWidth="1"/>
    <col min="4610" max="4610" width="5.81640625" style="5" customWidth="1"/>
    <col min="4611" max="4611" width="4" style="5" customWidth="1"/>
    <col min="4612" max="4846" width="9.1796875" style="5"/>
    <col min="4847" max="4847" width="5.26953125" style="5" customWidth="1"/>
    <col min="4848" max="4864" width="5.81640625" style="5" customWidth="1"/>
    <col min="4865" max="4865" width="0" style="5" hidden="1" customWidth="1"/>
    <col min="4866" max="4866" width="5.81640625" style="5" customWidth="1"/>
    <col min="4867" max="4867" width="4" style="5" customWidth="1"/>
    <col min="4868" max="5102" width="9.1796875" style="5"/>
    <col min="5103" max="5103" width="5.26953125" style="5" customWidth="1"/>
    <col min="5104" max="5120" width="5.81640625" style="5" customWidth="1"/>
    <col min="5121" max="5121" width="0" style="5" hidden="1" customWidth="1"/>
    <col min="5122" max="5122" width="5.81640625" style="5" customWidth="1"/>
    <col min="5123" max="5123" width="4" style="5" customWidth="1"/>
    <col min="5124" max="5358" width="9.1796875" style="5"/>
    <col min="5359" max="5359" width="5.26953125" style="5" customWidth="1"/>
    <col min="5360" max="5376" width="5.81640625" style="5" customWidth="1"/>
    <col min="5377" max="5377" width="0" style="5" hidden="1" customWidth="1"/>
    <col min="5378" max="5378" width="5.81640625" style="5" customWidth="1"/>
    <col min="5379" max="5379" width="4" style="5" customWidth="1"/>
    <col min="5380" max="5614" width="9.1796875" style="5"/>
    <col min="5615" max="5615" width="5.26953125" style="5" customWidth="1"/>
    <col min="5616" max="5632" width="5.81640625" style="5" customWidth="1"/>
    <col min="5633" max="5633" width="0" style="5" hidden="1" customWidth="1"/>
    <col min="5634" max="5634" width="5.81640625" style="5" customWidth="1"/>
    <col min="5635" max="5635" width="4" style="5" customWidth="1"/>
    <col min="5636" max="5870" width="9.1796875" style="5"/>
    <col min="5871" max="5871" width="5.26953125" style="5" customWidth="1"/>
    <col min="5872" max="5888" width="5.81640625" style="5" customWidth="1"/>
    <col min="5889" max="5889" width="0" style="5" hidden="1" customWidth="1"/>
    <col min="5890" max="5890" width="5.81640625" style="5" customWidth="1"/>
    <col min="5891" max="5891" width="4" style="5" customWidth="1"/>
    <col min="5892" max="6126" width="9.1796875" style="5"/>
    <col min="6127" max="6127" width="5.26953125" style="5" customWidth="1"/>
    <col min="6128" max="6144" width="5.81640625" style="5" customWidth="1"/>
    <col min="6145" max="6145" width="0" style="5" hidden="1" customWidth="1"/>
    <col min="6146" max="6146" width="5.81640625" style="5" customWidth="1"/>
    <col min="6147" max="6147" width="4" style="5" customWidth="1"/>
    <col min="6148" max="6382" width="9.1796875" style="5"/>
    <col min="6383" max="6383" width="5.26953125" style="5" customWidth="1"/>
    <col min="6384" max="6400" width="5.81640625" style="5" customWidth="1"/>
    <col min="6401" max="6401" width="0" style="5" hidden="1" customWidth="1"/>
    <col min="6402" max="6402" width="5.81640625" style="5" customWidth="1"/>
    <col min="6403" max="6403" width="4" style="5" customWidth="1"/>
    <col min="6404" max="6638" width="9.1796875" style="5"/>
    <col min="6639" max="6639" width="5.26953125" style="5" customWidth="1"/>
    <col min="6640" max="6656" width="5.81640625" style="5" customWidth="1"/>
    <col min="6657" max="6657" width="0" style="5" hidden="1" customWidth="1"/>
    <col min="6658" max="6658" width="5.81640625" style="5" customWidth="1"/>
    <col min="6659" max="6659" width="4" style="5" customWidth="1"/>
    <col min="6660" max="6894" width="9.1796875" style="5"/>
    <col min="6895" max="6895" width="5.26953125" style="5" customWidth="1"/>
    <col min="6896" max="6912" width="5.81640625" style="5" customWidth="1"/>
    <col min="6913" max="6913" width="0" style="5" hidden="1" customWidth="1"/>
    <col min="6914" max="6914" width="5.81640625" style="5" customWidth="1"/>
    <col min="6915" max="6915" width="4" style="5" customWidth="1"/>
    <col min="6916" max="7150" width="9.1796875" style="5"/>
    <col min="7151" max="7151" width="5.26953125" style="5" customWidth="1"/>
    <col min="7152" max="7168" width="5.81640625" style="5" customWidth="1"/>
    <col min="7169" max="7169" width="0" style="5" hidden="1" customWidth="1"/>
    <col min="7170" max="7170" width="5.81640625" style="5" customWidth="1"/>
    <col min="7171" max="7171" width="4" style="5" customWidth="1"/>
    <col min="7172" max="7406" width="9.1796875" style="5"/>
    <col min="7407" max="7407" width="5.26953125" style="5" customWidth="1"/>
    <col min="7408" max="7424" width="5.81640625" style="5" customWidth="1"/>
    <col min="7425" max="7425" width="0" style="5" hidden="1" customWidth="1"/>
    <col min="7426" max="7426" width="5.81640625" style="5" customWidth="1"/>
    <col min="7427" max="7427" width="4" style="5" customWidth="1"/>
    <col min="7428" max="7662" width="9.1796875" style="5"/>
    <col min="7663" max="7663" width="5.26953125" style="5" customWidth="1"/>
    <col min="7664" max="7680" width="5.81640625" style="5" customWidth="1"/>
    <col min="7681" max="7681" width="0" style="5" hidden="1" customWidth="1"/>
    <col min="7682" max="7682" width="5.81640625" style="5" customWidth="1"/>
    <col min="7683" max="7683" width="4" style="5" customWidth="1"/>
    <col min="7684" max="7918" width="9.1796875" style="5"/>
    <col min="7919" max="7919" width="5.26953125" style="5" customWidth="1"/>
    <col min="7920" max="7936" width="5.81640625" style="5" customWidth="1"/>
    <col min="7937" max="7937" width="0" style="5" hidden="1" customWidth="1"/>
    <col min="7938" max="7938" width="5.81640625" style="5" customWidth="1"/>
    <col min="7939" max="7939" width="4" style="5" customWidth="1"/>
    <col min="7940" max="8174" width="9.1796875" style="5"/>
    <col min="8175" max="8175" width="5.26953125" style="5" customWidth="1"/>
    <col min="8176" max="8192" width="5.81640625" style="5" customWidth="1"/>
    <col min="8193" max="8193" width="0" style="5" hidden="1" customWidth="1"/>
    <col min="8194" max="8194" width="5.81640625" style="5" customWidth="1"/>
    <col min="8195" max="8195" width="4" style="5" customWidth="1"/>
    <col min="8196" max="8430" width="9.1796875" style="5"/>
    <col min="8431" max="8431" width="5.26953125" style="5" customWidth="1"/>
    <col min="8432" max="8448" width="5.81640625" style="5" customWidth="1"/>
    <col min="8449" max="8449" width="0" style="5" hidden="1" customWidth="1"/>
    <col min="8450" max="8450" width="5.81640625" style="5" customWidth="1"/>
    <col min="8451" max="8451" width="4" style="5" customWidth="1"/>
    <col min="8452" max="8686" width="9.1796875" style="5"/>
    <col min="8687" max="8687" width="5.26953125" style="5" customWidth="1"/>
    <col min="8688" max="8704" width="5.81640625" style="5" customWidth="1"/>
    <col min="8705" max="8705" width="0" style="5" hidden="1" customWidth="1"/>
    <col min="8706" max="8706" width="5.81640625" style="5" customWidth="1"/>
    <col min="8707" max="8707" width="4" style="5" customWidth="1"/>
    <col min="8708" max="8942" width="9.1796875" style="5"/>
    <col min="8943" max="8943" width="5.26953125" style="5" customWidth="1"/>
    <col min="8944" max="8960" width="5.81640625" style="5" customWidth="1"/>
    <col min="8961" max="8961" width="0" style="5" hidden="1" customWidth="1"/>
    <col min="8962" max="8962" width="5.81640625" style="5" customWidth="1"/>
    <col min="8963" max="8963" width="4" style="5" customWidth="1"/>
    <col min="8964" max="9198" width="9.1796875" style="5"/>
    <col min="9199" max="9199" width="5.26953125" style="5" customWidth="1"/>
    <col min="9200" max="9216" width="5.81640625" style="5" customWidth="1"/>
    <col min="9217" max="9217" width="0" style="5" hidden="1" customWidth="1"/>
    <col min="9218" max="9218" width="5.81640625" style="5" customWidth="1"/>
    <col min="9219" max="9219" width="4" style="5" customWidth="1"/>
    <col min="9220" max="9454" width="9.1796875" style="5"/>
    <col min="9455" max="9455" width="5.26953125" style="5" customWidth="1"/>
    <col min="9456" max="9472" width="5.81640625" style="5" customWidth="1"/>
    <col min="9473" max="9473" width="0" style="5" hidden="1" customWidth="1"/>
    <col min="9474" max="9474" width="5.81640625" style="5" customWidth="1"/>
    <col min="9475" max="9475" width="4" style="5" customWidth="1"/>
    <col min="9476" max="9710" width="9.1796875" style="5"/>
    <col min="9711" max="9711" width="5.26953125" style="5" customWidth="1"/>
    <col min="9712" max="9728" width="5.81640625" style="5" customWidth="1"/>
    <col min="9729" max="9729" width="0" style="5" hidden="1" customWidth="1"/>
    <col min="9730" max="9730" width="5.81640625" style="5" customWidth="1"/>
    <col min="9731" max="9731" width="4" style="5" customWidth="1"/>
    <col min="9732" max="9966" width="9.1796875" style="5"/>
    <col min="9967" max="9967" width="5.26953125" style="5" customWidth="1"/>
    <col min="9968" max="9984" width="5.81640625" style="5" customWidth="1"/>
    <col min="9985" max="9985" width="0" style="5" hidden="1" customWidth="1"/>
    <col min="9986" max="9986" width="5.81640625" style="5" customWidth="1"/>
    <col min="9987" max="9987" width="4" style="5" customWidth="1"/>
    <col min="9988" max="10222" width="9.1796875" style="5"/>
    <col min="10223" max="10223" width="5.26953125" style="5" customWidth="1"/>
    <col min="10224" max="10240" width="5.81640625" style="5" customWidth="1"/>
    <col min="10241" max="10241" width="0" style="5" hidden="1" customWidth="1"/>
    <col min="10242" max="10242" width="5.81640625" style="5" customWidth="1"/>
    <col min="10243" max="10243" width="4" style="5" customWidth="1"/>
    <col min="10244" max="10478" width="9.1796875" style="5"/>
    <col min="10479" max="10479" width="5.26953125" style="5" customWidth="1"/>
    <col min="10480" max="10496" width="5.81640625" style="5" customWidth="1"/>
    <col min="10497" max="10497" width="0" style="5" hidden="1" customWidth="1"/>
    <col min="10498" max="10498" width="5.81640625" style="5" customWidth="1"/>
    <col min="10499" max="10499" width="4" style="5" customWidth="1"/>
    <col min="10500" max="10734" width="9.1796875" style="5"/>
    <col min="10735" max="10735" width="5.26953125" style="5" customWidth="1"/>
    <col min="10736" max="10752" width="5.81640625" style="5" customWidth="1"/>
    <col min="10753" max="10753" width="0" style="5" hidden="1" customWidth="1"/>
    <col min="10754" max="10754" width="5.81640625" style="5" customWidth="1"/>
    <col min="10755" max="10755" width="4" style="5" customWidth="1"/>
    <col min="10756" max="10990" width="9.1796875" style="5"/>
    <col min="10991" max="10991" width="5.26953125" style="5" customWidth="1"/>
    <col min="10992" max="11008" width="5.81640625" style="5" customWidth="1"/>
    <col min="11009" max="11009" width="0" style="5" hidden="1" customWidth="1"/>
    <col min="11010" max="11010" width="5.81640625" style="5" customWidth="1"/>
    <col min="11011" max="11011" width="4" style="5" customWidth="1"/>
    <col min="11012" max="11246" width="9.1796875" style="5"/>
    <col min="11247" max="11247" width="5.26953125" style="5" customWidth="1"/>
    <col min="11248" max="11264" width="5.81640625" style="5" customWidth="1"/>
    <col min="11265" max="11265" width="0" style="5" hidden="1" customWidth="1"/>
    <col min="11266" max="11266" width="5.81640625" style="5" customWidth="1"/>
    <col min="11267" max="11267" width="4" style="5" customWidth="1"/>
    <col min="11268" max="11502" width="9.1796875" style="5"/>
    <col min="11503" max="11503" width="5.26953125" style="5" customWidth="1"/>
    <col min="11504" max="11520" width="5.81640625" style="5" customWidth="1"/>
    <col min="11521" max="11521" width="0" style="5" hidden="1" customWidth="1"/>
    <col min="11522" max="11522" width="5.81640625" style="5" customWidth="1"/>
    <col min="11523" max="11523" width="4" style="5" customWidth="1"/>
    <col min="11524" max="11758" width="9.1796875" style="5"/>
    <col min="11759" max="11759" width="5.26953125" style="5" customWidth="1"/>
    <col min="11760" max="11776" width="5.81640625" style="5" customWidth="1"/>
    <col min="11777" max="11777" width="0" style="5" hidden="1" customWidth="1"/>
    <col min="11778" max="11778" width="5.81640625" style="5" customWidth="1"/>
    <col min="11779" max="11779" width="4" style="5" customWidth="1"/>
    <col min="11780" max="12014" width="9.1796875" style="5"/>
    <col min="12015" max="12015" width="5.26953125" style="5" customWidth="1"/>
    <col min="12016" max="12032" width="5.81640625" style="5" customWidth="1"/>
    <col min="12033" max="12033" width="0" style="5" hidden="1" customWidth="1"/>
    <col min="12034" max="12034" width="5.81640625" style="5" customWidth="1"/>
    <col min="12035" max="12035" width="4" style="5" customWidth="1"/>
    <col min="12036" max="12270" width="9.1796875" style="5"/>
    <col min="12271" max="12271" width="5.26953125" style="5" customWidth="1"/>
    <col min="12272" max="12288" width="5.81640625" style="5" customWidth="1"/>
    <col min="12289" max="12289" width="0" style="5" hidden="1" customWidth="1"/>
    <col min="12290" max="12290" width="5.81640625" style="5" customWidth="1"/>
    <col min="12291" max="12291" width="4" style="5" customWidth="1"/>
    <col min="12292" max="12526" width="9.1796875" style="5"/>
    <col min="12527" max="12527" width="5.26953125" style="5" customWidth="1"/>
    <col min="12528" max="12544" width="5.81640625" style="5" customWidth="1"/>
    <col min="12545" max="12545" width="0" style="5" hidden="1" customWidth="1"/>
    <col min="12546" max="12546" width="5.81640625" style="5" customWidth="1"/>
    <col min="12547" max="12547" width="4" style="5" customWidth="1"/>
    <col min="12548" max="12782" width="9.1796875" style="5"/>
    <col min="12783" max="12783" width="5.26953125" style="5" customWidth="1"/>
    <col min="12784" max="12800" width="5.81640625" style="5" customWidth="1"/>
    <col min="12801" max="12801" width="0" style="5" hidden="1" customWidth="1"/>
    <col min="12802" max="12802" width="5.81640625" style="5" customWidth="1"/>
    <col min="12803" max="12803" width="4" style="5" customWidth="1"/>
    <col min="12804" max="13038" width="9.1796875" style="5"/>
    <col min="13039" max="13039" width="5.26953125" style="5" customWidth="1"/>
    <col min="13040" max="13056" width="5.81640625" style="5" customWidth="1"/>
    <col min="13057" max="13057" width="0" style="5" hidden="1" customWidth="1"/>
    <col min="13058" max="13058" width="5.81640625" style="5" customWidth="1"/>
    <col min="13059" max="13059" width="4" style="5" customWidth="1"/>
    <col min="13060" max="13294" width="9.1796875" style="5"/>
    <col min="13295" max="13295" width="5.26953125" style="5" customWidth="1"/>
    <col min="13296" max="13312" width="5.81640625" style="5" customWidth="1"/>
    <col min="13313" max="13313" width="0" style="5" hidden="1" customWidth="1"/>
    <col min="13314" max="13314" width="5.81640625" style="5" customWidth="1"/>
    <col min="13315" max="13315" width="4" style="5" customWidth="1"/>
    <col min="13316" max="13550" width="9.1796875" style="5"/>
    <col min="13551" max="13551" width="5.26953125" style="5" customWidth="1"/>
    <col min="13552" max="13568" width="5.81640625" style="5" customWidth="1"/>
    <col min="13569" max="13569" width="0" style="5" hidden="1" customWidth="1"/>
    <col min="13570" max="13570" width="5.81640625" style="5" customWidth="1"/>
    <col min="13571" max="13571" width="4" style="5" customWidth="1"/>
    <col min="13572" max="13806" width="9.1796875" style="5"/>
    <col min="13807" max="13807" width="5.26953125" style="5" customWidth="1"/>
    <col min="13808" max="13824" width="5.81640625" style="5" customWidth="1"/>
    <col min="13825" max="13825" width="0" style="5" hidden="1" customWidth="1"/>
    <col min="13826" max="13826" width="5.81640625" style="5" customWidth="1"/>
    <col min="13827" max="13827" width="4" style="5" customWidth="1"/>
    <col min="13828" max="14062" width="9.1796875" style="5"/>
    <col min="14063" max="14063" width="5.26953125" style="5" customWidth="1"/>
    <col min="14064" max="14080" width="5.81640625" style="5" customWidth="1"/>
    <col min="14081" max="14081" width="0" style="5" hidden="1" customWidth="1"/>
    <col min="14082" max="14082" width="5.81640625" style="5" customWidth="1"/>
    <col min="14083" max="14083" width="4" style="5" customWidth="1"/>
    <col min="14084" max="14318" width="9.1796875" style="5"/>
    <col min="14319" max="14319" width="5.26953125" style="5" customWidth="1"/>
    <col min="14320" max="14336" width="5.81640625" style="5" customWidth="1"/>
    <col min="14337" max="14337" width="0" style="5" hidden="1" customWidth="1"/>
    <col min="14338" max="14338" width="5.81640625" style="5" customWidth="1"/>
    <col min="14339" max="14339" width="4" style="5" customWidth="1"/>
    <col min="14340" max="14574" width="9.1796875" style="5"/>
    <col min="14575" max="14575" width="5.26953125" style="5" customWidth="1"/>
    <col min="14576" max="14592" width="5.81640625" style="5" customWidth="1"/>
    <col min="14593" max="14593" width="0" style="5" hidden="1" customWidth="1"/>
    <col min="14594" max="14594" width="5.81640625" style="5" customWidth="1"/>
    <col min="14595" max="14595" width="4" style="5" customWidth="1"/>
    <col min="14596" max="14830" width="9.1796875" style="5"/>
    <col min="14831" max="14831" width="5.26953125" style="5" customWidth="1"/>
    <col min="14832" max="14848" width="5.81640625" style="5" customWidth="1"/>
    <col min="14849" max="14849" width="0" style="5" hidden="1" customWidth="1"/>
    <col min="14850" max="14850" width="5.81640625" style="5" customWidth="1"/>
    <col min="14851" max="14851" width="4" style="5" customWidth="1"/>
    <col min="14852" max="15086" width="9.1796875" style="5"/>
    <col min="15087" max="15087" width="5.26953125" style="5" customWidth="1"/>
    <col min="15088" max="15104" width="5.81640625" style="5" customWidth="1"/>
    <col min="15105" max="15105" width="0" style="5" hidden="1" customWidth="1"/>
    <col min="15106" max="15106" width="5.81640625" style="5" customWidth="1"/>
    <col min="15107" max="15107" width="4" style="5" customWidth="1"/>
    <col min="15108" max="15342" width="9.1796875" style="5"/>
    <col min="15343" max="15343" width="5.26953125" style="5" customWidth="1"/>
    <col min="15344" max="15360" width="5.81640625" style="5" customWidth="1"/>
    <col min="15361" max="15361" width="0" style="5" hidden="1" customWidth="1"/>
    <col min="15362" max="15362" width="5.81640625" style="5" customWidth="1"/>
    <col min="15363" max="15363" width="4" style="5" customWidth="1"/>
    <col min="15364" max="15598" width="9.1796875" style="5"/>
    <col min="15599" max="15599" width="5.26953125" style="5" customWidth="1"/>
    <col min="15600" max="15616" width="5.81640625" style="5" customWidth="1"/>
    <col min="15617" max="15617" width="0" style="5" hidden="1" customWidth="1"/>
    <col min="15618" max="15618" width="5.81640625" style="5" customWidth="1"/>
    <col min="15619" max="15619" width="4" style="5" customWidth="1"/>
    <col min="15620" max="15854" width="9.1796875" style="5"/>
    <col min="15855" max="15855" width="5.26953125" style="5" customWidth="1"/>
    <col min="15856" max="15872" width="5.81640625" style="5" customWidth="1"/>
    <col min="15873" max="15873" width="0" style="5" hidden="1" customWidth="1"/>
    <col min="15874" max="15874" width="5.81640625" style="5" customWidth="1"/>
    <col min="15875" max="15875" width="4" style="5" customWidth="1"/>
    <col min="15876" max="16110" width="9.1796875" style="5"/>
    <col min="16111" max="16111" width="5.26953125" style="5" customWidth="1"/>
    <col min="16112" max="16128" width="5.81640625" style="5" customWidth="1"/>
    <col min="16129" max="16129" width="0" style="5" hidden="1" customWidth="1"/>
    <col min="16130" max="16130" width="5.81640625" style="5" customWidth="1"/>
    <col min="16131" max="16131" width="4" style="5" customWidth="1"/>
    <col min="16132" max="16384" width="9.1796875" style="5"/>
  </cols>
  <sheetData>
    <row r="1" spans="1:16141" s="6" customFormat="1" ht="22.5" customHeight="1">
      <c r="A1" s="1"/>
      <c r="B1" s="2"/>
      <c r="C1" s="2"/>
      <c r="D1" s="1"/>
      <c r="E1" s="1"/>
      <c r="F1" s="1"/>
      <c r="G1" s="1"/>
      <c r="H1" s="3"/>
      <c r="I1" s="1"/>
      <c r="J1" s="29"/>
      <c r="K1" s="4"/>
      <c r="L1" s="4"/>
      <c r="M1" s="4"/>
      <c r="N1" s="4"/>
      <c r="O1" s="242"/>
      <c r="P1" s="243"/>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row>
    <row r="2" spans="1:16141" s="6" customFormat="1">
      <c r="A2" s="1"/>
      <c r="B2" s="7"/>
      <c r="C2" s="7"/>
      <c r="D2" s="5"/>
      <c r="E2" s="5"/>
      <c r="F2" s="5"/>
      <c r="G2" s="5"/>
      <c r="H2" s="8"/>
      <c r="I2" s="1"/>
      <c r="J2" s="29"/>
      <c r="K2" s="4"/>
      <c r="L2" s="4"/>
      <c r="M2" s="4"/>
      <c r="N2" s="4"/>
      <c r="O2" s="242"/>
      <c r="P2" s="243"/>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row>
    <row r="3" spans="1:16141" ht="14">
      <c r="A3" s="1"/>
      <c r="B3" s="25" t="s">
        <v>454</v>
      </c>
      <c r="C3" s="25"/>
      <c r="D3" s="26"/>
      <c r="E3" s="23"/>
      <c r="F3" s="23"/>
      <c r="H3" s="24"/>
      <c r="I3" s="1"/>
      <c r="J3" s="29"/>
    </row>
    <row r="4" spans="1:16141" ht="14">
      <c r="A4" s="1"/>
      <c r="B4" s="25" t="s">
        <v>4</v>
      </c>
      <c r="C4" s="25"/>
      <c r="D4" s="26"/>
      <c r="E4" s="23"/>
      <c r="F4" s="23"/>
      <c r="H4" s="24"/>
      <c r="I4" s="1"/>
      <c r="J4" s="29"/>
    </row>
    <row r="5" spans="1:16141" ht="25.5" customHeight="1">
      <c r="A5" s="1"/>
      <c r="B5" s="590" t="s">
        <v>455</v>
      </c>
      <c r="C5" s="590"/>
      <c r="D5" s="591"/>
      <c r="E5" s="591"/>
      <c r="F5" s="591"/>
      <c r="G5" s="591"/>
      <c r="H5" s="24"/>
      <c r="I5" s="1"/>
      <c r="J5" s="29"/>
    </row>
    <row r="6" spans="1:16141" ht="23">
      <c r="A6" s="1"/>
      <c r="B6" s="233" t="s">
        <v>60</v>
      </c>
      <c r="C6" s="520"/>
      <c r="D6" s="34"/>
      <c r="E6" s="137" t="s">
        <v>59</v>
      </c>
      <c r="F6" s="35"/>
      <c r="G6" s="36"/>
      <c r="H6" s="136" t="s">
        <v>254</v>
      </c>
      <c r="I6" s="1"/>
      <c r="J6" s="29"/>
      <c r="O6" s="244"/>
      <c r="P6" s="245" t="s">
        <v>255</v>
      </c>
    </row>
    <row r="7" spans="1:16141" ht="14.5">
      <c r="A7" s="1"/>
      <c r="B7" s="28" t="s">
        <v>129</v>
      </c>
      <c r="C7" s="514" t="s">
        <v>256</v>
      </c>
      <c r="D7" s="596" t="s">
        <v>549</v>
      </c>
      <c r="E7" s="592"/>
      <c r="F7" s="592"/>
      <c r="G7" s="593"/>
      <c r="H7" s="37" t="str">
        <f>IF(J7=0,"",IF(J7&lt;=1.67,"Berkembang",IF(J7&lt;=2.67,"Layak",IF(J7&lt;=3.67,"Cakap",IF(J7=4,"Mahir","")))))</f>
        <v>Berkembang</v>
      </c>
      <c r="I7" s="1"/>
      <c r="J7" s="29">
        <f>SUM(K7:K12)/L7*4</f>
        <v>0.66666666666666663</v>
      </c>
      <c r="K7" s="4">
        <f>COUNTA(B7)</f>
        <v>1</v>
      </c>
      <c r="L7" s="4">
        <f>COUNTA(D7:D12)</f>
        <v>6</v>
      </c>
      <c r="O7" s="246"/>
      <c r="P7" s="247"/>
    </row>
    <row r="8" spans="1:16141" ht="26.25" customHeight="1">
      <c r="A8" s="1"/>
      <c r="B8" s="28"/>
      <c r="C8" s="514" t="s">
        <v>257</v>
      </c>
      <c r="D8" s="596" t="s">
        <v>550</v>
      </c>
      <c r="E8" s="592"/>
      <c r="F8" s="592"/>
      <c r="G8" s="593"/>
      <c r="H8" s="38"/>
      <c r="I8" s="1"/>
      <c r="J8" s="29"/>
      <c r="K8" s="4">
        <f t="shared" ref="K8:K12" si="0">COUNTA(B8)</f>
        <v>0</v>
      </c>
      <c r="O8" s="246"/>
      <c r="P8" s="247"/>
    </row>
    <row r="9" spans="1:16141" ht="26.25" customHeight="1">
      <c r="A9" s="1"/>
      <c r="B9" s="28"/>
      <c r="C9" s="514" t="s">
        <v>258</v>
      </c>
      <c r="D9" s="596" t="s">
        <v>551</v>
      </c>
      <c r="E9" s="592"/>
      <c r="F9" s="592"/>
      <c r="G9" s="593"/>
      <c r="H9" s="38"/>
      <c r="I9" s="1"/>
      <c r="J9" s="29"/>
      <c r="K9" s="4">
        <f t="shared" si="0"/>
        <v>0</v>
      </c>
      <c r="O9" s="246"/>
      <c r="P9" s="247"/>
    </row>
    <row r="10" spans="1:16141" ht="26.25" customHeight="1">
      <c r="A10" s="1"/>
      <c r="B10" s="28"/>
      <c r="C10" s="514" t="s">
        <v>259</v>
      </c>
      <c r="D10" s="596" t="s">
        <v>552</v>
      </c>
      <c r="E10" s="592"/>
      <c r="F10" s="592"/>
      <c r="G10" s="593"/>
      <c r="H10" s="38"/>
      <c r="I10" s="1"/>
      <c r="J10" s="29"/>
      <c r="K10" s="4">
        <f t="shared" ref="K10" si="1">COUNTA(B10)</f>
        <v>0</v>
      </c>
      <c r="O10" s="246"/>
      <c r="P10" s="247"/>
    </row>
    <row r="11" spans="1:16141" ht="26.25" customHeight="1">
      <c r="A11" s="1"/>
      <c r="B11" s="28"/>
      <c r="C11" s="514" t="s">
        <v>496</v>
      </c>
      <c r="D11" s="596" t="s">
        <v>553</v>
      </c>
      <c r="E11" s="592"/>
      <c r="F11" s="592"/>
      <c r="G11" s="593"/>
      <c r="H11" s="38"/>
      <c r="I11" s="1"/>
      <c r="J11" s="29"/>
      <c r="K11" s="4">
        <f t="shared" ref="K11" si="2">COUNTA(B11)</f>
        <v>0</v>
      </c>
      <c r="O11" s="246"/>
      <c r="P11" s="247"/>
    </row>
    <row r="12" spans="1:16141" ht="14.5">
      <c r="A12" s="1"/>
      <c r="B12" s="28"/>
      <c r="C12" s="514" t="s">
        <v>529</v>
      </c>
      <c r="D12" s="596" t="s">
        <v>554</v>
      </c>
      <c r="E12" s="592"/>
      <c r="F12" s="592"/>
      <c r="G12" s="593"/>
      <c r="H12" s="39"/>
      <c r="I12" s="1"/>
      <c r="J12" s="29"/>
      <c r="K12" s="4">
        <f t="shared" si="0"/>
        <v>0</v>
      </c>
      <c r="O12" s="246"/>
      <c r="P12" s="247"/>
    </row>
    <row r="13" spans="1:16141" s="10" customFormat="1">
      <c r="A13" s="1"/>
      <c r="B13" s="42"/>
      <c r="C13" s="513"/>
      <c r="D13" s="43"/>
      <c r="E13" s="44"/>
      <c r="F13" s="46" t="str">
        <f>H6&amp;""</f>
        <v>TINGKAT KOMPETENSI</v>
      </c>
      <c r="G13" s="43"/>
      <c r="H13" s="45"/>
      <c r="I13" s="1"/>
      <c r="J13" s="29"/>
      <c r="K13" s="9"/>
      <c r="L13" s="9"/>
      <c r="M13" s="9"/>
      <c r="N13" s="9"/>
      <c r="O13" s="246"/>
      <c r="P13" s="247"/>
    </row>
    <row r="14" spans="1:16141" s="10" customFormat="1" ht="20.25" customHeight="1" thickBot="1">
      <c r="A14" s="1"/>
      <c r="B14" s="581" t="s">
        <v>9</v>
      </c>
      <c r="C14" s="582"/>
      <c r="D14" s="40" t="s">
        <v>5</v>
      </c>
      <c r="E14" s="41" t="s">
        <v>6</v>
      </c>
      <c r="F14" s="40" t="s">
        <v>7</v>
      </c>
      <c r="G14" s="40" t="s">
        <v>8</v>
      </c>
      <c r="H14" s="13" t="s">
        <v>1</v>
      </c>
      <c r="I14" s="1"/>
      <c r="J14" s="29"/>
      <c r="K14" s="9"/>
      <c r="L14" s="9"/>
      <c r="M14" s="9"/>
      <c r="N14" s="9"/>
      <c r="O14" s="246"/>
      <c r="P14" s="247"/>
    </row>
    <row r="15" spans="1:16141" s="10" customFormat="1" ht="18.75" customHeight="1" thickTop="1" thickBot="1">
      <c r="A15" s="1"/>
      <c r="B15" s="518">
        <v>1</v>
      </c>
      <c r="C15" s="583" t="s">
        <v>502</v>
      </c>
      <c r="D15" s="15" t="str">
        <f>IF(H7="Berkembang","v","")</f>
        <v>v</v>
      </c>
      <c r="E15" s="15" t="str">
        <f>IF(H7="Layak","v","")</f>
        <v/>
      </c>
      <c r="F15" s="15" t="str">
        <f>IF(H7="Cakap","v","")</f>
        <v/>
      </c>
      <c r="G15" s="15" t="str">
        <f>IF(H7="Mahir","v","")</f>
        <v/>
      </c>
      <c r="H15" s="56">
        <f>IF(H7="Berkembang",1,IF(H7="Layak",2,IF(H7="Cakap",3,IF(H7="Mahir",4,""))))</f>
        <v>1</v>
      </c>
      <c r="I15" s="1"/>
      <c r="J15" s="30" t="s">
        <v>16</v>
      </c>
      <c r="K15" s="9">
        <f>IF(COUNTA(D15)=1,1,0)</f>
        <v>1</v>
      </c>
      <c r="L15" s="9">
        <f>IF(COUNTA(E15)=1,2,0)</f>
        <v>2</v>
      </c>
      <c r="M15" s="9">
        <f>IF(COUNTA(F15)=1,3,0)</f>
        <v>3</v>
      </c>
      <c r="N15" s="9">
        <f>IF(COUNTA(G15)=1,4,0)</f>
        <v>4</v>
      </c>
      <c r="O15" s="246"/>
      <c r="P15" s="247"/>
    </row>
    <row r="16" spans="1:16141" s="10" customFormat="1" ht="184.5" customHeight="1" thickTop="1">
      <c r="A16" s="1"/>
      <c r="B16" s="16"/>
      <c r="C16" s="584"/>
      <c r="D16" s="22" t="s">
        <v>224</v>
      </c>
      <c r="E16" s="22" t="s">
        <v>225</v>
      </c>
      <c r="F16" s="22" t="s">
        <v>227</v>
      </c>
      <c r="G16" s="22" t="s">
        <v>226</v>
      </c>
      <c r="H16" s="17"/>
      <c r="I16" s="1"/>
      <c r="J16" s="29"/>
      <c r="O16" s="246"/>
      <c r="P16" s="247"/>
    </row>
    <row r="17" spans="1:16141" s="10" customFormat="1">
      <c r="A17" s="1"/>
      <c r="B17" s="20"/>
      <c r="C17" s="20"/>
      <c r="D17" s="47"/>
      <c r="E17" s="47"/>
      <c r="F17" s="47"/>
      <c r="G17" s="47"/>
      <c r="H17" s="49"/>
      <c r="I17" s="1"/>
      <c r="J17" s="29"/>
      <c r="O17" s="246"/>
      <c r="P17" s="247"/>
    </row>
    <row r="18" spans="1:16141" ht="14">
      <c r="A18" s="1"/>
      <c r="B18" s="25" t="s">
        <v>4</v>
      </c>
      <c r="C18" s="25"/>
      <c r="D18" s="26"/>
      <c r="E18" s="23"/>
      <c r="F18" s="23"/>
      <c r="H18" s="24"/>
      <c r="I18" s="1"/>
      <c r="J18" s="29"/>
      <c r="O18" s="244"/>
      <c r="P18" s="254"/>
    </row>
    <row r="19" spans="1:16141" ht="14">
      <c r="A19" s="1"/>
      <c r="B19" s="68" t="s">
        <v>456</v>
      </c>
      <c r="C19" s="68"/>
      <c r="D19" s="27"/>
      <c r="E19" s="23"/>
      <c r="F19" s="23"/>
      <c r="H19" s="24"/>
      <c r="I19" s="1"/>
      <c r="J19" s="29"/>
      <c r="O19" s="246"/>
      <c r="P19" s="247"/>
    </row>
    <row r="20" spans="1:16141" ht="34.5">
      <c r="A20" s="1"/>
      <c r="B20" s="135" t="s">
        <v>60</v>
      </c>
      <c r="C20" s="512"/>
      <c r="D20" s="34"/>
      <c r="E20" s="137" t="s">
        <v>59</v>
      </c>
      <c r="F20" s="35"/>
      <c r="G20" s="36"/>
      <c r="H20" s="136" t="s">
        <v>254</v>
      </c>
      <c r="I20" s="1"/>
      <c r="J20" s="29"/>
      <c r="O20" s="244"/>
      <c r="P20" s="245" t="s">
        <v>255</v>
      </c>
    </row>
    <row r="21" spans="1:16141" ht="28.5" customHeight="1">
      <c r="A21" s="1"/>
      <c r="B21" s="28"/>
      <c r="C21" s="526" t="s">
        <v>256</v>
      </c>
      <c r="D21" s="587" t="s">
        <v>555</v>
      </c>
      <c r="E21" s="588"/>
      <c r="F21" s="588"/>
      <c r="G21" s="589"/>
      <c r="H21" s="37" t="str">
        <f>IF(J21=0,"",IF(J21&lt;=1.67,"Berkembang",IF(J21&lt;=2.67,"Layak",IF(J21&lt;=3.67,"Cakap",IF(J21&lt;=4,"Mahir","")))))</f>
        <v/>
      </c>
      <c r="I21" s="1"/>
      <c r="J21" s="29">
        <f>SUM(K21:K23)/L21*4</f>
        <v>0</v>
      </c>
      <c r="K21" s="4">
        <f>COUNTA(B21)</f>
        <v>0</v>
      </c>
      <c r="L21" s="4">
        <f>COUNTA(D21:D23)</f>
        <v>3</v>
      </c>
      <c r="O21" s="246"/>
      <c r="P21" s="247"/>
    </row>
    <row r="22" spans="1:16141" ht="27.75" customHeight="1">
      <c r="A22" s="1"/>
      <c r="B22" s="28"/>
      <c r="C22" s="526" t="s">
        <v>257</v>
      </c>
      <c r="D22" s="587" t="s">
        <v>556</v>
      </c>
      <c r="E22" s="588"/>
      <c r="F22" s="588"/>
      <c r="G22" s="589"/>
      <c r="H22" s="38"/>
      <c r="I22" s="1"/>
      <c r="J22" s="29"/>
      <c r="K22" s="4">
        <f t="shared" ref="K22:K23" si="3">COUNTA(B22)</f>
        <v>0</v>
      </c>
      <c r="O22" s="246"/>
      <c r="P22" s="247"/>
    </row>
    <row r="23" spans="1:16141" ht="27.75" customHeight="1">
      <c r="A23" s="1"/>
      <c r="B23" s="28"/>
      <c r="C23" s="526" t="s">
        <v>258</v>
      </c>
      <c r="D23" s="587" t="s">
        <v>557</v>
      </c>
      <c r="E23" s="588"/>
      <c r="F23" s="588"/>
      <c r="G23" s="589"/>
      <c r="H23" s="38"/>
      <c r="I23" s="1"/>
      <c r="J23" s="29"/>
      <c r="K23" s="4">
        <f t="shared" si="3"/>
        <v>0</v>
      </c>
      <c r="O23" s="246"/>
      <c r="P23" s="247"/>
    </row>
    <row r="24" spans="1:16141" s="10" customFormat="1">
      <c r="A24" s="1"/>
      <c r="B24" s="42"/>
      <c r="C24" s="513"/>
      <c r="D24" s="43"/>
      <c r="E24" s="44"/>
      <c r="F24" s="46" t="str">
        <f>H20&amp;""</f>
        <v>TINGKAT KOMPETENSI</v>
      </c>
      <c r="G24" s="43"/>
      <c r="H24" s="45"/>
      <c r="I24" s="1"/>
      <c r="J24" s="29"/>
      <c r="K24" s="9"/>
      <c r="L24" s="9"/>
      <c r="M24" s="9"/>
      <c r="N24" s="9"/>
      <c r="O24" s="246"/>
      <c r="P24" s="247"/>
    </row>
    <row r="25" spans="1:16141" s="10" customFormat="1" ht="20.25" customHeight="1" thickBot="1">
      <c r="A25" s="1"/>
      <c r="B25" s="581" t="s">
        <v>9</v>
      </c>
      <c r="C25" s="582"/>
      <c r="D25" s="40" t="s">
        <v>5</v>
      </c>
      <c r="E25" s="41" t="s">
        <v>6</v>
      </c>
      <c r="F25" s="40" t="s">
        <v>7</v>
      </c>
      <c r="G25" s="40" t="s">
        <v>8</v>
      </c>
      <c r="H25" s="13" t="s">
        <v>1</v>
      </c>
      <c r="I25" s="1"/>
      <c r="J25" s="29"/>
      <c r="K25" s="9"/>
      <c r="L25" s="9"/>
      <c r="M25" s="9"/>
      <c r="N25" s="9"/>
      <c r="O25" s="246"/>
      <c r="P25" s="247"/>
    </row>
    <row r="26" spans="1:16141" s="10" customFormat="1" ht="18.75" customHeight="1" thickTop="1" thickBot="1">
      <c r="A26" s="1"/>
      <c r="B26" s="518">
        <v>2</v>
      </c>
      <c r="C26" s="583" t="s">
        <v>502</v>
      </c>
      <c r="D26" s="15" t="str">
        <f>IF(H21="Berkembang","v","")</f>
        <v/>
      </c>
      <c r="E26" s="15" t="str">
        <f>IF(H21="Layak","v","")</f>
        <v/>
      </c>
      <c r="F26" s="15" t="str">
        <f>IF(H21="Cakap","v","")</f>
        <v/>
      </c>
      <c r="G26" s="15" t="str">
        <f>IF(H21="Mahir","v","")</f>
        <v/>
      </c>
      <c r="H26" s="57" t="str">
        <f>IF(H21="Berkembang",1,IF(H21="Layak",2,IF(H21="Cakap",3,IF(H21="Mahir",4,""))))</f>
        <v/>
      </c>
      <c r="I26" s="1"/>
      <c r="J26" s="30" t="s">
        <v>17</v>
      </c>
      <c r="K26" s="9">
        <f>IF(COUNTA(D26)=1,1,0)</f>
        <v>1</v>
      </c>
      <c r="L26" s="9">
        <f>IF(COUNTA(E26)=1,2,0)</f>
        <v>2</v>
      </c>
      <c r="M26" s="9">
        <f>IF(COUNTA(F26)=1,3,0)</f>
        <v>3</v>
      </c>
      <c r="N26" s="9">
        <f>IF(COUNTA(G26)=1,4,0)</f>
        <v>4</v>
      </c>
      <c r="O26" s="246"/>
      <c r="P26" s="247"/>
    </row>
    <row r="27" spans="1:16141" s="10" customFormat="1" ht="163" thickTop="1">
      <c r="A27" s="1"/>
      <c r="B27" s="16"/>
      <c r="C27" s="584"/>
      <c r="D27" s="22" t="s">
        <v>234</v>
      </c>
      <c r="E27" s="22" t="s">
        <v>233</v>
      </c>
      <c r="F27" s="22" t="s">
        <v>232</v>
      </c>
      <c r="G27" s="22" t="s">
        <v>231</v>
      </c>
      <c r="H27" s="17"/>
      <c r="I27" s="1"/>
      <c r="J27" s="29"/>
      <c r="O27" s="246"/>
      <c r="P27" s="247"/>
    </row>
    <row r="28" spans="1:16141" ht="14">
      <c r="A28" s="1"/>
      <c r="B28" s="50"/>
      <c r="C28" s="50"/>
      <c r="D28" s="50"/>
      <c r="E28" s="51"/>
      <c r="F28" s="51"/>
      <c r="G28" s="52"/>
      <c r="H28" s="53"/>
      <c r="I28" s="1"/>
      <c r="J28" s="29"/>
      <c r="O28" s="246"/>
      <c r="P28" s="247"/>
    </row>
    <row r="29" spans="1:16141" ht="14">
      <c r="A29" s="1"/>
      <c r="B29" s="21"/>
      <c r="C29" s="21"/>
      <c r="D29" s="21"/>
      <c r="E29" s="23"/>
      <c r="F29" s="23"/>
      <c r="H29" s="54"/>
      <c r="I29" s="1"/>
      <c r="J29" s="29"/>
      <c r="O29" s="246"/>
      <c r="P29" s="247"/>
    </row>
    <row r="30" spans="1:16141" ht="14">
      <c r="A30" s="1"/>
      <c r="B30" s="21"/>
      <c r="C30" s="21"/>
      <c r="D30" s="21"/>
      <c r="E30" s="23"/>
      <c r="F30" s="23"/>
      <c r="H30" s="54"/>
      <c r="I30" s="1"/>
      <c r="J30" s="29"/>
      <c r="O30" s="246"/>
      <c r="P30" s="247"/>
    </row>
    <row r="31" spans="1:16141" s="4" customFormat="1" ht="31.5" customHeight="1">
      <c r="A31" s="1"/>
      <c r="B31" s="2"/>
      <c r="C31" s="2"/>
      <c r="D31" s="1"/>
      <c r="E31" s="1"/>
      <c r="F31" s="1"/>
      <c r="G31" s="1"/>
      <c r="H31" s="3"/>
      <c r="I31" s="1"/>
      <c r="J31" s="29"/>
      <c r="O31" s="244"/>
      <c r="P31" s="254"/>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row>
    <row r="32" spans="1:16141">
      <c r="O32" s="246"/>
      <c r="P32" s="247"/>
    </row>
    <row r="33" spans="15:16">
      <c r="O33" s="246"/>
      <c r="P33" s="247"/>
    </row>
    <row r="34" spans="15:16">
      <c r="O34" s="246"/>
      <c r="P34" s="247"/>
    </row>
    <row r="35" spans="15:16">
      <c r="O35" s="246"/>
      <c r="P35" s="247"/>
    </row>
    <row r="36" spans="15:16">
      <c r="O36" s="246"/>
      <c r="P36" s="247"/>
    </row>
    <row r="37" spans="15:16">
      <c r="O37" s="246"/>
      <c r="P37" s="247"/>
    </row>
    <row r="38" spans="15:16">
      <c r="O38" s="246"/>
      <c r="P38" s="247"/>
    </row>
    <row r="39" spans="15:16">
      <c r="O39" s="246"/>
      <c r="P39" s="247"/>
    </row>
    <row r="40" spans="15:16">
      <c r="O40" s="246"/>
      <c r="P40" s="247"/>
    </row>
    <row r="41" spans="15:16">
      <c r="O41" s="246"/>
      <c r="P41" s="247"/>
    </row>
    <row r="42" spans="15:16">
      <c r="O42" s="246"/>
      <c r="P42" s="247"/>
    </row>
    <row r="43" spans="15:16">
      <c r="O43" s="246"/>
      <c r="P43" s="247"/>
    </row>
    <row r="44" spans="15:16">
      <c r="O44" s="244"/>
      <c r="P44" s="254"/>
    </row>
    <row r="45" spans="15:16">
      <c r="O45" s="246"/>
      <c r="P45" s="247"/>
    </row>
    <row r="46" spans="15:16">
      <c r="O46" s="246"/>
      <c r="P46" s="247"/>
    </row>
    <row r="47" spans="15:16">
      <c r="O47" s="246"/>
      <c r="P47" s="247"/>
    </row>
    <row r="48" spans="15:16">
      <c r="O48" s="246"/>
      <c r="P48" s="247"/>
    </row>
    <row r="49" spans="15:16">
      <c r="O49" s="246"/>
      <c r="P49" s="247"/>
    </row>
    <row r="50" spans="15:16">
      <c r="O50" s="246"/>
      <c r="P50" s="247"/>
    </row>
    <row r="51" spans="15:16">
      <c r="O51" s="246"/>
      <c r="P51" s="247"/>
    </row>
    <row r="52" spans="15:16">
      <c r="O52" s="246"/>
      <c r="P52" s="247"/>
    </row>
    <row r="53" spans="15:16">
      <c r="O53" s="246"/>
      <c r="P53" s="247"/>
    </row>
    <row r="54" spans="15:16">
      <c r="O54" s="248"/>
      <c r="P54" s="249"/>
    </row>
    <row r="55" spans="15:16">
      <c r="O55" s="248"/>
      <c r="P55" s="249"/>
    </row>
    <row r="56" spans="15:16">
      <c r="O56" s="250"/>
      <c r="P56" s="251"/>
    </row>
  </sheetData>
  <sheetProtection password="CC3D" sheet="1" objects="1" scenarios="1"/>
  <protectedRanges>
    <protectedRange sqref="B7:B12 B21:B23" name="Range1"/>
  </protectedRanges>
  <mergeCells count="14">
    <mergeCell ref="B5:G5"/>
    <mergeCell ref="D7:G7"/>
    <mergeCell ref="D9:G9"/>
    <mergeCell ref="D10:G10"/>
    <mergeCell ref="D11:G11"/>
    <mergeCell ref="B25:C25"/>
    <mergeCell ref="C26:C27"/>
    <mergeCell ref="B14:C14"/>
    <mergeCell ref="C15:C16"/>
    <mergeCell ref="D8:G8"/>
    <mergeCell ref="D12:G12"/>
    <mergeCell ref="D22:G22"/>
    <mergeCell ref="D21:G21"/>
    <mergeCell ref="D23:G23"/>
  </mergeCells>
  <conditionalFormatting sqref="B7:C12">
    <cfRule type="cellIs" dxfId="42" priority="4" operator="between">
      <formula>"v"</formula>
      <formula>"v"</formula>
    </cfRule>
  </conditionalFormatting>
  <conditionalFormatting sqref="B21:C23">
    <cfRule type="cellIs" dxfId="41" priority="1" operator="between">
      <formula>"v"</formula>
      <formula>"v"</formula>
    </cfRule>
  </conditionalFormatting>
  <conditionalFormatting sqref="D15:G15">
    <cfRule type="cellIs" dxfId="40" priority="45" operator="between">
      <formula>"v"</formula>
      <formula>"v"</formula>
    </cfRule>
  </conditionalFormatting>
  <conditionalFormatting sqref="D26:G26">
    <cfRule type="cellIs" dxfId="39" priority="37" operator="between">
      <formula>"v"</formula>
      <formula>"v"</formula>
    </cfRule>
  </conditionalFormatting>
  <hyperlinks>
    <hyperlink ref="J15" location="'A1'!A1" display="A1" xr:uid="{00000000-0004-0000-0600-000000000000}"/>
    <hyperlink ref="J26" location="'A1'!A1" display="A1" xr:uid="{00000000-0004-0000-0600-000001000000}"/>
  </hyperlinks>
  <printOptions horizontalCentered="1"/>
  <pageMargins left="0.78740157480314965" right="0.59055118110236227" top="0.78740157480314965" bottom="0.59055118110236227" header="0.39370078740157483" footer="0.39370078740157483"/>
  <pageSetup paperSize="9" scale="75" orientation="portrait" horizontalDpi="4294967293" verticalDpi="300" r:id="rId1"/>
  <headerFooter alignWithMargins="0">
    <oddFooter>&amp;LINSTRUMEN PENILAIAN&amp;CKOMPETENSI KEPEMIMPINAN PENGEMBANGAN SEKOLAH&amp;RHal.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3"/>
  </sheetPr>
  <dimension ref="B1:P57"/>
  <sheetViews>
    <sheetView showGridLines="0" zoomScale="115" zoomScaleNormal="115" zoomScaleSheetLayoutView="90" workbookViewId="0">
      <pane xSplit="9" ySplit="1" topLeftCell="J2" activePane="bottomRight" state="frozen"/>
      <selection activeCell="G24" sqref="G24"/>
      <selection pane="topRight" activeCell="G24" sqref="G24"/>
      <selection pane="bottomLeft" activeCell="G24" sqref="G24"/>
      <selection pane="bottomRight"/>
    </sheetView>
  </sheetViews>
  <sheetFormatPr defaultColWidth="9.1796875" defaultRowHeight="12.5"/>
  <cols>
    <col min="1" max="1" width="4.54296875" style="70" customWidth="1"/>
    <col min="2" max="2" width="5.1796875" style="69" bestFit="1" customWidth="1"/>
    <col min="3" max="3" width="5.1796875" style="69" customWidth="1"/>
    <col min="4" max="4" width="23" style="70" customWidth="1"/>
    <col min="5" max="5" width="8.7265625" style="70" customWidth="1"/>
    <col min="6" max="6" width="23" style="70" customWidth="1"/>
    <col min="7" max="7" width="11.81640625" style="70" customWidth="1"/>
    <col min="8" max="8" width="13.7265625" style="70" customWidth="1"/>
    <col min="9" max="9" width="13" style="70" customWidth="1"/>
    <col min="10" max="10" width="5.54296875" style="70" customWidth="1"/>
    <col min="11" max="15" width="9.1796875" style="70"/>
    <col min="16" max="16" width="12.1796875" style="70" customWidth="1"/>
    <col min="17" max="16384" width="9.1796875" style="70"/>
  </cols>
  <sheetData>
    <row r="1" spans="2:16" ht="28.5" customHeight="1"/>
    <row r="2" spans="2:16" ht="13">
      <c r="B2" s="71" t="str">
        <f>'[14]00-DATA'!L6</f>
        <v>MP</v>
      </c>
      <c r="C2" s="71"/>
      <c r="D2" s="72"/>
      <c r="E2" s="72"/>
      <c r="F2" s="72"/>
      <c r="G2" s="72"/>
      <c r="H2" s="72"/>
      <c r="I2" s="73"/>
    </row>
    <row r="3" spans="2:16" ht="15">
      <c r="B3" s="597" t="s">
        <v>62</v>
      </c>
      <c r="C3" s="597"/>
      <c r="D3" s="597"/>
      <c r="E3" s="597"/>
      <c r="F3" s="597"/>
      <c r="G3" s="597"/>
      <c r="H3" s="597"/>
      <c r="I3" s="597"/>
    </row>
    <row r="4" spans="2:16" ht="15">
      <c r="B4" s="597" t="s">
        <v>582</v>
      </c>
      <c r="C4" s="597"/>
      <c r="D4" s="597"/>
      <c r="E4" s="597"/>
      <c r="F4" s="597"/>
      <c r="G4" s="597"/>
      <c r="H4" s="597"/>
      <c r="I4" s="597"/>
    </row>
    <row r="5" spans="2:16" ht="15">
      <c r="B5" s="75"/>
      <c r="C5" s="75"/>
      <c r="D5" s="75"/>
      <c r="E5" s="75"/>
      <c r="F5" s="75"/>
      <c r="G5" s="75"/>
      <c r="H5" s="75"/>
      <c r="I5" s="75"/>
    </row>
    <row r="6" spans="2:16" s="82" customFormat="1" ht="12" customHeight="1">
      <c r="B6" s="76"/>
      <c r="C6" s="76" t="s">
        <v>18</v>
      </c>
      <c r="D6" s="77" t="s">
        <v>238</v>
      </c>
      <c r="E6" s="78"/>
      <c r="F6" s="79" t="str">
        <f>'00-DATA-KS'!E5&amp;""</f>
        <v>PONIJAN, S.Pd.</v>
      </c>
      <c r="G6" s="80"/>
      <c r="H6" s="75"/>
      <c r="I6" s="81"/>
      <c r="J6" s="70"/>
      <c r="K6" s="70"/>
      <c r="L6" s="70"/>
      <c r="M6" s="70"/>
      <c r="N6" s="70"/>
      <c r="O6" s="70"/>
      <c r="P6" s="70"/>
    </row>
    <row r="7" spans="2:16" s="82" customFormat="1" ht="12" customHeight="1">
      <c r="B7" s="76"/>
      <c r="C7" s="76"/>
      <c r="D7" s="77" t="s">
        <v>20</v>
      </c>
      <c r="E7" s="78"/>
      <c r="F7" s="79" t="str">
        <f>'00-DATA-KS'!E6&amp;""</f>
        <v>19700606 199903 2 001</v>
      </c>
      <c r="G7" s="83"/>
      <c r="H7" s="75"/>
      <c r="I7" s="81"/>
      <c r="J7" s="70"/>
      <c r="K7" s="70"/>
      <c r="L7" s="70"/>
      <c r="M7" s="70"/>
      <c r="N7" s="70"/>
      <c r="O7" s="70"/>
      <c r="P7" s="70"/>
    </row>
    <row r="8" spans="2:16" s="82" customFormat="1" ht="12" customHeight="1">
      <c r="B8" s="76"/>
      <c r="C8" s="76"/>
      <c r="D8" s="77" t="s">
        <v>21</v>
      </c>
      <c r="E8" s="78"/>
      <c r="F8" s="79" t="str">
        <f>'00-DATA-KS'!E8</f>
        <v>Garut, 06 Juni 1966</v>
      </c>
      <c r="G8" s="83"/>
      <c r="H8" s="75"/>
      <c r="I8" s="81"/>
      <c r="J8" s="70"/>
      <c r="K8" s="70"/>
      <c r="L8" s="70"/>
      <c r="M8" s="70"/>
      <c r="N8" s="70"/>
      <c r="O8" s="70"/>
      <c r="P8" s="70"/>
    </row>
    <row r="9" spans="2:16" s="82" customFormat="1" ht="12" customHeight="1">
      <c r="B9" s="76"/>
      <c r="C9" s="76"/>
      <c r="D9" s="77" t="s">
        <v>22</v>
      </c>
      <c r="E9" s="78"/>
      <c r="F9" s="79" t="str">
        <f>'00-DATA-KS'!E9&amp;" / "&amp;'00-DATA-KS'!F9&amp;" / "&amp;'00-DATA-KS'!G9&amp;""</f>
        <v>Pembina Tk.I / IV.b / 01-04-2019</v>
      </c>
      <c r="G9" s="79"/>
      <c r="H9" s="75"/>
      <c r="I9" s="81"/>
      <c r="J9" s="70"/>
      <c r="K9" s="70"/>
      <c r="L9" s="70"/>
      <c r="M9" s="70"/>
      <c r="N9" s="70"/>
      <c r="O9" s="70"/>
      <c r="P9" s="70"/>
    </row>
    <row r="10" spans="2:16" s="82" customFormat="1" ht="12" customHeight="1">
      <c r="B10" s="76"/>
      <c r="C10" s="76"/>
      <c r="D10" s="77" t="s">
        <v>86</v>
      </c>
      <c r="E10" s="78"/>
      <c r="F10" s="79" t="str">
        <f>'00-DATA-KS'!E10</f>
        <v>Kepala Sekolah</v>
      </c>
      <c r="G10" s="83"/>
      <c r="H10" s="75"/>
      <c r="I10" s="81"/>
      <c r="J10" s="70"/>
      <c r="K10" s="70"/>
      <c r="L10" s="70"/>
      <c r="M10" s="70"/>
      <c r="N10" s="70"/>
      <c r="O10" s="70"/>
      <c r="P10" s="70"/>
    </row>
    <row r="11" spans="2:16" s="82" customFormat="1" ht="12" customHeight="1">
      <c r="B11" s="76"/>
      <c r="C11" s="76"/>
      <c r="D11" s="77" t="s">
        <v>23</v>
      </c>
      <c r="E11" s="78"/>
      <c r="F11" s="79" t="str">
        <f>'00-DATA-KS'!E11</f>
        <v>28 Tahun</v>
      </c>
      <c r="G11" s="83"/>
      <c r="H11" s="75"/>
      <c r="I11" s="81"/>
      <c r="J11" s="70"/>
      <c r="K11" s="70"/>
      <c r="L11" s="70"/>
      <c r="M11" s="70"/>
      <c r="N11" s="70"/>
      <c r="O11" s="70"/>
      <c r="P11" s="70"/>
    </row>
    <row r="12" spans="2:16" s="82" customFormat="1" ht="12" customHeight="1">
      <c r="B12" s="76"/>
      <c r="C12" s="76"/>
      <c r="D12" s="77" t="s">
        <v>24</v>
      </c>
      <c r="E12" s="78"/>
      <c r="F12" s="79" t="str">
        <f>'00-DATA-KS'!E12</f>
        <v>Laki-laki</v>
      </c>
      <c r="G12" s="83"/>
      <c r="H12" s="75"/>
      <c r="I12" s="81"/>
      <c r="J12" s="70"/>
      <c r="K12" s="70"/>
      <c r="L12" s="70"/>
      <c r="M12" s="70"/>
      <c r="N12" s="70"/>
      <c r="O12" s="70"/>
      <c r="P12" s="70"/>
    </row>
    <row r="13" spans="2:16" s="82" customFormat="1" ht="12" customHeight="1">
      <c r="B13" s="76"/>
      <c r="C13" s="76"/>
      <c r="D13" s="77" t="s">
        <v>25</v>
      </c>
      <c r="E13" s="78"/>
      <c r="F13" s="79" t="str">
        <f>'00-DATA-KS'!E13</f>
        <v>S-2</v>
      </c>
      <c r="G13" s="83"/>
      <c r="H13" s="75"/>
      <c r="I13" s="81"/>
      <c r="J13" s="70"/>
      <c r="K13" s="70"/>
      <c r="L13" s="70"/>
      <c r="M13" s="70"/>
      <c r="N13" s="70"/>
      <c r="O13" s="70"/>
      <c r="P13" s="70"/>
    </row>
    <row r="14" spans="2:16" s="82" customFormat="1" ht="12" customHeight="1">
      <c r="B14" s="76"/>
      <c r="C14" s="76"/>
      <c r="D14" s="77" t="s">
        <v>26</v>
      </c>
      <c r="E14" s="78"/>
      <c r="F14" s="79" t="str">
        <f>'00-DATA-KS'!E14</f>
        <v>Magister Pendidikan</v>
      </c>
      <c r="G14" s="83"/>
      <c r="H14" s="75"/>
      <c r="I14" s="81"/>
      <c r="J14" s="70"/>
      <c r="K14" s="70"/>
      <c r="L14" s="70"/>
      <c r="M14" s="70"/>
      <c r="N14" s="70"/>
      <c r="O14" s="70"/>
      <c r="P14" s="70"/>
    </row>
    <row r="15" spans="2:16" s="82" customFormat="1" ht="12" customHeight="1">
      <c r="B15" s="76"/>
      <c r="C15" s="76"/>
      <c r="D15" s="77"/>
      <c r="E15" s="78"/>
      <c r="F15" s="84"/>
      <c r="G15" s="85"/>
      <c r="H15" s="75"/>
      <c r="I15" s="81"/>
      <c r="J15" s="70"/>
      <c r="K15" s="70"/>
      <c r="L15" s="70"/>
      <c r="M15" s="70"/>
      <c r="N15" s="70"/>
      <c r="O15" s="70"/>
      <c r="P15" s="70"/>
    </row>
    <row r="16" spans="2:16" s="82" customFormat="1" ht="12" customHeight="1">
      <c r="B16" s="76"/>
      <c r="C16" s="76" t="s">
        <v>27</v>
      </c>
      <c r="D16" s="77" t="s">
        <v>28</v>
      </c>
      <c r="E16" s="78"/>
      <c r="F16" s="79" t="str">
        <f>'00-DATA-KS'!E27&amp;""</f>
        <v>SDN Gadanung-2</v>
      </c>
      <c r="G16" s="80"/>
      <c r="H16" s="75"/>
      <c r="I16" s="81"/>
      <c r="J16" s="70"/>
      <c r="K16" s="70"/>
      <c r="L16" s="70"/>
      <c r="M16" s="70"/>
      <c r="N16" s="70"/>
      <c r="O16" s="70"/>
      <c r="P16" s="70"/>
    </row>
    <row r="17" spans="2:16" s="82" customFormat="1" ht="12" customHeight="1">
      <c r="B17" s="76"/>
      <c r="C17" s="76"/>
      <c r="D17" s="77" t="s">
        <v>29</v>
      </c>
      <c r="E17" s="78"/>
      <c r="F17" s="79" t="str">
        <f>'00-DATA-KS'!E28&amp;""</f>
        <v>-</v>
      </c>
      <c r="G17" s="83"/>
      <c r="H17" s="75"/>
      <c r="I17" s="81"/>
      <c r="J17" s="70"/>
      <c r="K17" s="70"/>
      <c r="L17" s="70"/>
      <c r="M17" s="70"/>
      <c r="N17" s="70"/>
      <c r="O17" s="70"/>
      <c r="P17" s="70"/>
    </row>
    <row r="18" spans="2:16" s="82" customFormat="1" ht="12" customHeight="1">
      <c r="B18" s="76"/>
      <c r="C18" s="76"/>
      <c r="D18" s="77" t="s">
        <v>30</v>
      </c>
      <c r="E18" s="78"/>
      <c r="F18" s="79" t="str">
        <f>'00-DATA-KS'!E29&amp;""</f>
        <v>Banding Agung</v>
      </c>
      <c r="G18" s="83"/>
      <c r="H18" s="75"/>
      <c r="I18" s="81"/>
      <c r="J18" s="70"/>
      <c r="K18" s="70"/>
      <c r="L18" s="70"/>
      <c r="M18" s="70"/>
      <c r="N18" s="70"/>
      <c r="O18" s="70"/>
      <c r="P18" s="70"/>
    </row>
    <row r="19" spans="2:16" s="82" customFormat="1" ht="12" customHeight="1">
      <c r="B19" s="76"/>
      <c r="C19" s="76"/>
      <c r="D19" s="77" t="s">
        <v>31</v>
      </c>
      <c r="E19" s="78"/>
      <c r="F19" s="79" t="str">
        <f>'00-DATA-KS'!E30&amp;""</f>
        <v>Talangpadang</v>
      </c>
      <c r="G19" s="83"/>
      <c r="H19" s="75"/>
      <c r="I19" s="81"/>
      <c r="J19" s="70"/>
      <c r="K19" s="70"/>
      <c r="L19" s="70"/>
      <c r="M19" s="70"/>
      <c r="N19" s="70"/>
      <c r="O19" s="70"/>
      <c r="P19" s="70"/>
    </row>
    <row r="20" spans="2:16" s="82" customFormat="1" ht="12" customHeight="1">
      <c r="B20" s="76"/>
      <c r="C20" s="76"/>
      <c r="D20" s="77" t="str">
        <f>'00-DATA-KS'!C31&amp;""</f>
        <v>Kabupaten</v>
      </c>
      <c r="E20" s="78"/>
      <c r="F20" s="79" t="str">
        <f>'00-DATA-KS'!E31&amp;""</f>
        <v>Tanggamus</v>
      </c>
      <c r="G20" s="83"/>
      <c r="H20" s="75"/>
      <c r="I20" s="81"/>
      <c r="J20" s="70"/>
      <c r="K20" s="70"/>
      <c r="L20" s="70"/>
      <c r="M20" s="70"/>
      <c r="N20" s="70"/>
      <c r="O20" s="70"/>
      <c r="P20" s="70"/>
    </row>
    <row r="21" spans="2:16" s="82" customFormat="1" ht="12" customHeight="1">
      <c r="B21" s="76"/>
      <c r="C21" s="76"/>
      <c r="D21" s="77" t="s">
        <v>47</v>
      </c>
      <c r="E21" s="78"/>
      <c r="F21" s="79" t="str">
        <f>'00-DATA-KS'!E32&amp;""</f>
        <v xml:space="preserve">Lampung </v>
      </c>
      <c r="G21" s="83"/>
      <c r="H21" s="75"/>
      <c r="I21" s="81"/>
      <c r="J21" s="70"/>
      <c r="K21" s="70"/>
      <c r="L21" s="70"/>
      <c r="M21" s="70"/>
      <c r="N21" s="70"/>
      <c r="O21" s="70"/>
      <c r="P21" s="70"/>
    </row>
    <row r="22" spans="2:16" s="82" customFormat="1">
      <c r="B22" s="76"/>
      <c r="C22" s="76"/>
      <c r="D22" s="86"/>
      <c r="E22" s="81"/>
      <c r="F22" s="81"/>
      <c r="G22" s="81"/>
      <c r="H22" s="81"/>
      <c r="I22" s="81"/>
      <c r="J22" s="70"/>
      <c r="K22" s="70"/>
      <c r="L22" s="70"/>
      <c r="M22" s="70"/>
      <c r="N22" s="70"/>
      <c r="O22" s="70"/>
      <c r="P22" s="70"/>
    </row>
    <row r="23" spans="2:16" s="93" customFormat="1" ht="13.5" customHeight="1">
      <c r="B23" s="87"/>
      <c r="C23" s="538"/>
      <c r="D23" s="88"/>
      <c r="E23" s="89" t="s">
        <v>32</v>
      </c>
      <c r="F23" s="90"/>
      <c r="G23" s="240" t="s">
        <v>33</v>
      </c>
      <c r="H23" s="28" t="str">
        <f>'00-DATA-KS'!G41&amp;""</f>
        <v/>
      </c>
      <c r="I23" s="241" t="s">
        <v>54</v>
      </c>
      <c r="J23" s="70"/>
    </row>
    <row r="24" spans="2:16" s="93" customFormat="1" ht="13.5" customHeight="1">
      <c r="B24" s="87"/>
      <c r="C24" s="538"/>
      <c r="D24" s="92" t="str">
        <f>'00-DATA-KS'!C42&amp;""</f>
        <v>01 Jan 2025</v>
      </c>
      <c r="E24" s="92" t="s">
        <v>3</v>
      </c>
      <c r="F24" s="92" t="str">
        <f>'00-DATA-KS'!E42&amp;""</f>
        <v>31 Des 2025</v>
      </c>
      <c r="G24" s="91" t="s">
        <v>34</v>
      </c>
      <c r="H24" s="28" t="str">
        <f>'00-DATA-KS'!G42&amp;""</f>
        <v>v</v>
      </c>
      <c r="I24" s="94" t="str">
        <f>'00-DATA-KS'!H42&amp;""</f>
        <v>10 Nov 2025</v>
      </c>
      <c r="J24" s="70"/>
    </row>
    <row r="25" spans="2:16" s="93" customFormat="1" ht="13.5" customHeight="1">
      <c r="B25" s="598" t="s">
        <v>35</v>
      </c>
      <c r="C25" s="599"/>
      <c r="D25" s="599"/>
      <c r="E25" s="600" t="s">
        <v>35</v>
      </c>
      <c r="F25" s="601"/>
      <c r="G25" s="91" t="s">
        <v>36</v>
      </c>
      <c r="H25" s="28" t="str">
        <f>'00-DATA-KS'!G43&amp;""</f>
        <v/>
      </c>
      <c r="I25" s="95"/>
      <c r="J25" s="70"/>
    </row>
    <row r="26" spans="2:16" ht="23">
      <c r="B26" s="530" t="s">
        <v>0</v>
      </c>
      <c r="C26" s="539"/>
      <c r="D26" s="531"/>
      <c r="E26" s="532"/>
      <c r="F26" s="533" t="s">
        <v>239</v>
      </c>
      <c r="G26" s="532"/>
      <c r="H26" s="133" t="s">
        <v>254</v>
      </c>
      <c r="I26" s="530" t="s">
        <v>37</v>
      </c>
    </row>
    <row r="27" spans="2:16" ht="13.5">
      <c r="B27" s="102" t="s">
        <v>38</v>
      </c>
      <c r="C27" s="104"/>
      <c r="D27" s="103" t="s">
        <v>441</v>
      </c>
      <c r="E27" s="104"/>
      <c r="F27" s="104"/>
      <c r="G27" s="104"/>
      <c r="H27" s="104"/>
      <c r="I27" s="105"/>
    </row>
    <row r="28" spans="2:16" ht="27.75" customHeight="1">
      <c r="B28" s="101">
        <v>1</v>
      </c>
      <c r="C28" s="541" t="s">
        <v>560</v>
      </c>
      <c r="D28" s="602" t="s">
        <v>570</v>
      </c>
      <c r="E28" s="603"/>
      <c r="F28" s="603"/>
      <c r="G28" s="604"/>
      <c r="H28" s="134" t="str">
        <f>IF(I28=1,"Berkembang",IF(I28=2,"Layak",IF(I28=3,"Cakap",IF(I28=4,"Mahir",""))))</f>
        <v>Mahir</v>
      </c>
      <c r="I28" s="97">
        <f>'KS-KOMP-1'!H13</f>
        <v>4</v>
      </c>
    </row>
    <row r="29" spans="2:16" ht="29.25" customHeight="1">
      <c r="B29" s="101">
        <v>2</v>
      </c>
      <c r="C29" s="541" t="s">
        <v>561</v>
      </c>
      <c r="D29" s="602" t="s">
        <v>571</v>
      </c>
      <c r="E29" s="603"/>
      <c r="F29" s="603"/>
      <c r="G29" s="604"/>
      <c r="H29" s="134" t="str">
        <f t="shared" ref="H29:H30" si="0">IF(I29=1,"Berkembang",IF(I29=2,"Layak",IF(I29=3,"Cakap",IF(I29=4,"Mahir",""))))</f>
        <v/>
      </c>
      <c r="I29" s="97" t="str">
        <f>'KS-KOMP-1'!H26</f>
        <v/>
      </c>
    </row>
    <row r="30" spans="2:16" ht="33" customHeight="1">
      <c r="B30" s="101">
        <v>3</v>
      </c>
      <c r="C30" s="541" t="s">
        <v>562</v>
      </c>
      <c r="D30" s="602" t="s">
        <v>572</v>
      </c>
      <c r="E30" s="603"/>
      <c r="F30" s="603"/>
      <c r="G30" s="604"/>
      <c r="H30" s="134" t="str">
        <f t="shared" si="0"/>
        <v/>
      </c>
      <c r="I30" s="97" t="str">
        <f>'KS-KOMP-1'!H39</f>
        <v/>
      </c>
    </row>
    <row r="31" spans="2:16" ht="33.75" customHeight="1">
      <c r="B31" s="101">
        <v>4</v>
      </c>
      <c r="C31" s="541" t="s">
        <v>563</v>
      </c>
      <c r="D31" s="602" t="s">
        <v>573</v>
      </c>
      <c r="E31" s="603"/>
      <c r="F31" s="603"/>
      <c r="G31" s="604"/>
      <c r="H31" s="134" t="str">
        <f t="shared" ref="H31" si="1">IF(I31=1,"Berkembang",IF(I31=2,"Layak",IF(I31=3,"Cakap",IF(I31=4,"Mahir",""))))</f>
        <v/>
      </c>
      <c r="I31" s="97" t="str">
        <f>'KS-KOMP-1'!H52</f>
        <v/>
      </c>
    </row>
    <row r="32" spans="2:16" ht="14.25" customHeight="1">
      <c r="B32" s="102" t="s">
        <v>2</v>
      </c>
      <c r="C32" s="542"/>
      <c r="D32" s="543" t="s">
        <v>446</v>
      </c>
      <c r="E32" s="542"/>
      <c r="F32" s="542"/>
      <c r="G32" s="542"/>
      <c r="H32" s="104"/>
      <c r="I32" s="106"/>
    </row>
    <row r="33" spans="2:9" ht="30.75" customHeight="1">
      <c r="B33" s="101">
        <v>5</v>
      </c>
      <c r="C33" s="541" t="s">
        <v>564</v>
      </c>
      <c r="D33" s="602" t="s">
        <v>574</v>
      </c>
      <c r="E33" s="603"/>
      <c r="F33" s="603"/>
      <c r="G33" s="604"/>
      <c r="H33" s="528" t="str">
        <f t="shared" ref="H33:H35" si="2">IF(I33=1,"Berkembang",IF(I33=2,"Layak",IF(I33=3,"Cakap",IF(I33=4,"Mahir",""))))</f>
        <v>Berkembang</v>
      </c>
      <c r="I33" s="97">
        <f>'KS-KOMP (2)'!H13</f>
        <v>1</v>
      </c>
    </row>
    <row r="34" spans="2:9" ht="30.75" customHeight="1">
      <c r="B34" s="101">
        <v>6</v>
      </c>
      <c r="C34" s="541" t="s">
        <v>565</v>
      </c>
      <c r="D34" s="602" t="s">
        <v>575</v>
      </c>
      <c r="E34" s="603"/>
      <c r="F34" s="603"/>
      <c r="G34" s="604"/>
      <c r="H34" s="528" t="str">
        <f t="shared" si="2"/>
        <v/>
      </c>
      <c r="I34" s="97" t="str">
        <f>'KS-KOMP (2)'!H25</f>
        <v/>
      </c>
    </row>
    <row r="35" spans="2:9" ht="30.75" customHeight="1">
      <c r="B35" s="101">
        <v>7</v>
      </c>
      <c r="C35" s="541" t="s">
        <v>566</v>
      </c>
      <c r="D35" s="602" t="s">
        <v>576</v>
      </c>
      <c r="E35" s="603"/>
      <c r="F35" s="603"/>
      <c r="G35" s="604"/>
      <c r="H35" s="528" t="str">
        <f t="shared" si="2"/>
        <v/>
      </c>
      <c r="I35" s="97" t="str">
        <f>'KS-KOMP (2)'!H38</f>
        <v/>
      </c>
    </row>
    <row r="36" spans="2:9" ht="30.75" customHeight="1">
      <c r="B36" s="101">
        <v>8</v>
      </c>
      <c r="C36" s="541" t="s">
        <v>567</v>
      </c>
      <c r="D36" s="602" t="s">
        <v>577</v>
      </c>
      <c r="E36" s="603"/>
      <c r="F36" s="603"/>
      <c r="G36" s="604"/>
      <c r="H36" s="528" t="str">
        <f t="shared" ref="H36" si="3">IF(I36=1,"Berkembang",IF(I36=2,"Layak",IF(I36=3,"Cakap",IF(I36=4,"Mahir",""))))</f>
        <v/>
      </c>
      <c r="I36" s="97" t="str">
        <f>'KS-KOMP (2)'!H52</f>
        <v/>
      </c>
    </row>
    <row r="37" spans="2:9" ht="14.25" customHeight="1">
      <c r="B37" s="102" t="s">
        <v>39</v>
      </c>
      <c r="C37" s="542"/>
      <c r="D37" s="543" t="s">
        <v>451</v>
      </c>
      <c r="E37" s="542"/>
      <c r="F37" s="542"/>
      <c r="G37" s="542"/>
      <c r="H37" s="529"/>
      <c r="I37" s="106"/>
    </row>
    <row r="38" spans="2:9" ht="28.5" customHeight="1">
      <c r="B38" s="101">
        <v>9</v>
      </c>
      <c r="C38" s="541" t="s">
        <v>564</v>
      </c>
      <c r="D38" s="602" t="s">
        <v>578</v>
      </c>
      <c r="E38" s="603"/>
      <c r="F38" s="603"/>
      <c r="G38" s="604"/>
      <c r="H38" s="528" t="str">
        <f t="shared" ref="H38:H42" si="4">IF(I38=1,"Berkembang",IF(I38=2,"Layak",IF(I38=3,"Cakap",IF(I38=4,"Mahir",""))))</f>
        <v>Berkembang</v>
      </c>
      <c r="I38" s="97">
        <f>'KS-KOMP (3)'!H14</f>
        <v>1</v>
      </c>
    </row>
    <row r="39" spans="2:9" ht="32.25" customHeight="1">
      <c r="B39" s="101">
        <v>10</v>
      </c>
      <c r="C39" s="541" t="s">
        <v>565</v>
      </c>
      <c r="D39" s="602" t="s">
        <v>579</v>
      </c>
      <c r="E39" s="603"/>
      <c r="F39" s="603"/>
      <c r="G39" s="604"/>
      <c r="H39" s="528" t="str">
        <f t="shared" si="4"/>
        <v/>
      </c>
      <c r="I39" s="97" t="str">
        <f>'KS-KOMP (3)'!H28</f>
        <v/>
      </c>
    </row>
    <row r="40" spans="2:9" ht="14.25" customHeight="1">
      <c r="B40" s="102" t="s">
        <v>235</v>
      </c>
      <c r="C40" s="542"/>
      <c r="D40" s="543" t="s">
        <v>454</v>
      </c>
      <c r="E40" s="542"/>
      <c r="F40" s="542"/>
      <c r="G40" s="542"/>
      <c r="H40" s="529"/>
      <c r="I40" s="106"/>
    </row>
    <row r="41" spans="2:9" ht="45" customHeight="1">
      <c r="B41" s="101">
        <v>11</v>
      </c>
      <c r="C41" s="541" t="s">
        <v>568</v>
      </c>
      <c r="D41" s="602" t="s">
        <v>580</v>
      </c>
      <c r="E41" s="603"/>
      <c r="F41" s="603"/>
      <c r="G41" s="604"/>
      <c r="H41" s="528" t="str">
        <f t="shared" si="4"/>
        <v>Berkembang</v>
      </c>
      <c r="I41" s="97">
        <f>'KS-KOMP (4)'!H15</f>
        <v>1</v>
      </c>
    </row>
    <row r="42" spans="2:9" ht="32.25" customHeight="1">
      <c r="B42" s="101">
        <v>12</v>
      </c>
      <c r="C42" s="541" t="s">
        <v>569</v>
      </c>
      <c r="D42" s="602" t="s">
        <v>581</v>
      </c>
      <c r="E42" s="603"/>
      <c r="F42" s="603"/>
      <c r="G42" s="604"/>
      <c r="H42" s="528" t="str">
        <f t="shared" si="4"/>
        <v/>
      </c>
      <c r="I42" s="97" t="str">
        <f>'KS-KOMP (4)'!H26</f>
        <v/>
      </c>
    </row>
    <row r="43" spans="2:9" ht="13.5">
      <c r="B43" s="474" t="s">
        <v>558</v>
      </c>
      <c r="C43" s="540"/>
      <c r="D43" s="96"/>
      <c r="E43" s="98"/>
      <c r="F43" s="98"/>
      <c r="G43" s="475"/>
      <c r="H43" s="476"/>
      <c r="I43" s="477">
        <f>SUM(I28:I42)</f>
        <v>7</v>
      </c>
    </row>
    <row r="44" spans="2:9" ht="28.5" customHeight="1">
      <c r="B44" s="606" t="s">
        <v>559</v>
      </c>
      <c r="C44" s="607"/>
      <c r="D44" s="608"/>
      <c r="E44" s="608"/>
      <c r="F44" s="609"/>
      <c r="G44" s="527" t="str">
        <f>IF(I44=0,"",IF(I44&lt;=55,"Kurang",IF(I44&lt;=75,"Cukup",IF(I44&lt;=90,"Baik",IF(I44&lt;=100,"Amat Baik","")))))</f>
        <v>Kurang</v>
      </c>
      <c r="H44" s="527" t="str">
        <f>IF(I44=0,"",IF(I44&lt;=55,"Berkembang",IF(I44&lt;=75,"Layak",IF(I44&lt;=90,"Cakap",IF(I44&lt;=100,"Mahir","")))))</f>
        <v>Berkembang</v>
      </c>
      <c r="I44" s="478">
        <f>I43/(48)*100</f>
        <v>14.583333333333334</v>
      </c>
    </row>
    <row r="45" spans="2:9" ht="13">
      <c r="B45" s="605" t="s">
        <v>236</v>
      </c>
      <c r="C45" s="605"/>
      <c r="D45" s="605"/>
      <c r="E45" s="605"/>
      <c r="F45" s="605"/>
      <c r="G45" s="605"/>
      <c r="H45" s="605"/>
      <c r="I45" s="605"/>
    </row>
    <row r="46" spans="2:9" ht="13">
      <c r="B46" s="503"/>
      <c r="C46" s="503"/>
      <c r="D46" s="503"/>
      <c r="E46" s="503"/>
      <c r="F46" s="503"/>
      <c r="G46" s="503"/>
      <c r="H46" s="503"/>
      <c r="I46" s="503"/>
    </row>
    <row r="47" spans="2:9" ht="13">
      <c r="B47" s="503"/>
      <c r="C47" s="503"/>
      <c r="D47" s="503"/>
      <c r="E47" s="503"/>
      <c r="F47" s="503"/>
      <c r="G47" s="503"/>
      <c r="H47" s="503"/>
      <c r="I47" s="503"/>
    </row>
    <row r="48" spans="2:9">
      <c r="B48" s="74"/>
      <c r="C48" s="74"/>
      <c r="D48" s="72"/>
      <c r="E48" s="72"/>
      <c r="F48" s="72"/>
      <c r="G48" s="72"/>
      <c r="H48" s="74" t="str">
        <f>'00-DATA-KS'!E30&amp;", "</f>
        <v xml:space="preserve">Talangpadang, </v>
      </c>
      <c r="I48" s="534" t="str">
        <f>'00-DATA-KS'!H42&amp;""</f>
        <v>10 Nov 2025</v>
      </c>
    </row>
    <row r="49" spans="2:10">
      <c r="B49" s="74"/>
      <c r="C49" s="74"/>
      <c r="D49" s="535" t="s">
        <v>237</v>
      </c>
      <c r="E49" s="72"/>
      <c r="F49" s="535" t="s">
        <v>40</v>
      </c>
      <c r="G49" s="72"/>
      <c r="H49" s="72"/>
      <c r="I49" s="536" t="s">
        <v>41</v>
      </c>
    </row>
    <row r="50" spans="2:10">
      <c r="B50" s="74"/>
      <c r="C50" s="74"/>
      <c r="D50" s="535"/>
      <c r="E50" s="72"/>
      <c r="F50" s="72"/>
      <c r="G50" s="72"/>
      <c r="H50" s="72"/>
      <c r="I50" s="537" t="str">
        <f>F16&amp;""</f>
        <v>SDN Gadanung-2</v>
      </c>
    </row>
    <row r="51" spans="2:10">
      <c r="B51" s="74"/>
      <c r="C51" s="74"/>
      <c r="D51" s="535"/>
      <c r="E51" s="72"/>
      <c r="F51" s="72"/>
      <c r="G51" s="72"/>
      <c r="H51" s="72"/>
      <c r="I51" s="537"/>
    </row>
    <row r="52" spans="2:10">
      <c r="B52" s="74"/>
      <c r="C52" s="74"/>
      <c r="D52" s="535"/>
      <c r="E52" s="72"/>
      <c r="F52" s="72"/>
      <c r="G52" s="72"/>
      <c r="H52" s="72"/>
      <c r="I52" s="537"/>
    </row>
    <row r="53" spans="2:10">
      <c r="B53" s="74"/>
      <c r="C53" s="74"/>
      <c r="D53" s="535"/>
      <c r="E53" s="72"/>
      <c r="F53" s="72"/>
      <c r="G53" s="72"/>
      <c r="H53" s="72"/>
      <c r="I53" s="537"/>
    </row>
    <row r="54" spans="2:10">
      <c r="B54" s="74"/>
      <c r="C54" s="74"/>
      <c r="D54" s="535"/>
      <c r="E54" s="72"/>
      <c r="F54" s="72"/>
      <c r="G54" s="72"/>
      <c r="H54" s="72"/>
      <c r="I54" s="537"/>
    </row>
    <row r="55" spans="2:10" ht="13">
      <c r="B55" s="74"/>
      <c r="C55" s="74"/>
      <c r="D55" s="313" t="str">
        <f>F6&amp;""</f>
        <v>PONIJAN, S.Pd.</v>
      </c>
      <c r="E55" s="314"/>
      <c r="F55" s="315" t="str">
        <f>'00-DATA-KS'!E34&amp;""</f>
        <v>Drs. Gembong Sumadiyono, M.Pd.</v>
      </c>
      <c r="G55" s="316"/>
      <c r="H55" s="314"/>
      <c r="I55" s="317" t="str">
        <f>'00-DATA-KS'!E18&amp;""</f>
        <v>PONIJAN, S.Pd.</v>
      </c>
    </row>
    <row r="56" spans="2:10" s="100" customFormat="1" ht="12.75" customHeight="1">
      <c r="B56" s="99"/>
      <c r="C56" s="99"/>
      <c r="D56" s="318" t="str">
        <f>"NIP."&amp;F7&amp;""</f>
        <v>NIP.19700606 199903 2 001</v>
      </c>
      <c r="E56" s="316"/>
      <c r="F56" s="319" t="str">
        <f>"NIP."&amp;'00-DATA-KS'!E35&amp;""</f>
        <v>NIP.19660605 199403 1 012</v>
      </c>
      <c r="G56" s="314"/>
      <c r="H56" s="316"/>
      <c r="I56" s="320" t="str">
        <f>"NIP."&amp;'00-DATA-KS'!E19&amp;""</f>
        <v>NIP.19700606 199903 2 001</v>
      </c>
      <c r="J56" s="70"/>
    </row>
    <row r="57" spans="2:10">
      <c r="B57" s="74"/>
      <c r="C57" s="74"/>
      <c r="D57" s="72"/>
      <c r="E57" s="72"/>
      <c r="F57" s="72"/>
      <c r="G57" s="72"/>
      <c r="H57" s="72"/>
      <c r="I57" s="72"/>
    </row>
  </sheetData>
  <sheetProtection password="CC3D" sheet="1" objects="1" scenarios="1"/>
  <mergeCells count="18">
    <mergeCell ref="D42:G42"/>
    <mergeCell ref="D31:G31"/>
    <mergeCell ref="D36:G36"/>
    <mergeCell ref="B4:I4"/>
    <mergeCell ref="B45:I45"/>
    <mergeCell ref="D30:G30"/>
    <mergeCell ref="D33:G33"/>
    <mergeCell ref="D34:G34"/>
    <mergeCell ref="D35:G35"/>
    <mergeCell ref="D38:G38"/>
    <mergeCell ref="D39:G39"/>
    <mergeCell ref="D41:G41"/>
    <mergeCell ref="B44:F44"/>
    <mergeCell ref="B3:I3"/>
    <mergeCell ref="B25:D25"/>
    <mergeCell ref="E25:F25"/>
    <mergeCell ref="D28:G28"/>
    <mergeCell ref="D29:G29"/>
  </mergeCells>
  <conditionalFormatting sqref="H23:H25">
    <cfRule type="cellIs" dxfId="38" priority="6" operator="between">
      <formula>"v"</formula>
      <formula>"v"</formula>
    </cfRule>
  </conditionalFormatting>
  <conditionalFormatting sqref="I28:I31 I33:I36 I38:I39 I41:I42">
    <cfRule type="dataBar" priority="4">
      <dataBar>
        <cfvo type="num" val="0"/>
        <cfvo type="num" val="4"/>
        <color theme="9"/>
      </dataBar>
      <extLst>
        <ext xmlns:x14="http://schemas.microsoft.com/office/spreadsheetml/2009/9/main" uri="{B025F937-C7B1-47D3-B67F-A62EFF666E3E}">
          <x14:id>{823B2131-64F8-49E4-BD70-757B9AC3BEC8}</x14:id>
        </ext>
      </extLst>
    </cfRule>
  </conditionalFormatting>
  <conditionalFormatting sqref="I28:I42">
    <cfRule type="dataBar" priority="1">
      <dataBar>
        <cfvo type="num" val="0"/>
        <cfvo type="num" val="4"/>
        <color theme="9" tint="0.59999389629810485"/>
      </dataBar>
      <extLst>
        <ext xmlns:x14="http://schemas.microsoft.com/office/spreadsheetml/2009/9/main" uri="{B025F937-C7B1-47D3-B67F-A62EFF666E3E}">
          <x14:id>{5FF8A78B-D258-462B-979F-6C7D4CC9A696}</x14:id>
        </ext>
      </extLst>
    </cfRule>
    <cfRule type="dataBar" priority="2">
      <dataBar>
        <cfvo type="num" val="1"/>
        <cfvo type="num" val="4"/>
        <color rgb="FFA9DA74"/>
      </dataBar>
      <extLst>
        <ext xmlns:x14="http://schemas.microsoft.com/office/spreadsheetml/2009/9/main" uri="{B025F937-C7B1-47D3-B67F-A62EFF666E3E}">
          <x14:id>{6EFF2405-CD66-419F-958D-F2B7166F34C9}</x14:id>
        </ext>
      </extLst>
    </cfRule>
    <cfRule type="dataBar" priority="3">
      <dataBar>
        <cfvo type="num" val="0"/>
        <cfvo type="num" val="4"/>
        <color rgb="FFA9DA74"/>
      </dataBar>
      <extLst>
        <ext xmlns:x14="http://schemas.microsoft.com/office/spreadsheetml/2009/9/main" uri="{B025F937-C7B1-47D3-B67F-A62EFF666E3E}">
          <x14:id>{7490BC17-5A71-441D-8A71-26777D0A46E6}</x14:id>
        </ext>
      </extLst>
    </cfRule>
  </conditionalFormatting>
  <conditionalFormatting sqref="I41">
    <cfRule type="dataBar" priority="5">
      <dataBar>
        <cfvo type="num" val="1"/>
        <cfvo type="num" val="4"/>
        <color theme="7" tint="0.39997558519241921"/>
      </dataBar>
      <extLst>
        <ext xmlns:x14="http://schemas.microsoft.com/office/spreadsheetml/2009/9/main" uri="{B025F937-C7B1-47D3-B67F-A62EFF666E3E}">
          <x14:id>{E1A7AE89-BC49-4CAF-AAAE-46EE180355D6}</x14:id>
        </ext>
      </extLst>
    </cfRule>
  </conditionalFormatting>
  <printOptions horizontalCentered="1"/>
  <pageMargins left="0.59055118110236227" right="0.39370078740157483" top="0.39370078740157483" bottom="0.59055118110236227" header="0.23622047244094491" footer="0.39370078740157483"/>
  <pageSetup paperSize="9" scale="80" orientation="portrait" horizontalDpi="4294967293" verticalDpi="300" r:id="rId1"/>
  <headerFooter alignWithMargins="0">
    <oddFooter>&amp;CPENILAIAN KOMPETENSI UTAMA</oddFooter>
  </headerFooter>
  <drawing r:id="rId2"/>
  <extLst>
    <ext xmlns:x14="http://schemas.microsoft.com/office/spreadsheetml/2009/9/main" uri="{78C0D931-6437-407d-A8EE-F0AAD7539E65}">
      <x14:conditionalFormattings>
        <x14:conditionalFormatting xmlns:xm="http://schemas.microsoft.com/office/excel/2006/main">
          <x14:cfRule type="dataBar" id="{823B2131-64F8-49E4-BD70-757B9AC3BEC8}">
            <x14:dataBar minLength="0" maxLength="100" gradient="0">
              <x14:cfvo type="num">
                <xm:f>0</xm:f>
              </x14:cfvo>
              <x14:cfvo type="num">
                <xm:f>4</xm:f>
              </x14:cfvo>
              <x14:negativeFillColor rgb="FFFF0000"/>
              <x14:axisColor rgb="FF000000"/>
            </x14:dataBar>
          </x14:cfRule>
          <xm:sqref>I28:I31 I33:I36 I38:I39 I41:I42</xm:sqref>
        </x14:conditionalFormatting>
        <x14:conditionalFormatting xmlns:xm="http://schemas.microsoft.com/office/excel/2006/main">
          <x14:cfRule type="dataBar" id="{5FF8A78B-D258-462B-979F-6C7D4CC9A696}">
            <x14:dataBar minLength="0" maxLength="100" gradient="0">
              <x14:cfvo type="num">
                <xm:f>0</xm:f>
              </x14:cfvo>
              <x14:cfvo type="num">
                <xm:f>4</xm:f>
              </x14:cfvo>
              <x14:negativeFillColor rgb="FFFF0000"/>
              <x14:axisColor rgb="FF000000"/>
            </x14:dataBar>
          </x14:cfRule>
          <x14:cfRule type="dataBar" id="{6EFF2405-CD66-419F-958D-F2B7166F34C9}">
            <x14:dataBar minLength="0" maxLength="100" gradient="0">
              <x14:cfvo type="num">
                <xm:f>1</xm:f>
              </x14:cfvo>
              <x14:cfvo type="num">
                <xm:f>4</xm:f>
              </x14:cfvo>
              <x14:negativeFillColor rgb="FFFF0000"/>
              <x14:axisColor rgb="FF000000"/>
            </x14:dataBar>
          </x14:cfRule>
          <x14:cfRule type="dataBar" id="{7490BC17-5A71-441D-8A71-26777D0A46E6}">
            <x14:dataBar minLength="0" maxLength="100" gradient="0">
              <x14:cfvo type="num">
                <xm:f>0</xm:f>
              </x14:cfvo>
              <x14:cfvo type="num">
                <xm:f>4</xm:f>
              </x14:cfvo>
              <x14:negativeFillColor rgb="FFFF0000"/>
              <x14:axisColor rgb="FF000000"/>
            </x14:dataBar>
          </x14:cfRule>
          <xm:sqref>I28:I42</xm:sqref>
        </x14:conditionalFormatting>
        <x14:conditionalFormatting xmlns:xm="http://schemas.microsoft.com/office/excel/2006/main">
          <x14:cfRule type="dataBar" id="{E1A7AE89-BC49-4CAF-AAAE-46EE180355D6}">
            <x14:dataBar minLength="0" maxLength="100" gradient="0" direction="leftToRight">
              <x14:cfvo type="num">
                <xm:f>1</xm:f>
              </x14:cfvo>
              <x14:cfvo type="num">
                <xm:f>4</xm:f>
              </x14:cfvo>
              <x14:negativeFillColor rgb="FFFF0000"/>
              <x14:axisColor rgb="FF000000"/>
            </x14:dataBar>
          </x14:cfRule>
          <xm:sqref>I41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sheetPr>
  <dimension ref="B1:M56"/>
  <sheetViews>
    <sheetView showGridLines="0" zoomScale="115" zoomScaleNormal="115" zoomScaleSheetLayoutView="110" workbookViewId="0">
      <pane xSplit="2" ySplit="4" topLeftCell="C35" activePane="bottomRight" state="frozen"/>
      <selection activeCell="G24" sqref="G24"/>
      <selection pane="topRight" activeCell="G24" sqref="G24"/>
      <selection pane="bottomLeft" activeCell="G24" sqref="G24"/>
      <selection pane="bottomRight"/>
    </sheetView>
  </sheetViews>
  <sheetFormatPr defaultColWidth="9.1796875" defaultRowHeight="12.5"/>
  <cols>
    <col min="1" max="1" width="4.1796875" style="157" customWidth="1"/>
    <col min="2" max="2" width="6.1796875" style="311" customWidth="1"/>
    <col min="3" max="3" width="21.453125" style="157" customWidth="1"/>
    <col min="4" max="4" width="13.81640625" style="157" customWidth="1"/>
    <col min="5" max="5" width="18.81640625" style="157" customWidth="1"/>
    <col min="6" max="6" width="14.26953125" style="157" customWidth="1"/>
    <col min="7" max="7" width="8.7265625" style="157" customWidth="1"/>
    <col min="8" max="13" width="8.7265625" style="157" hidden="1" customWidth="1"/>
    <col min="14" max="14" width="8.7265625" style="157" customWidth="1"/>
    <col min="15" max="16384" width="9.1796875" style="157"/>
  </cols>
  <sheetData>
    <row r="1" spans="2:7">
      <c r="B1" s="423" t="str">
        <f>'00-DATA-KS'!M2</f>
        <v>SD</v>
      </c>
      <c r="C1" s="430" t="str">
        <f>'00-DATA-KS'!F9&amp;""</f>
        <v>IV.b</v>
      </c>
    </row>
    <row r="2" spans="2:7">
      <c r="B2" s="256">
        <f>'00-DATA-KS'!L18</f>
        <v>0</v>
      </c>
      <c r="C2" s="140"/>
      <c r="D2" s="140"/>
      <c r="E2" s="140"/>
      <c r="F2" s="140"/>
    </row>
    <row r="3" spans="2:7" ht="15">
      <c r="B3" s="576" t="s">
        <v>490</v>
      </c>
      <c r="C3" s="576"/>
      <c r="D3" s="576"/>
      <c r="E3" s="576"/>
      <c r="F3" s="576"/>
      <c r="G3" s="257"/>
    </row>
    <row r="4" spans="2:7" ht="15">
      <c r="B4" s="614" t="s">
        <v>407</v>
      </c>
      <c r="C4" s="614"/>
      <c r="D4" s="614"/>
      <c r="E4" s="614"/>
      <c r="F4" s="614"/>
      <c r="G4" s="257"/>
    </row>
    <row r="5" spans="2:7" ht="15">
      <c r="B5" s="107"/>
      <c r="C5" s="107"/>
      <c r="D5" s="107"/>
      <c r="E5" s="107"/>
      <c r="F5" s="107"/>
      <c r="G5" s="257"/>
    </row>
    <row r="6" spans="2:7" ht="11.25" customHeight="1">
      <c r="B6" s="158"/>
      <c r="C6" s="258" t="s">
        <v>264</v>
      </c>
      <c r="D6" s="140"/>
      <c r="E6" s="140"/>
      <c r="F6" s="140"/>
    </row>
    <row r="7" spans="2:7" ht="7.5" customHeight="1">
      <c r="B7" s="158"/>
      <c r="C7" s="259"/>
      <c r="D7" s="140"/>
      <c r="E7" s="140"/>
      <c r="F7" s="140"/>
    </row>
    <row r="8" spans="2:7" s="160" customFormat="1" ht="11.25" customHeight="1">
      <c r="B8" s="108" t="s">
        <v>18</v>
      </c>
      <c r="C8" s="109" t="s">
        <v>19</v>
      </c>
      <c r="D8" s="110" t="s">
        <v>42</v>
      </c>
      <c r="E8" s="112" t="str">
        <f>'00-DATA-KS'!E5&amp;""</f>
        <v>PONIJAN, S.Pd.</v>
      </c>
      <c r="F8" s="112"/>
    </row>
    <row r="9" spans="2:7" s="160" customFormat="1" ht="11.25" customHeight="1">
      <c r="B9" s="108"/>
      <c r="C9" s="109" t="s">
        <v>20</v>
      </c>
      <c r="D9" s="110" t="s">
        <v>42</v>
      </c>
      <c r="E9" s="112" t="str">
        <f>'00-DATA-KS'!E6&amp;""</f>
        <v>19700606 199903 2 001</v>
      </c>
      <c r="F9" s="112"/>
    </row>
    <row r="10" spans="2:7" s="160" customFormat="1" ht="11.25" customHeight="1">
      <c r="B10" s="108"/>
      <c r="C10" s="109" t="s">
        <v>21</v>
      </c>
      <c r="D10" s="110" t="s">
        <v>42</v>
      </c>
      <c r="E10" s="112" t="str">
        <f>'00-DATA-KS'!E8&amp;""</f>
        <v>Garut, 06 Juni 1966</v>
      </c>
      <c r="F10" s="112"/>
    </row>
    <row r="11" spans="2:7" s="160" customFormat="1" ht="11.25" customHeight="1">
      <c r="B11" s="108"/>
      <c r="C11" s="109" t="s">
        <v>22</v>
      </c>
      <c r="D11" s="110" t="s">
        <v>42</v>
      </c>
      <c r="E11" s="112" t="str">
        <f>'00-DATA-KS'!E9&amp;" / "&amp;C1&amp;""</f>
        <v>Pembina Tk.I / IV.b</v>
      </c>
      <c r="F11" s="112"/>
    </row>
    <row r="12" spans="2:7" s="160" customFormat="1" ht="11.25" customHeight="1">
      <c r="B12" s="108"/>
      <c r="C12" s="109" t="s">
        <v>86</v>
      </c>
      <c r="D12" s="110" t="s">
        <v>42</v>
      </c>
      <c r="E12" s="112" t="str">
        <f>'00-DATA-KS'!E10&amp;""</f>
        <v>Kepala Sekolah</v>
      </c>
      <c r="F12" s="112"/>
    </row>
    <row r="13" spans="2:7" s="160" customFormat="1" ht="11.25" customHeight="1">
      <c r="B13" s="108"/>
      <c r="C13" s="109" t="s">
        <v>23</v>
      </c>
      <c r="D13" s="110" t="s">
        <v>42</v>
      </c>
      <c r="E13" s="112" t="str">
        <f>'00-DATA-KS'!E11&amp;""</f>
        <v>28 Tahun</v>
      </c>
      <c r="F13" s="112"/>
    </row>
    <row r="14" spans="2:7" s="160" customFormat="1" ht="11.25" customHeight="1">
      <c r="B14" s="108"/>
      <c r="C14" s="109" t="s">
        <v>24</v>
      </c>
      <c r="D14" s="110" t="s">
        <v>42</v>
      </c>
      <c r="E14" s="112" t="str">
        <f>'00-DATA-KS'!E12&amp;""</f>
        <v>Laki-laki</v>
      </c>
      <c r="F14" s="112"/>
    </row>
    <row r="15" spans="2:7" s="160" customFormat="1" ht="11.25" customHeight="1">
      <c r="B15" s="108"/>
      <c r="C15" s="109" t="s">
        <v>25</v>
      </c>
      <c r="D15" s="110" t="s">
        <v>42</v>
      </c>
      <c r="E15" s="112" t="str">
        <f>'00-DATA-KS'!E13&amp;""</f>
        <v>S-2</v>
      </c>
      <c r="F15" s="112"/>
    </row>
    <row r="16" spans="2:7" s="160" customFormat="1" ht="11.25" customHeight="1">
      <c r="B16" s="108"/>
      <c r="C16" s="109" t="s">
        <v>26</v>
      </c>
      <c r="D16" s="110" t="s">
        <v>42</v>
      </c>
      <c r="E16" s="112" t="str">
        <f>'00-DATA-KS'!E14&amp;""</f>
        <v>Magister Pendidikan</v>
      </c>
      <c r="F16" s="112"/>
    </row>
    <row r="17" spans="2:6" s="160" customFormat="1" ht="11.25" customHeight="1">
      <c r="B17" s="108"/>
      <c r="C17" s="109" t="s">
        <v>58</v>
      </c>
      <c r="D17" s="110" t="s">
        <v>42</v>
      </c>
      <c r="E17" s="112" t="str">
        <f>'00-DATA-KS'!E15&amp;""</f>
        <v>01 Juli 2019</v>
      </c>
      <c r="F17" s="112"/>
    </row>
    <row r="18" spans="2:6" s="160" customFormat="1" ht="11.25" customHeight="1">
      <c r="B18" s="108"/>
      <c r="C18" s="109" t="s">
        <v>266</v>
      </c>
      <c r="D18" s="110" t="s">
        <v>42</v>
      </c>
      <c r="E18" s="112" t="str">
        <f>'00-DATA-KS'!E16&amp;""</f>
        <v>2023</v>
      </c>
      <c r="F18" s="112"/>
    </row>
    <row r="19" spans="2:6" s="160" customFormat="1" ht="11.25" customHeight="1">
      <c r="B19" s="108"/>
      <c r="C19" s="109"/>
      <c r="D19" s="110"/>
      <c r="E19" s="112"/>
      <c r="F19" s="112"/>
    </row>
    <row r="20" spans="2:6" s="160" customFormat="1" ht="11.25" customHeight="1">
      <c r="B20" s="108" t="s">
        <v>27</v>
      </c>
      <c r="C20" s="109" t="s">
        <v>28</v>
      </c>
      <c r="D20" s="110" t="s">
        <v>42</v>
      </c>
      <c r="E20" s="112" t="str">
        <f>'00-DATA-KS'!E27&amp;""</f>
        <v>SDN Gadanung-2</v>
      </c>
      <c r="F20" s="112"/>
    </row>
    <row r="21" spans="2:6" s="160" customFormat="1" ht="11.25" customHeight="1">
      <c r="B21" s="108"/>
      <c r="C21" s="109" t="s">
        <v>29</v>
      </c>
      <c r="D21" s="110" t="s">
        <v>42</v>
      </c>
      <c r="E21" s="112" t="str">
        <f>'00-DATA-KS'!E28&amp;""</f>
        <v>-</v>
      </c>
      <c r="F21" s="112"/>
    </row>
    <row r="22" spans="2:6" s="160" customFormat="1" ht="11.25" customHeight="1">
      <c r="B22" s="108"/>
      <c r="C22" s="109" t="s">
        <v>30</v>
      </c>
      <c r="D22" s="110" t="s">
        <v>42</v>
      </c>
      <c r="E22" s="112" t="str">
        <f>'00-DATA-KS'!E29&amp;""</f>
        <v>Banding Agung</v>
      </c>
      <c r="F22" s="112"/>
    </row>
    <row r="23" spans="2:6" s="160" customFormat="1" ht="11.25" customHeight="1">
      <c r="B23" s="108"/>
      <c r="C23" s="109" t="s">
        <v>31</v>
      </c>
      <c r="D23" s="110" t="s">
        <v>42</v>
      </c>
      <c r="E23" s="112" t="str">
        <f>'00-DATA-KS'!E30&amp;""</f>
        <v>Talangpadang</v>
      </c>
      <c r="F23" s="112"/>
    </row>
    <row r="24" spans="2:6" s="160" customFormat="1" ht="11.25" customHeight="1">
      <c r="B24" s="108"/>
      <c r="C24" s="109" t="s">
        <v>267</v>
      </c>
      <c r="D24" s="110" t="s">
        <v>42</v>
      </c>
      <c r="E24" s="112" t="str">
        <f>'00-DATA-KS'!E31&amp;""</f>
        <v>Tanggamus</v>
      </c>
      <c r="F24" s="112"/>
    </row>
    <row r="25" spans="2:6" s="160" customFormat="1" ht="11.25" customHeight="1">
      <c r="B25" s="108"/>
      <c r="C25" s="109" t="s">
        <v>47</v>
      </c>
      <c r="D25" s="110" t="s">
        <v>42</v>
      </c>
      <c r="E25" s="112" t="str">
        <f>'00-DATA-KS'!E32&amp;""</f>
        <v xml:space="preserve">Lampung </v>
      </c>
      <c r="F25" s="112"/>
    </row>
    <row r="26" spans="2:6">
      <c r="B26" s="158"/>
      <c r="C26" s="140"/>
      <c r="D26" s="140"/>
      <c r="E26" s="140"/>
      <c r="F26" s="140"/>
    </row>
    <row r="27" spans="2:6" s="262" customFormat="1" ht="16.5" customHeight="1">
      <c r="B27" s="260" t="s">
        <v>0</v>
      </c>
      <c r="C27" s="610" t="s">
        <v>268</v>
      </c>
      <c r="D27" s="611"/>
      <c r="E27" s="260" t="s">
        <v>269</v>
      </c>
      <c r="F27" s="261" t="s">
        <v>298</v>
      </c>
    </row>
    <row r="28" spans="2:6" ht="12.75" customHeight="1">
      <c r="B28" s="482" t="s">
        <v>38</v>
      </c>
      <c r="C28" s="322" t="str">
        <f>'KS-KOMP-1'!B3&amp;""</f>
        <v>1. PENGEMBANGAN DIRI DAN ORANG LAIN</v>
      </c>
      <c r="D28" s="323"/>
      <c r="E28" s="324" t="s">
        <v>294</v>
      </c>
      <c r="F28" s="265">
        <f>SUM('04-RKAP-KPS'!I28:I31)</f>
        <v>4</v>
      </c>
    </row>
    <row r="29" spans="2:6" ht="12.75" customHeight="1">
      <c r="B29" s="482" t="s">
        <v>2</v>
      </c>
      <c r="C29" s="322" t="str">
        <f>'KS-KOMP (2)'!B3&amp;""</f>
        <v>2. KEPEMIMPINAN PEMBELAJARAN</v>
      </c>
      <c r="D29" s="323"/>
      <c r="E29" s="324" t="s">
        <v>296</v>
      </c>
      <c r="F29" s="265">
        <f>SUM('04-RKAP-KPS'!I33:I36)</f>
        <v>1</v>
      </c>
    </row>
    <row r="30" spans="2:6" ht="12.75" customHeight="1">
      <c r="B30" s="482" t="s">
        <v>39</v>
      </c>
      <c r="C30" s="322" t="str">
        <f>'KS-KOMP (3)'!B3&amp;""</f>
        <v>3. KEPEMIMPINAN MANAJEMEN SEKOLAH</v>
      </c>
      <c r="D30" s="323"/>
      <c r="E30" s="324" t="s">
        <v>295</v>
      </c>
      <c r="F30" s="265">
        <f>SUM('04-RKAP-KPS'!I38:I39)</f>
        <v>1</v>
      </c>
    </row>
    <row r="31" spans="2:6" ht="12.75" customHeight="1">
      <c r="B31" s="482" t="s">
        <v>235</v>
      </c>
      <c r="C31" s="322" t="str">
        <f>'KS-KOMP (4)'!B3&amp;""</f>
        <v>4. KEPEMIMPINAN PENGEMBANGAN SEKOLAH</v>
      </c>
      <c r="D31" s="323"/>
      <c r="E31" s="324" t="s">
        <v>297</v>
      </c>
      <c r="F31" s="265">
        <f>SUM('04-RKAP-KPS'!I41:I42)</f>
        <v>1</v>
      </c>
    </row>
    <row r="32" spans="2:6" ht="12" customHeight="1">
      <c r="B32" s="483"/>
      <c r="C32" s="267" t="s">
        <v>270</v>
      </c>
      <c r="D32" s="268"/>
      <c r="E32" s="264"/>
      <c r="F32" s="269">
        <f>SUM(F28:F31)</f>
        <v>7</v>
      </c>
    </row>
    <row r="33" spans="2:13" ht="12" customHeight="1">
      <c r="B33" s="270"/>
      <c r="C33" s="267" t="s">
        <v>299</v>
      </c>
      <c r="D33" s="271"/>
      <c r="E33" s="264"/>
      <c r="F33" s="273">
        <f>(F32/48)*100</f>
        <v>14.583333333333334</v>
      </c>
      <c r="G33" s="274"/>
    </row>
    <row r="34" spans="2:13" ht="8.25" customHeight="1">
      <c r="B34" s="275"/>
      <c r="C34" s="275"/>
      <c r="D34" s="275"/>
      <c r="E34" s="110"/>
      <c r="F34" s="276"/>
      <c r="G34" s="277"/>
    </row>
    <row r="35" spans="2:13" ht="24.75" customHeight="1">
      <c r="B35" s="260" t="s">
        <v>0</v>
      </c>
      <c r="C35" s="260" t="s">
        <v>271</v>
      </c>
      <c r="D35" s="260" t="s">
        <v>272</v>
      </c>
      <c r="E35" s="260" t="s">
        <v>273</v>
      </c>
      <c r="F35" s="260" t="s">
        <v>274</v>
      </c>
      <c r="G35" s="277"/>
    </row>
    <row r="36" spans="2:13" ht="12.75" customHeight="1">
      <c r="B36" s="263" t="s">
        <v>256</v>
      </c>
      <c r="C36" s="279" t="s">
        <v>275</v>
      </c>
      <c r="D36" s="422">
        <f>F33</f>
        <v>14.583333333333334</v>
      </c>
      <c r="E36" s="281">
        <v>0.7</v>
      </c>
      <c r="F36" s="282">
        <f>D36*E36</f>
        <v>10.208333333333334</v>
      </c>
      <c r="G36" s="277"/>
      <c r="H36" s="283" t="s">
        <v>276</v>
      </c>
      <c r="I36" s="284"/>
      <c r="J36" s="284"/>
      <c r="K36" s="284"/>
      <c r="L36" s="285"/>
      <c r="M36" s="286"/>
    </row>
    <row r="37" spans="2:13" ht="12.75" customHeight="1">
      <c r="B37" s="263" t="s">
        <v>257</v>
      </c>
      <c r="C37" s="279" t="s">
        <v>277</v>
      </c>
      <c r="D37" s="422">
        <f>SJAWAT!AB6</f>
        <v>93.333333333333329</v>
      </c>
      <c r="E37" s="281">
        <f>IF(B1="SMK",10%,IF(B1="PAUD",15%,IF(B1="SLB",15%,10%)))</f>
        <v>0.1</v>
      </c>
      <c r="F37" s="282">
        <f>D37*E37</f>
        <v>9.3333333333333339</v>
      </c>
      <c r="G37" s="277"/>
      <c r="H37" s="287" t="s">
        <v>405</v>
      </c>
      <c r="I37" s="288"/>
      <c r="J37" s="288"/>
      <c r="K37" s="288" t="s">
        <v>48</v>
      </c>
      <c r="L37" s="289"/>
      <c r="M37" s="290"/>
    </row>
    <row r="38" spans="2:13" ht="12.75" customHeight="1">
      <c r="B38" s="263" t="s">
        <v>258</v>
      </c>
      <c r="C38" s="279" t="s">
        <v>278</v>
      </c>
      <c r="D38" s="422">
        <f>MURID!AB6</f>
        <v>90</v>
      </c>
      <c r="E38" s="281">
        <f>IF(B1="SMK",10%,IF(B1="PAUD",0%,IF(B1="SLB",0%,10%)))</f>
        <v>0.1</v>
      </c>
      <c r="F38" s="282">
        <f>D38*E38</f>
        <v>9</v>
      </c>
      <c r="G38" s="277"/>
      <c r="H38" s="291" t="s">
        <v>279</v>
      </c>
      <c r="I38" s="292"/>
      <c r="J38" s="293"/>
      <c r="K38" s="288"/>
      <c r="L38" s="294"/>
      <c r="M38" s="290" t="e">
        <f>IF(H40="","",IF(H40&gt;=50,((H40-I40-J40)*1*E45)/4*L41,""))</f>
        <v>#VALUE!</v>
      </c>
    </row>
    <row r="39" spans="2:13" ht="12.75" customHeight="1">
      <c r="B39" s="263" t="s">
        <v>259</v>
      </c>
      <c r="C39" s="279" t="s">
        <v>280</v>
      </c>
      <c r="D39" s="422">
        <f>WALI!AB6</f>
        <v>93.75</v>
      </c>
      <c r="E39" s="281">
        <f>IF(B1="SMK",5%,IF(B1="PAUD",15%,IF(B1="SLB",15%,10%)))</f>
        <v>0.1</v>
      </c>
      <c r="F39" s="282">
        <f>D39*E39</f>
        <v>9.375</v>
      </c>
      <c r="G39" s="277"/>
      <c r="H39" s="295" t="s">
        <v>281</v>
      </c>
      <c r="I39" s="295" t="s">
        <v>282</v>
      </c>
      <c r="J39" s="296" t="s">
        <v>283</v>
      </c>
      <c r="K39" s="297"/>
      <c r="L39" s="294"/>
      <c r="M39" s="290"/>
    </row>
    <row r="40" spans="2:13" ht="12.75" customHeight="1">
      <c r="B40" s="278" t="str">
        <f>IF(B1="SMK","5.","")</f>
        <v/>
      </c>
      <c r="C40" s="279" t="str">
        <f>IF(B1="SMK","Rerata Kuesioner DuDi","")</f>
        <v/>
      </c>
      <c r="D40" s="422" t="str">
        <f>IF(B1="SMK",'DU-DI'!AB6,"")</f>
        <v/>
      </c>
      <c r="E40" s="281" t="str">
        <f>IF(B1="SMK",5%,"")</f>
        <v/>
      </c>
      <c r="F40" s="282" t="str">
        <f>IF(B1="SMK",D40*E40,"")</f>
        <v/>
      </c>
      <c r="G40" s="277"/>
      <c r="H40" s="298" t="str">
        <f>IF(H41="III.A","50",IF(H41="III.B","50",IF(H41="III.C","100",IF(H41="III.D","100",IF(H41="IV.A","150",IF(H41="IV.B","150",IF(H41="IV.C","150",IF(H41="IV.D","200",""))))))))</f>
        <v>150</v>
      </c>
      <c r="I40" s="298" t="str">
        <f>IF(H41="III.A","3",IF(H41="III.B","7",IF(H41="III.C","9",IF(H41="III.D","12",IF(H41="IV.A","16",IF(H41="IV.B","16",IF(H41="IV.C","19",IF(H41="IV.D","25",""))))))))</f>
        <v>16</v>
      </c>
      <c r="J40" s="298" t="str">
        <f>IF(H41="III.A","5",IF(H41="III.B","5",IF(H41="III.C","10",IF(H41="III.D","10",IF(H41="IV.A","15",IF(H41="IV.B","15",IF(H41="IV.C","15",IF(H41="IV.D","20",""))))))))</f>
        <v>15</v>
      </c>
      <c r="K40" s="297"/>
      <c r="L40" s="294"/>
      <c r="M40" s="290"/>
    </row>
    <row r="41" spans="2:13" ht="12.75" customHeight="1">
      <c r="B41" s="266"/>
      <c r="C41" s="267" t="s">
        <v>284</v>
      </c>
      <c r="D41" s="299"/>
      <c r="E41" s="281">
        <f>SUM(E36:E40)</f>
        <v>0.99999999999999989</v>
      </c>
      <c r="F41" s="269">
        <f>SUM(F36:F40)</f>
        <v>37.916666666666671</v>
      </c>
      <c r="G41" s="300"/>
      <c r="H41" s="298" t="str">
        <f>C1</f>
        <v>IV.b</v>
      </c>
      <c r="I41" s="298" t="s">
        <v>285</v>
      </c>
      <c r="J41" s="301" t="str">
        <f>IF(H41="III.a","III.b",IF(H41="III.b","III.c",IF(H41="III.c","III.d",IF(H41="III.d","IV.a",IF(H41="IV.a","IV.b",IF(H41="IV.b","IV.c",IF(H41="IV.c","IV.d",IF(H41="IV.d","IV.e",""))))))))</f>
        <v>IV.c</v>
      </c>
      <c r="K41" s="302" t="s">
        <v>286</v>
      </c>
      <c r="L41" s="303">
        <v>1</v>
      </c>
      <c r="M41" s="304"/>
    </row>
    <row r="42" spans="2:13" ht="12.75" customHeight="1">
      <c r="B42" s="305" t="s">
        <v>287</v>
      </c>
      <c r="C42" s="299"/>
      <c r="D42" s="299"/>
      <c r="E42" s="280">
        <f>'INDEX-HDIR'!I28</f>
        <v>0</v>
      </c>
      <c r="F42" s="306" t="s">
        <v>288</v>
      </c>
      <c r="G42" s="277"/>
    </row>
    <row r="43" spans="2:13" ht="12.75" customHeight="1">
      <c r="B43" s="305" t="s">
        <v>289</v>
      </c>
      <c r="C43" s="299"/>
      <c r="D43" s="299"/>
      <c r="E43" s="431">
        <f>'INDEX-HDIR'!K29</f>
        <v>1</v>
      </c>
      <c r="F43" s="307"/>
      <c r="G43" s="277"/>
    </row>
    <row r="44" spans="2:13" ht="12.75" customHeight="1">
      <c r="B44" s="305" t="s">
        <v>290</v>
      </c>
      <c r="C44" s="299"/>
      <c r="D44" s="299"/>
      <c r="E44" s="308">
        <f>F41*E43</f>
        <v>37.916666666666671</v>
      </c>
      <c r="F44" s="272"/>
      <c r="G44" s="277"/>
    </row>
    <row r="45" spans="2:13" ht="12.75" customHeight="1">
      <c r="B45" s="305" t="s">
        <v>491</v>
      </c>
      <c r="C45" s="121"/>
      <c r="D45" s="121"/>
      <c r="E45" s="231" t="str">
        <f>IF(E44=0,"",IF(E44&lt;=55,"Kurang",IF(E44&lt;=75,"Cukup",IF(E44&lt;=90,"Baik",IF(E44&lt;=100,"Amat Baik","")))))</f>
        <v>Kurang</v>
      </c>
      <c r="F45" s="231" t="str">
        <f>IF(E44=0,"",IF(E44&lt;=55,"Berkembang",IF(E44&lt;=75,"Layak",IF(E44&lt;=90,"Cakap",IF(E44&lt;=100,"Mahir","")))))</f>
        <v>Berkembang</v>
      </c>
      <c r="G45" s="277"/>
    </row>
    <row r="46" spans="2:13" ht="10.5" customHeight="1">
      <c r="B46" s="275"/>
      <c r="C46" s="275"/>
      <c r="D46" s="275"/>
      <c r="E46" s="110"/>
      <c r="F46" s="309"/>
      <c r="G46" s="277"/>
    </row>
    <row r="47" spans="2:13" ht="10.5" customHeight="1">
      <c r="B47" s="275"/>
      <c r="C47" s="275"/>
      <c r="D47" s="275"/>
      <c r="E47" s="110"/>
      <c r="F47" s="309"/>
      <c r="G47" s="277"/>
    </row>
    <row r="48" spans="2:13" ht="10.5" customHeight="1">
      <c r="B48" s="275"/>
      <c r="C48" s="275"/>
      <c r="D48" s="275"/>
      <c r="E48" s="110"/>
      <c r="F48" s="309"/>
      <c r="G48" s="277"/>
    </row>
    <row r="49" spans="2:6" ht="13">
      <c r="B49" s="158"/>
      <c r="C49" s="425"/>
      <c r="D49" s="425"/>
      <c r="E49" s="426" t="str">
        <f>'00-DATA-KS'!E30&amp;""</f>
        <v>Talangpadang</v>
      </c>
      <c r="F49" s="481" t="str">
        <f>'00-DATA-KS'!H42&amp;""</f>
        <v>10 Nov 2025</v>
      </c>
    </row>
    <row r="50" spans="2:6" ht="13">
      <c r="B50" s="158"/>
      <c r="C50" s="427" t="s">
        <v>292</v>
      </c>
      <c r="D50" s="425"/>
      <c r="E50" s="425"/>
      <c r="F50" s="428" t="s">
        <v>492</v>
      </c>
    </row>
    <row r="51" spans="2:6" ht="12" customHeight="1">
      <c r="B51" s="158"/>
      <c r="C51" s="427" t="s">
        <v>493</v>
      </c>
      <c r="D51" s="425"/>
      <c r="E51" s="425"/>
      <c r="F51" s="429" t="s">
        <v>293</v>
      </c>
    </row>
    <row r="52" spans="2:6" ht="12" customHeight="1">
      <c r="B52" s="158"/>
      <c r="C52" s="309"/>
      <c r="D52" s="259"/>
      <c r="E52" s="259"/>
      <c r="F52" s="310"/>
    </row>
    <row r="53" spans="2:6" ht="13.5">
      <c r="B53" s="158"/>
      <c r="C53" s="309"/>
      <c r="D53" s="259"/>
      <c r="E53" s="259"/>
      <c r="F53" s="259"/>
    </row>
    <row r="54" spans="2:6" ht="26.25" customHeight="1">
      <c r="B54" s="158"/>
      <c r="C54" s="484" t="str">
        <f>'00-DATA-KS'!E5&amp;""</f>
        <v>PONIJAN, S.Pd.</v>
      </c>
      <c r="D54" s="485"/>
      <c r="E54" s="612" t="str">
        <f>'00-DATA-KS'!E34&amp;""</f>
        <v>Drs. Gembong Sumadiyono, M.Pd.</v>
      </c>
      <c r="F54" s="612"/>
    </row>
    <row r="55" spans="2:6">
      <c r="B55" s="158"/>
      <c r="C55" s="142" t="str">
        <f>"NIP. "&amp;'00-DATA-KS'!E6&amp;""</f>
        <v>NIP. 19700606 199903 2 001</v>
      </c>
      <c r="D55" s="140"/>
      <c r="E55" s="613" t="str">
        <f>"NIP. "&amp;'00-DATA-KS'!E35&amp;""</f>
        <v>NIP. 19660605 199403 1 012</v>
      </c>
      <c r="F55" s="613"/>
    </row>
    <row r="56" spans="2:6">
      <c r="B56" s="158"/>
      <c r="C56" s="140"/>
      <c r="D56" s="140"/>
      <c r="E56" s="140"/>
      <c r="F56" s="140"/>
    </row>
  </sheetData>
  <sheetProtection password="CC3D" sheet="1" objects="1" scenarios="1"/>
  <mergeCells count="5">
    <mergeCell ref="B3:F3"/>
    <mergeCell ref="C27:D27"/>
    <mergeCell ref="E54:F54"/>
    <mergeCell ref="E55:F55"/>
    <mergeCell ref="B4:F4"/>
  </mergeCells>
  <printOptions horizontalCentered="1"/>
  <pageMargins left="0.59055118110236227" right="0.39370078740157483" top="0.59055118110236227" bottom="0.78740157480314965" header="0.51181102362204722" footer="0.59055118110236227"/>
  <pageSetup paperSize="9" orientation="portrait" horizontalDpi="4294967293" verticalDpi="300" r:id="rId1"/>
  <headerFooter alignWithMargins="0">
    <oddFooter>&amp;C&amp;9FORM PENGHITUNGAN CAPAIAN KOMPETENSI DAN SEBUTAN - PENILAIAN 360 DAN INDEK HADIR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18</vt:i4>
      </vt:variant>
    </vt:vector>
  </HeadingPairs>
  <TitlesOfParts>
    <vt:vector size="37" baseType="lpstr">
      <vt:lpstr>COVR-KS</vt:lpstr>
      <vt:lpstr>01-LAPORN-KS</vt:lpstr>
      <vt:lpstr>02-IDNTY-KS</vt:lpstr>
      <vt:lpstr>KS-KOMP-1</vt:lpstr>
      <vt:lpstr>KS-KOMP (2)</vt:lpstr>
      <vt:lpstr>KS-KOMP (3)</vt:lpstr>
      <vt:lpstr>KS-KOMP (4)</vt:lpstr>
      <vt:lpstr>04-RKAP-KPS</vt:lpstr>
      <vt:lpstr>06-RKAP-PKKS</vt:lpstr>
      <vt:lpstr>INDEX-HDIR</vt:lpstr>
      <vt:lpstr>SJAWAT</vt:lpstr>
      <vt:lpstr>MURID</vt:lpstr>
      <vt:lpstr>WALI</vt:lpstr>
      <vt:lpstr>DU-DI</vt:lpstr>
      <vt:lpstr>FORM-INST</vt:lpstr>
      <vt:lpstr>FORM-PNIL360-KS</vt:lpstr>
      <vt:lpstr>RUBRIK-CAPAIAN</vt:lpstr>
      <vt:lpstr>00-DATA-KS</vt:lpstr>
      <vt:lpstr>MODEL-KSGR</vt:lpstr>
      <vt:lpstr>'00-DATA-KS'!Print_Area</vt:lpstr>
      <vt:lpstr>'01-LAPORN-KS'!Print_Area</vt:lpstr>
      <vt:lpstr>'02-IDNTY-KS'!Print_Area</vt:lpstr>
      <vt:lpstr>'04-RKAP-KPS'!Print_Area</vt:lpstr>
      <vt:lpstr>'06-RKAP-PKKS'!Print_Area</vt:lpstr>
      <vt:lpstr>'COVR-KS'!Print_Area</vt:lpstr>
      <vt:lpstr>'DU-DI'!Print_Area</vt:lpstr>
      <vt:lpstr>'FORM-INST'!Print_Area</vt:lpstr>
      <vt:lpstr>'FORM-PNIL360-KS'!Print_Area</vt:lpstr>
      <vt:lpstr>'INDEX-HDIR'!Print_Area</vt:lpstr>
      <vt:lpstr>'KS-KOMP (2)'!Print_Area</vt:lpstr>
      <vt:lpstr>'KS-KOMP (3)'!Print_Area</vt:lpstr>
      <vt:lpstr>'KS-KOMP (4)'!Print_Area</vt:lpstr>
      <vt:lpstr>'KS-KOMP-1'!Print_Area</vt:lpstr>
      <vt:lpstr>MURID!Print_Area</vt:lpstr>
      <vt:lpstr>'RUBRIK-CAPAIAN'!Print_Area</vt:lpstr>
      <vt:lpstr>SJAWAT!Print_Area</vt:lpstr>
      <vt:lpstr>WALI!Print_Area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Asus</cp:lastModifiedBy>
  <cp:lastPrinted>2023-09-10T15:13:49Z</cp:lastPrinted>
  <dcterms:created xsi:type="dcterms:W3CDTF">2022-09-16T13:00:18Z</dcterms:created>
  <dcterms:modified xsi:type="dcterms:W3CDTF">2025-04-18T02:19:26Z</dcterms:modified>
</cp:coreProperties>
</file>