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D:\ADM KEPALA SEKOLAH\"/>
    </mc:Choice>
  </mc:AlternateContent>
  <xr:revisionPtr revIDLastSave="0" documentId="13_ncr:1_{61D947C9-BD25-4FE3-A63D-8A127F4F3CED}" xr6:coauthVersionLast="47" xr6:coauthVersionMax="47" xr10:uidLastSave="{00000000-0000-0000-0000-000000000000}"/>
  <bookViews>
    <workbookView showSheetTabs="0" xWindow="50" yWindow="0" windowWidth="18560" windowHeight="10170" tabRatio="0" firstSheet="1" activeTab="5" xr2:uid="{00000000-000D-0000-FFFF-FFFF00000000}"/>
  </bookViews>
  <sheets>
    <sheet name="COVER" sheetId="11" r:id="rId1"/>
    <sheet name="01-LAPORN" sheetId="10" r:id="rId2"/>
    <sheet name="02-IDNTY" sheetId="21" r:id="rId3"/>
    <sheet name="KOMP-1" sheetId="27" r:id="rId4"/>
    <sheet name="KOMP (2)" sheetId="28" r:id="rId5"/>
    <sheet name="KOMP (3)" sheetId="29" r:id="rId6"/>
    <sheet name="KOMP (4)" sheetId="41" r:id="rId7"/>
    <sheet name="04-RKAP-PKG" sheetId="30" r:id="rId8"/>
    <sheet name="05-RKAP-PKGR" sheetId="14" r:id="rId9"/>
    <sheet name="INDEK-HDIR" sheetId="16" r:id="rId10"/>
    <sheet name="SEJAWAT" sheetId="31" r:id="rId11"/>
    <sheet name="SISWA" sheetId="32" r:id="rId12"/>
    <sheet name="ORTU" sheetId="33" r:id="rId13"/>
    <sheet name="DUDI" sheetId="34" r:id="rId14"/>
    <sheet name="FORM-360-GR" sheetId="35" r:id="rId15"/>
    <sheet name="RUBRIK-CAPAIAN" sheetId="39" r:id="rId16"/>
    <sheet name="00-DATA" sheetId="9" r:id="rId17"/>
    <sheet name="FORM-INSTR" sheetId="40" r:id="rId18"/>
    <sheet name="MODEL-GURU" sheetId="2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bsensi" localSheetId="2">#REF!</definedName>
    <definedName name="Absensi" localSheetId="8">#REF!</definedName>
    <definedName name="Absensi" localSheetId="0">#REF!</definedName>
    <definedName name="Absensi" localSheetId="17">#REF!</definedName>
    <definedName name="Absensi" localSheetId="6">#REF!</definedName>
    <definedName name="Absensi" localSheetId="18">#REF!</definedName>
    <definedName name="Absensi" localSheetId="15">#REF!</definedName>
    <definedName name="Absensi">#REF!</definedName>
    <definedName name="AK">[1]Target!$AX$7:$BF$143</definedName>
    <definedName name="Akhir" localSheetId="2">[2]Sheet12!$B$5:$K$11</definedName>
    <definedName name="Akhir" localSheetId="8">[2]Sheet12!$B$5:$K$11</definedName>
    <definedName name="Akhir">[3]Sheet12!$B$5:$K$11</definedName>
    <definedName name="analisis" localSheetId="2">#REF!</definedName>
    <definedName name="analisis" localSheetId="8">#REF!</definedName>
    <definedName name="analisis" localSheetId="0">#REF!</definedName>
    <definedName name="analisis" localSheetId="17">#REF!</definedName>
    <definedName name="analisis" localSheetId="6">#REF!</definedName>
    <definedName name="analisis" localSheetId="18">#REF!</definedName>
    <definedName name="analisis" localSheetId="15">#REF!</definedName>
    <definedName name="analisis">#REF!</definedName>
    <definedName name="angka_kredit" localSheetId="2">[4]Target!$AX$7:$BF$143</definedName>
    <definedName name="angka_kredit" localSheetId="8">[4]Target!$AX$7:$BF$143</definedName>
    <definedName name="angka_kredit">[1]Target!$AX$7:$BF$143</definedName>
    <definedName name="bilat" localSheetId="2">[4]AngkaKredit!$C$83:$H$95</definedName>
    <definedName name="bilat" localSheetId="8">[4]AngkaKredit!$C$83:$H$95</definedName>
    <definedName name="bilat">[1]AngkaKredit!$C$83:$H$95</definedName>
    <definedName name="bind" localSheetId="2">#REF!</definedName>
    <definedName name="bind" localSheetId="8">#REF!</definedName>
    <definedName name="bind" localSheetId="0">#REF!</definedName>
    <definedName name="bind" localSheetId="17">#REF!</definedName>
    <definedName name="bind" localSheetId="6">#REF!</definedName>
    <definedName name="bind" localSheetId="18">#REF!</definedName>
    <definedName name="bind" localSheetId="15">#REF!</definedName>
    <definedName name="bind">#REF!</definedName>
    <definedName name="bing" localSheetId="2">#REF!</definedName>
    <definedName name="bing" localSheetId="8">#REF!</definedName>
    <definedName name="bing" localSheetId="0">#REF!</definedName>
    <definedName name="bing" localSheetId="17">#REF!</definedName>
    <definedName name="bing" localSheetId="6">#REF!</definedName>
    <definedName name="bing" localSheetId="18">#REF!</definedName>
    <definedName name="bing" localSheetId="15">#REF!</definedName>
    <definedName name="bing">#REF!</definedName>
    <definedName name="BUDIDAYA" localSheetId="2">#REF!</definedName>
    <definedName name="BUDIDAYA" localSheetId="8">#REF!</definedName>
    <definedName name="BUDIDAYA" localSheetId="0">#REF!</definedName>
    <definedName name="BUDIDAYA" localSheetId="17">#REF!</definedName>
    <definedName name="BUDIDAYA" localSheetId="6">#REF!</definedName>
    <definedName name="BUDIDAYA" localSheetId="18">#REF!</definedName>
    <definedName name="BUDIDAYA" localSheetId="15">#REF!</definedName>
    <definedName name="BUDIDAYA">#REF!</definedName>
    <definedName name="butir1bk" localSheetId="2">'[5]AK BK'!$G$7:$I$18</definedName>
    <definedName name="butir1bk" localSheetId="8">'[5]AK BK'!$G$7:$I$18</definedName>
    <definedName name="butir1bk">'[6]AK BK'!$G$7:$I$18</definedName>
    <definedName name="butir1gk" localSheetId="2">'[5]AK BK'!$G$119:$I$130</definedName>
    <definedName name="butir1gk" localSheetId="8">'[5]AK BK'!$G$119:$I$130</definedName>
    <definedName name="butir1gk">'[6]AK BK'!$G$119:$I$130</definedName>
    <definedName name="butir2bk" localSheetId="2">'[5]AK BK'!$G$19:$I$30</definedName>
    <definedName name="butir2bk" localSheetId="8">'[5]AK BK'!$G$19:$I$30</definedName>
    <definedName name="butir2bk">'[6]AK BK'!$G$19:$I$30</definedName>
    <definedName name="butir2gk" localSheetId="2">'[5]AK BK'!$G$131:$I$142</definedName>
    <definedName name="butir2gk" localSheetId="8">'[5]AK BK'!$G$131:$I$142</definedName>
    <definedName name="butir2gk">'[6]AK BK'!$G$131:$I$142</definedName>
    <definedName name="butir3bk" localSheetId="2">'[5]AK BK'!$G$31:$I$42</definedName>
    <definedName name="butir3bk" localSheetId="8">'[5]AK BK'!$G$31:$I$42</definedName>
    <definedName name="butir3bk">'[6]AK BK'!$G$31:$I$42</definedName>
    <definedName name="butir3gk" localSheetId="2">'[5]AK BK'!$G$143:$I$154</definedName>
    <definedName name="butir3gk" localSheetId="8">'[5]AK BK'!$G$143:$I$154</definedName>
    <definedName name="butir3gk">'[6]AK BK'!$G$143:$I$154</definedName>
    <definedName name="butir4bk" localSheetId="2">'[5]AK BK'!$G$43:$I$54</definedName>
    <definedName name="butir4bk" localSheetId="8">'[5]AK BK'!$G$43:$I$54</definedName>
    <definedName name="butir4bk">'[6]AK BK'!$G$43:$I$54</definedName>
    <definedName name="butir4gk" localSheetId="2">'[5]AK BK'!$G$155:$I$166</definedName>
    <definedName name="butir4gk" localSheetId="8">'[5]AK BK'!$G$155:$I$166</definedName>
    <definedName name="butir4gk">'[6]AK BK'!$G$155:$I$166</definedName>
    <definedName name="butir5bk" localSheetId="2">'[5]AK BK'!$G$55:$I$66</definedName>
    <definedName name="butir5bk" localSheetId="8">'[5]AK BK'!$G$55:$I$66</definedName>
    <definedName name="butir5bk">'[6]AK BK'!$G$55:$I$66</definedName>
    <definedName name="butir5gk" localSheetId="2">'[5]AK BK'!$G$167:$I$178</definedName>
    <definedName name="butir5gk" localSheetId="8">'[5]AK BK'!$G$167:$I$178</definedName>
    <definedName name="butir5gk">'[6]AK BK'!$G$167:$I$178</definedName>
    <definedName name="butir6gk" localSheetId="2">'[5]AK BK'!$G$179:$I$190</definedName>
    <definedName name="butir6gk" localSheetId="8">'[5]AK BK'!$G$179:$I$190</definedName>
    <definedName name="butir6gk">'[6]AK BK'!$G$179:$I$190</definedName>
    <definedName name="butir7bk" localSheetId="2">'[5]AK BK'!$G$79:$I$90</definedName>
    <definedName name="butir7bk" localSheetId="8">'[5]AK BK'!$G$79:$I$90</definedName>
    <definedName name="butir7bk">'[6]AK BK'!$G$79:$I$90</definedName>
    <definedName name="butir7gk" localSheetId="2">'[5]AK BK'!$G$191:$I$202</definedName>
    <definedName name="butir7gk" localSheetId="8">'[5]AK BK'!$G$191:$I$202</definedName>
    <definedName name="butir7gk">'[6]AK BK'!$G$191:$I$202</definedName>
    <definedName name="butir8bk" localSheetId="2">'[5]AK BK'!$G$91:$I$102</definedName>
    <definedName name="butir8bk" localSheetId="8">'[5]AK BK'!$G$91:$I$102</definedName>
    <definedName name="butir8bk">'[6]AK BK'!$G$91:$I$102</definedName>
    <definedName name="butir8gk" localSheetId="2">'[5]AK BK'!$G$203:$I$214</definedName>
    <definedName name="butir8gk" localSheetId="8">'[5]AK BK'!$G$203:$I$214</definedName>
    <definedName name="butir8gk">'[6]AK BK'!$G$203:$I$214</definedName>
    <definedName name="capaian" localSheetId="2">#REF!</definedName>
    <definedName name="capaian" localSheetId="8">#REF!</definedName>
    <definedName name="capaian" localSheetId="0">#REF!</definedName>
    <definedName name="capaian" localSheetId="17">#REF!</definedName>
    <definedName name="capaian" localSheetId="6">#REF!</definedName>
    <definedName name="capaian" localSheetId="18">#REF!</definedName>
    <definedName name="capaian" localSheetId="15">#REF!</definedName>
    <definedName name="capaian">#REF!</definedName>
    <definedName name="catat_walas" localSheetId="2">#REF!</definedName>
    <definedName name="catat_walas" localSheetId="8">#REF!</definedName>
    <definedName name="catat_walas" localSheetId="0">#REF!</definedName>
    <definedName name="catat_walas" localSheetId="17">#REF!</definedName>
    <definedName name="catat_walas" localSheetId="6">#REF!</definedName>
    <definedName name="catat_walas" localSheetId="18">#REF!</definedName>
    <definedName name="catat_walas" localSheetId="15">#REF!</definedName>
    <definedName name="catat_walas">#REF!</definedName>
    <definedName name="data_interval" localSheetId="2">#REF!</definedName>
    <definedName name="data_interval" localSheetId="8">#REF!</definedName>
    <definedName name="data_interval" localSheetId="0">#REF!</definedName>
    <definedName name="data_interval" localSheetId="17">#REF!</definedName>
    <definedName name="data_interval" localSheetId="6">#REF!</definedName>
    <definedName name="data_interval" localSheetId="18">#REF!</definedName>
    <definedName name="data_interval" localSheetId="15">#REF!</definedName>
    <definedName name="data_interval">#REF!</definedName>
    <definedName name="data_siswa_lengkap" localSheetId="2">#REF!</definedName>
    <definedName name="data_siswa_lengkap" localSheetId="8">#REF!</definedName>
    <definedName name="data_siswa_lengkap" localSheetId="0">#REF!</definedName>
    <definedName name="data_siswa_lengkap" localSheetId="17">#REF!</definedName>
    <definedName name="data_siswa_lengkap" localSheetId="6">#REF!</definedName>
    <definedName name="data_siswa_lengkap" localSheetId="18">#REF!</definedName>
    <definedName name="data_siswa_lengkap" localSheetId="15">#REF!</definedName>
    <definedName name="data_siswa_lengkap">#REF!</definedName>
    <definedName name="DataGuru" localSheetId="2">[4]DataPengawas!$B$6:$I$143</definedName>
    <definedName name="DataGuru" localSheetId="8">[4]DataPengawas!$B$6:$I$143</definedName>
    <definedName name="DataGuru">[1]DataPengawas!$B$6:$I$143</definedName>
    <definedName name="dataguru2" localSheetId="2">[4]DataPengawas!$B$6:$I$142</definedName>
    <definedName name="dataguru2" localSheetId="8">[4]DataPengawas!$B$6:$I$142</definedName>
    <definedName name="dataguru2">[1]DataPengawas!$B$6:$I$142</definedName>
    <definedName name="DataPegawai">[7]DATAPEGAWAI!$C$2:$F$41</definedName>
    <definedName name="datasi_rapot" localSheetId="2">#REF!</definedName>
    <definedName name="datasi_rapot" localSheetId="8">#REF!</definedName>
    <definedName name="datasi_rapot" localSheetId="0">#REF!</definedName>
    <definedName name="datasi_rapot" localSheetId="17">#REF!</definedName>
    <definedName name="datasi_rapot" localSheetId="6">#REF!</definedName>
    <definedName name="datasi_rapot" localSheetId="18">#REF!</definedName>
    <definedName name="datasi_rapot" localSheetId="15">#REF!</definedName>
    <definedName name="datasi_rapot">#REF!</definedName>
    <definedName name="DIKPS" localSheetId="2">[8]III!$C$500:$C$509</definedName>
    <definedName name="DIKPS" localSheetId="8">[8]III!$C$500:$C$509</definedName>
    <definedName name="DIKPS">[9]III!$C$500:$C$509</definedName>
    <definedName name="Eskul" localSheetId="2">#REF!</definedName>
    <definedName name="Eskul" localSheetId="8">#REF!</definedName>
    <definedName name="Eskul" localSheetId="0">#REF!</definedName>
    <definedName name="Eskul" localSheetId="17">#REF!</definedName>
    <definedName name="Eskul" localSheetId="6">#REF!</definedName>
    <definedName name="Eskul" localSheetId="18">#REF!</definedName>
    <definedName name="Eskul" localSheetId="15">#REF!</definedName>
    <definedName name="Eskul">#REF!</definedName>
    <definedName name="evabilat" localSheetId="2">[4]AngkaKredit!$C$96:$H$108</definedName>
    <definedName name="evabilat" localSheetId="8">[4]AngkaKredit!$C$96:$H$108</definedName>
    <definedName name="evabilat">[1]AngkaKredit!$C$96:$H$108</definedName>
    <definedName name="evaluasi" localSheetId="2">#REF!</definedName>
    <definedName name="evaluasi" localSheetId="8">#REF!</definedName>
    <definedName name="evaluasi" localSheetId="0">#REF!</definedName>
    <definedName name="evaluasi" localSheetId="17">#REF!</definedName>
    <definedName name="evaluasi" localSheetId="6">#REF!</definedName>
    <definedName name="evaluasi" localSheetId="18">#REF!</definedName>
    <definedName name="evaluasi" localSheetId="15">#REF!</definedName>
    <definedName name="evaluasi">#REF!</definedName>
    <definedName name="GOL" localSheetId="2">#REF!</definedName>
    <definedName name="GOL" localSheetId="8">#REF!</definedName>
    <definedName name="GOL" localSheetId="0">#REF!</definedName>
    <definedName name="GOL" localSheetId="17">#REF!</definedName>
    <definedName name="GOL" localSheetId="6">#REF!</definedName>
    <definedName name="GOL" localSheetId="18">#REF!</definedName>
    <definedName name="GOL" localSheetId="15">#REF!</definedName>
    <definedName name="GOL">#REF!</definedName>
    <definedName name="golongan" localSheetId="2">[8]Identitas!$E$46:$E$52</definedName>
    <definedName name="golongan" localSheetId="8">[8]Identitas!$E$46:$E$52</definedName>
    <definedName name="golongan">[9]Identitas!$E$46:$E$52</definedName>
    <definedName name="hq" localSheetId="2">#REF!</definedName>
    <definedName name="hq" localSheetId="8">#REF!</definedName>
    <definedName name="hq" localSheetId="0">#REF!</definedName>
    <definedName name="hq" localSheetId="17">#REF!</definedName>
    <definedName name="hq" localSheetId="6">#REF!</definedName>
    <definedName name="hq" localSheetId="18">#REF!</definedName>
    <definedName name="hq" localSheetId="15">#REF!</definedName>
    <definedName name="hq">#REF!</definedName>
    <definedName name="ipa" localSheetId="2">#REF!</definedName>
    <definedName name="ipa" localSheetId="8">#REF!</definedName>
    <definedName name="ipa" localSheetId="0">#REF!</definedName>
    <definedName name="ipa" localSheetId="17">#REF!</definedName>
    <definedName name="ipa" localSheetId="6">#REF!</definedName>
    <definedName name="ipa" localSheetId="18">#REF!</definedName>
    <definedName name="ipa" localSheetId="15">#REF!</definedName>
    <definedName name="ipa">#REF!</definedName>
    <definedName name="ips" localSheetId="2">#REF!</definedName>
    <definedName name="ips" localSheetId="8">#REF!</definedName>
    <definedName name="ips" localSheetId="0">#REF!</definedName>
    <definedName name="ips" localSheetId="17">#REF!</definedName>
    <definedName name="ips" localSheetId="6">#REF!</definedName>
    <definedName name="ips" localSheetId="18">#REF!</definedName>
    <definedName name="ips" localSheetId="15">#REF!</definedName>
    <definedName name="ips">#REF!</definedName>
    <definedName name="jabat" localSheetId="2">[8]Identitas!$D$46:$G$52</definedName>
    <definedName name="jabat" localSheetId="8">[8]Identitas!$D$46:$G$52</definedName>
    <definedName name="jabat">[9]Identitas!$D$46:$G$52</definedName>
    <definedName name="jabat2" localSheetId="2">'[8]1. Data Supervisi'!$M$22:$P$33</definedName>
    <definedName name="jabat2" localSheetId="8">'[8]1. Data Supervisi'!$M$22:$P$33</definedName>
    <definedName name="jabat2">'[9]1. Data Supervisi'!$M$22:$P$33</definedName>
    <definedName name="Jabatan" localSheetId="2">[4]SKP!$C$41:$D$48</definedName>
    <definedName name="Jabatan" localSheetId="8">[4]SKP!$C$41:$D$48</definedName>
    <definedName name="Jabatan">[1]SKP!$C$41:$D$48</definedName>
    <definedName name="jabguru" localSheetId="2">'[5]AK BK'!$G$260:$H$273</definedName>
    <definedName name="jabguru" localSheetId="8">'[5]AK BK'!$G$260:$H$273</definedName>
    <definedName name="jabguru">'[6]AK BK'!$G$260:$H$273</definedName>
    <definedName name="jenis" localSheetId="2">'[10]Guru '!$K$19:$K$24</definedName>
    <definedName name="jenis" localSheetId="8">'[10]Guru '!$K$19:$K$24</definedName>
    <definedName name="jenis">'[11]Guru '!$K$19:$K$24</definedName>
    <definedName name="jenisguru" localSheetId="2">'[5]AK BK'!$F$235:$G$237</definedName>
    <definedName name="jenisguru" localSheetId="8">'[5]AK BK'!$F$235:$G$237</definedName>
    <definedName name="jenisguru">'[6]AK BK'!$F$235:$G$237</definedName>
    <definedName name="Jml_Siswa" localSheetId="2">[12]DS!$W$1:$X$8</definedName>
    <definedName name="Jml_Siswa" localSheetId="8">[12]DS!$W$1:$X$8</definedName>
    <definedName name="Jml_Siswa">[13]DS!$W$1:$X$8</definedName>
    <definedName name="Karjono" localSheetId="2">[8]IV!$C$537:$C$544</definedName>
    <definedName name="Karjono" localSheetId="8">[8]IV!$C$537:$C$544</definedName>
    <definedName name="Karjono">[9]IV!$C$537:$C$544</definedName>
    <definedName name="KERAJINAN" localSheetId="2">#REF!</definedName>
    <definedName name="KERAJINAN" localSheetId="8">#REF!</definedName>
    <definedName name="KERAJINAN" localSheetId="0">#REF!</definedName>
    <definedName name="KERAJINAN" localSheetId="17">#REF!</definedName>
    <definedName name="KERAJINAN" localSheetId="6">#REF!</definedName>
    <definedName name="KERAJINAN" localSheetId="18">#REF!</definedName>
    <definedName name="KERAJINAN" localSheetId="15">#REF!</definedName>
    <definedName name="KERAJINAN">#REF!</definedName>
    <definedName name="KI" localSheetId="2">[12]prota!$D$8:$E$42</definedName>
    <definedName name="KI" localSheetId="8">[12]prota!$D$8:$E$42</definedName>
    <definedName name="KI">[13]prota!$D$8:$E$42</definedName>
    <definedName name="KORWAS" localSheetId="2">[8]DATA!$E$23</definedName>
    <definedName name="KORWAS" localSheetId="8">[8]DATA!$E$23</definedName>
    <definedName name="KORWAS">[9]DATA!$E$23</definedName>
    <definedName name="Kreatif" localSheetId="2">#REF!</definedName>
    <definedName name="Kreatif" localSheetId="8">#REF!</definedName>
    <definedName name="Kreatif" localSheetId="0">#REF!</definedName>
    <definedName name="Kreatif" localSheetId="17">#REF!</definedName>
    <definedName name="Kreatif" localSheetId="6">#REF!</definedName>
    <definedName name="Kreatif" localSheetId="18">#REF!</definedName>
    <definedName name="Kreatif" localSheetId="15">#REF!</definedName>
    <definedName name="Kreatif">#REF!</definedName>
    <definedName name="laksana" localSheetId="2">[4]AngkaKredit!$C$18:$H$30</definedName>
    <definedName name="laksana" localSheetId="8">[4]AngkaKredit!$C$18:$H$30</definedName>
    <definedName name="laksana">[1]AngkaKredit!$C$18:$H$30</definedName>
    <definedName name="laksanaEva" localSheetId="2">[4]AngkaKredit!$C$57:$H$69</definedName>
    <definedName name="laksanaEva" localSheetId="8">[4]AngkaKredit!$C$57:$H$69</definedName>
    <definedName name="laksanaEva">[1]AngkaKredit!$C$57:$H$69</definedName>
    <definedName name="leger_pts" localSheetId="2">#REF!</definedName>
    <definedName name="leger_pts" localSheetId="8">#REF!</definedName>
    <definedName name="leger_pts" localSheetId="0">#REF!</definedName>
    <definedName name="leger_pts" localSheetId="17">#REF!</definedName>
    <definedName name="leger_pts" localSheetId="6">#REF!</definedName>
    <definedName name="leger_pts" localSheetId="18">#REF!</definedName>
    <definedName name="leger_pts" localSheetId="15">#REF!</definedName>
    <definedName name="leger_pts">#REF!</definedName>
    <definedName name="madrasah" localSheetId="2">[2]Data!$A$14:$F$23</definedName>
    <definedName name="madrasah" localSheetId="8">[2]Data!$A$14:$F$23</definedName>
    <definedName name="madrasah">[3]Data!$A$14:$F$23</definedName>
    <definedName name="Mahnuri" localSheetId="2">[8]DATA!$E$38</definedName>
    <definedName name="Mahnuri" localSheetId="8">[8]DATA!$E$38</definedName>
    <definedName name="Mahnuri">[9]DATA!$E$38</definedName>
    <definedName name="MAN" localSheetId="2">#REF!</definedName>
    <definedName name="MAN" localSheetId="8">#REF!</definedName>
    <definedName name="MAN" localSheetId="0">#REF!</definedName>
    <definedName name="MAN" localSheetId="17">#REF!</definedName>
    <definedName name="MAN" localSheetId="6">#REF!</definedName>
    <definedName name="MAN" localSheetId="18">#REF!</definedName>
    <definedName name="MAN" localSheetId="15">#REF!</definedName>
    <definedName name="MAN">#REF!</definedName>
    <definedName name="MANAGERIAL" localSheetId="2">#REF!</definedName>
    <definedName name="MANAGERIAL" localSheetId="8">#REF!</definedName>
    <definedName name="MANAGERIAL" localSheetId="0">#REF!</definedName>
    <definedName name="MANAGERIAL" localSheetId="17">#REF!</definedName>
    <definedName name="MANAGERIAL" localSheetId="6">#REF!</definedName>
    <definedName name="MANAGERIAL" localSheetId="18">#REF!</definedName>
    <definedName name="MANAGERIAL" localSheetId="15">#REF!</definedName>
    <definedName name="MANAGERIAL">#REF!</definedName>
    <definedName name="MANAJERIAL" localSheetId="2">#REF!</definedName>
    <definedName name="MANAJERIAL" localSheetId="8">#REF!</definedName>
    <definedName name="MANAJERIAL" localSheetId="0">#REF!</definedName>
    <definedName name="MANAJERIAL" localSheetId="17">#REF!</definedName>
    <definedName name="MANAJERIAL" localSheetId="6">#REF!</definedName>
    <definedName name="MANAJERIAL" localSheetId="18">#REF!</definedName>
    <definedName name="MANAJERIAL" localSheetId="15">#REF!</definedName>
    <definedName name="MANAJERIAL">#REF!</definedName>
    <definedName name="mantau" localSheetId="2">[4]AngkaKredit!$C$31:$H$43</definedName>
    <definedName name="mantau" localSheetId="8">[4]AngkaKredit!$C$31:$H$43</definedName>
    <definedName name="mantau">[1]AngkaKredit!$C$31:$H$43</definedName>
    <definedName name="mapel_guru_kkm" localSheetId="2">#REF!</definedName>
    <definedName name="mapel_guru_kkm" localSheetId="8">#REF!</definedName>
    <definedName name="mapel_guru_kkm" localSheetId="0">#REF!</definedName>
    <definedName name="mapel_guru_kkm" localSheetId="17">#REF!</definedName>
    <definedName name="mapel_guru_kkm" localSheetId="6">#REF!</definedName>
    <definedName name="mapel_guru_kkm" localSheetId="18">#REF!</definedName>
    <definedName name="mapel_guru_kkm" localSheetId="15">#REF!</definedName>
    <definedName name="mapel_guru_kkm">#REF!</definedName>
    <definedName name="mengajar" localSheetId="2">#REF!</definedName>
    <definedName name="mengajar" localSheetId="8">#REF!</definedName>
    <definedName name="mengajar" localSheetId="0">#REF!</definedName>
    <definedName name="mengajar" localSheetId="17">#REF!</definedName>
    <definedName name="mengajar" localSheetId="6">#REF!</definedName>
    <definedName name="mengajar" localSheetId="18">#REF!</definedName>
    <definedName name="mengajar" localSheetId="15">#REF!</definedName>
    <definedName name="mengajar">#REF!</definedName>
    <definedName name="mtk" localSheetId="2">#REF!</definedName>
    <definedName name="mtk" localSheetId="8">#REF!</definedName>
    <definedName name="mtk" localSheetId="0">#REF!</definedName>
    <definedName name="mtk" localSheetId="17">#REF!</definedName>
    <definedName name="mtk" localSheetId="6">#REF!</definedName>
    <definedName name="mtk" localSheetId="18">#REF!</definedName>
    <definedName name="mtk" localSheetId="15">#REF!</definedName>
    <definedName name="mtk">#REF!</definedName>
    <definedName name="mulok" localSheetId="2">#REF!</definedName>
    <definedName name="mulok" localSheetId="8">#REF!</definedName>
    <definedName name="mulok" localSheetId="0">#REF!</definedName>
    <definedName name="mulok" localSheetId="17">#REF!</definedName>
    <definedName name="mulok" localSheetId="6">#REF!</definedName>
    <definedName name="mulok" localSheetId="18">#REF!</definedName>
    <definedName name="mulok" localSheetId="15">#REF!</definedName>
    <definedName name="mulok">#REF!</definedName>
    <definedName name="N" localSheetId="2">{"Satu ","Dua ","Tiga ","Empat ","Lima ","Enam ","Tujuh ","Delapan ","Sembilan "}</definedName>
    <definedName name="N" localSheetId="8">{"Satu ","Dua ","Tiga ","Empat ","Lima ","Enam ","Tujuh ","Delapan ","Sembilan "}</definedName>
    <definedName name="N" localSheetId="0">{"Satu ","Dua ","Tiga ","Empat ","Lima ","Enam ","Tujuh ","Delapan ","Sembilan "}</definedName>
    <definedName name="N" localSheetId="17">{"Satu ","Dua ","Tiga ","Empat ","Lima ","Enam ","Tujuh ","Delapan ","Sembilan "}</definedName>
    <definedName name="N" localSheetId="18">{"Satu ","Dua ","Tiga ","Empat ","Lima ","Enam ","Tujuh ","Delapan ","Sembilan "}</definedName>
    <definedName name="N" localSheetId="15">{"Satu ","Dua ","Tiga ","Empat ","Lima ","Enam ","Tujuh ","Delapan ","Sembilan "}</definedName>
    <definedName name="N">{"Satu ","Dua ","Tiga ","Empat ","Lima ","Enam ","Tujuh ","Delapan ","Sembilan "}</definedName>
    <definedName name="Nama_Siswa" localSheetId="2">[12]dasiUt!$B$4:$I$44</definedName>
    <definedName name="Nama_Siswa" localSheetId="8">[12]dasiUt!$B$4:$I$44</definedName>
    <definedName name="Nama_Siswa">[13]dasiUt!$B$4:$I$44</definedName>
    <definedName name="Nilai" localSheetId="2">#REF!</definedName>
    <definedName name="Nilai" localSheetId="8">#REF!</definedName>
    <definedName name="Nilai" localSheetId="0">#REF!</definedName>
    <definedName name="Nilai" localSheetId="17">#REF!</definedName>
    <definedName name="Nilai" localSheetId="6">#REF!</definedName>
    <definedName name="Nilai" localSheetId="18">#REF!</definedName>
    <definedName name="Nilai" localSheetId="15">#REF!</definedName>
    <definedName name="Nilai">#REF!</definedName>
    <definedName name="nilai_PKG" localSheetId="2">[4]AngkaKredit!$C$44:$H$56</definedName>
    <definedName name="nilai_PKG" localSheetId="8">[4]AngkaKredit!$C$44:$H$56</definedName>
    <definedName name="nilai_PKG">[1]AngkaKredit!$C$44:$H$56</definedName>
    <definedName name="Nip_Data_Siswa" localSheetId="2">#REF!</definedName>
    <definedName name="Nip_Data_Siswa" localSheetId="8">#REF!</definedName>
    <definedName name="Nip_Data_Siswa" localSheetId="0">#REF!</definedName>
    <definedName name="Nip_Data_Siswa" localSheetId="17">#REF!</definedName>
    <definedName name="Nip_Data_Siswa" localSheetId="6">#REF!</definedName>
    <definedName name="Nip_Data_Siswa" localSheetId="18">#REF!</definedName>
    <definedName name="Nip_Data_Siswa" localSheetId="15">#REF!</definedName>
    <definedName name="Nip_Data_Siswa">#REF!</definedName>
    <definedName name="NIPKORWAS" localSheetId="2">[8]DATA!$E$24</definedName>
    <definedName name="NIPKORWAS" localSheetId="8">[8]DATA!$E$24</definedName>
    <definedName name="NIPKORWAS">[9]DATA!$E$24</definedName>
    <definedName name="nyusun" localSheetId="2">[4]AngkaKredit!$C$70:$H$82</definedName>
    <definedName name="nyusun" localSheetId="8">[4]AngkaKredit!$C$70:$H$82</definedName>
    <definedName name="nyusun">[1]AngkaKredit!$C$70:$H$82</definedName>
    <definedName name="Ok" localSheetId="2">[4]SKP!$P$6</definedName>
    <definedName name="Ok" localSheetId="8">[4]SKP!$P$6</definedName>
    <definedName name="Ok">[1]SKP!$P$6</definedName>
    <definedName name="pangkat" localSheetId="2">[4]DataPengawas!$K$6:$N$18</definedName>
    <definedName name="pangkat" localSheetId="8">[4]DataPengawas!$K$6:$N$18</definedName>
    <definedName name="pangkat">[1]DataPengawas!$K$6:$N$18</definedName>
    <definedName name="PENGOLAHAN" localSheetId="2">#REF!</definedName>
    <definedName name="PENGOLAHAN" localSheetId="8">#REF!</definedName>
    <definedName name="PENGOLAHAN" localSheetId="0">#REF!</definedName>
    <definedName name="PENGOLAHAN" localSheetId="17">#REF!</definedName>
    <definedName name="PENGOLAHAN" localSheetId="6">#REF!</definedName>
    <definedName name="PENGOLAHAN" localSheetId="18">#REF!</definedName>
    <definedName name="PENGOLAHAN" localSheetId="15">#REF!</definedName>
    <definedName name="PENGOLAHAN">#REF!</definedName>
    <definedName name="penjas" localSheetId="2">#REF!</definedName>
    <definedName name="penjas" localSheetId="8">#REF!</definedName>
    <definedName name="penjas" localSheetId="0">#REF!</definedName>
    <definedName name="penjas" localSheetId="17">#REF!</definedName>
    <definedName name="penjas" localSheetId="6">#REF!</definedName>
    <definedName name="penjas" localSheetId="18">#REF!</definedName>
    <definedName name="penjas" localSheetId="15">#REF!</definedName>
    <definedName name="penjas">#REF!</definedName>
    <definedName name="penunjang" localSheetId="2">[4]AngkaKredit!$E$113:$H$127</definedName>
    <definedName name="penunjang" localSheetId="8">[4]AngkaKredit!$E$113:$H$127</definedName>
    <definedName name="penunjang">[1]AngkaKredit!$E$113:$H$127</definedName>
    <definedName name="penunjang2" localSheetId="2">[4]Penunjang!$B$6:$U$143</definedName>
    <definedName name="penunjang2" localSheetId="8">[4]Penunjang!$B$6:$U$143</definedName>
    <definedName name="penunjang2">[1]Penunjang!$B$6:$U$143</definedName>
    <definedName name="PICT" localSheetId="2">INDEX([12]database!#REF!,MATCH([12]KartuPG!$I$11,[12]database!$G$4:$G$65,0))</definedName>
    <definedName name="PICT" localSheetId="8">INDEX([12]database!#REF!,MATCH([12]KartuPG!$I$11,[12]database!$G$4:$G$65,0))</definedName>
    <definedName name="PICT" localSheetId="0">INDEX([13]database!#REF!,MATCH([13]KartuPG!$I$11,[13]database!$G$4:$G$65,0))</definedName>
    <definedName name="PICT" localSheetId="17">INDEX([13]database!#REF!,MATCH([13]KartuPG!$I$11,[13]database!$G$4:$G$65,0))</definedName>
    <definedName name="PICT" localSheetId="6">INDEX([13]database!#REF!,MATCH([13]KartuPG!$I$11,[13]database!$G$4:$G$65,0))</definedName>
    <definedName name="PICT" localSheetId="18">INDEX([13]database!#REF!,MATCH([13]KartuPG!$I$11,[13]database!$G$4:$G$65,0))</definedName>
    <definedName name="PICT" localSheetId="15">INDEX([13]database!#REF!,MATCH([13]KartuPG!$I$11,[13]database!$G$4:$G$65,0))</definedName>
    <definedName name="PICT">INDEX([13]database!#REF!,MATCH([13]KartuPG!$I$11,[13]database!$G$4:$G$65,0))</definedName>
    <definedName name="pkn" localSheetId="2">#REF!</definedName>
    <definedName name="pkn" localSheetId="8">#REF!</definedName>
    <definedName name="pkn" localSheetId="0">#REF!</definedName>
    <definedName name="pkn" localSheetId="17">#REF!</definedName>
    <definedName name="pkn" localSheetId="6">#REF!</definedName>
    <definedName name="pkn" localSheetId="18">#REF!</definedName>
    <definedName name="pkn" localSheetId="15">#REF!</definedName>
    <definedName name="pkn">#REF!</definedName>
    <definedName name="pra" localSheetId="2">#REF!</definedName>
    <definedName name="pra" localSheetId="8">#REF!</definedName>
    <definedName name="pra" localSheetId="0">#REF!</definedName>
    <definedName name="pra" localSheetId="17">#REF!</definedName>
    <definedName name="pra" localSheetId="6">#REF!</definedName>
    <definedName name="pra" localSheetId="18">#REF!</definedName>
    <definedName name="pra" localSheetId="15">#REF!</definedName>
    <definedName name="pra">#REF!</definedName>
    <definedName name="prilaku2" localSheetId="2">[4]PrilakuKerja!$B$7:$P$143</definedName>
    <definedName name="prilaku2" localSheetId="8">[4]PrilakuKerja!$B$7:$P$143</definedName>
    <definedName name="prilaku2">[1]PrilakuKerja!$B$7:$P$143</definedName>
    <definedName name="_xlnm.Print_Area" localSheetId="16">'00-DATA'!$B$2:$H$42</definedName>
    <definedName name="_xlnm.Print_Area" localSheetId="1">'01-LAPORN'!$B$2:$H$38</definedName>
    <definedName name="_xlnm.Print_Area" localSheetId="2">'02-IDNTY'!$B$2:$H$43</definedName>
    <definedName name="_xlnm.Print_Area" localSheetId="7">'04-RKAP-PKG'!$B$2:$H$52</definedName>
    <definedName name="_xlnm.Print_Area" localSheetId="8">'05-RKAP-PKGR'!$B$2:$F$54</definedName>
    <definedName name="_xlnm.Print_Area" localSheetId="0">COVER!$B$2:$K$49</definedName>
    <definedName name="_xlnm.Print_Area" localSheetId="13">DUDI!$B$2:$AI$24</definedName>
    <definedName name="_xlnm.Print_Area" localSheetId="14">'FORM-360-GR'!$B$2:$H$241</definedName>
    <definedName name="_xlnm.Print_Area" localSheetId="17">'FORM-INSTR'!$B$2:$G$182</definedName>
    <definedName name="_xlnm.Print_Area" localSheetId="9">'INDEK-HDIR'!$B$3:$K$36</definedName>
    <definedName name="_xlnm.Print_Area" localSheetId="4">'KOMP (2)'!$B$2:$I$42</definedName>
    <definedName name="_xlnm.Print_Area" localSheetId="5">'KOMP (3)'!$B$2:$I$42</definedName>
    <definedName name="_xlnm.Print_Area" localSheetId="6">'KOMP (4)'!$B$2:$I$42</definedName>
    <definedName name="_xlnm.Print_Area" localSheetId="3">'KOMP-1'!$B$2:$I$42</definedName>
    <definedName name="_xlnm.Print_Area" localSheetId="18">'MODEL-GURU'!$A$1:$T$23</definedName>
    <definedName name="_xlnm.Print_Area" localSheetId="12">ORTU!$B$2:$AI$22</definedName>
    <definedName name="_xlnm.Print_Area" localSheetId="15">'RUBRIK-CAPAIAN'!$B$2:$D$8</definedName>
    <definedName name="_xlnm.Print_Area" localSheetId="10">SEJAWAT!$B$2:$AI$42</definedName>
    <definedName name="_xlnm.Print_Area" localSheetId="11">SISWA!$B$2:$AI$54</definedName>
    <definedName name="program" localSheetId="2">[4]AngkaKredit!$C$5:$H$17</definedName>
    <definedName name="program" localSheetId="8">[4]AngkaKredit!$C$5:$H$17</definedName>
    <definedName name="program">[1]AngkaKredit!$C$5:$H$17</definedName>
    <definedName name="qh" localSheetId="2">#REF!</definedName>
    <definedName name="qh" localSheetId="8">#REF!</definedName>
    <definedName name="qh" localSheetId="0">#REF!</definedName>
    <definedName name="qh" localSheetId="17">#REF!</definedName>
    <definedName name="qh" localSheetId="6">#REF!</definedName>
    <definedName name="qh" localSheetId="18">#REF!</definedName>
    <definedName name="qh" localSheetId="15">#REF!</definedName>
    <definedName name="qh">#REF!</definedName>
    <definedName name="rata_nilai" localSheetId="2">[12]DS!$AB$14:$AI$15</definedName>
    <definedName name="rata_nilai" localSheetId="8">[12]DS!$AB$14:$AI$15</definedName>
    <definedName name="rata_nilai">[13]DS!$AB$14:$AI$15</definedName>
    <definedName name="realisasi2" localSheetId="2">[4]Realisasi!$B$7:$AV$143</definedName>
    <definedName name="realisasi2" localSheetId="8">[4]Realisasi!$B$7:$AV$143</definedName>
    <definedName name="realisasi2">[1]Realisasi!$B$7:$AV$143</definedName>
    <definedName name="reg" localSheetId="2">#REF!</definedName>
    <definedName name="reg" localSheetId="8">#REF!</definedName>
    <definedName name="reg" localSheetId="0">#REF!</definedName>
    <definedName name="reg" localSheetId="17">#REF!</definedName>
    <definedName name="reg" localSheetId="6">#REF!</definedName>
    <definedName name="reg" localSheetId="18">#REF!</definedName>
    <definedName name="reg" localSheetId="15">#REF!</definedName>
    <definedName name="reg">#REF!</definedName>
    <definedName name="REKAYASA" localSheetId="2">#REF!</definedName>
    <definedName name="REKAYASA" localSheetId="8">#REF!</definedName>
    <definedName name="REKAYASA" localSheetId="0">#REF!</definedName>
    <definedName name="REKAYASA" localSheetId="17">#REF!</definedName>
    <definedName name="REKAYASA" localSheetId="6">#REF!</definedName>
    <definedName name="REKAYASA" localSheetId="18">#REF!</definedName>
    <definedName name="REKAYASA" localSheetId="15">#REF!</definedName>
    <definedName name="REKAYASA">#REF!</definedName>
    <definedName name="remedial" localSheetId="2">#REF!</definedName>
    <definedName name="remedial" localSheetId="8">#REF!</definedName>
    <definedName name="remedial" localSheetId="0">#REF!</definedName>
    <definedName name="remedial" localSheetId="17">#REF!</definedName>
    <definedName name="remedial" localSheetId="6">#REF!</definedName>
    <definedName name="remedial" localSheetId="18">#REF!</definedName>
    <definedName name="remedial" localSheetId="15">#REF!</definedName>
    <definedName name="remedial">#REF!</definedName>
    <definedName name="rencana" localSheetId="2">#REF!</definedName>
    <definedName name="rencana" localSheetId="8">#REF!</definedName>
    <definedName name="rencana" localSheetId="0">#REF!</definedName>
    <definedName name="rencana" localSheetId="17">#REF!</definedName>
    <definedName name="rencana" localSheetId="6">#REF!</definedName>
    <definedName name="rencana" localSheetId="18">#REF!</definedName>
    <definedName name="rencana" localSheetId="15">#REF!</definedName>
    <definedName name="rencana">#REF!</definedName>
    <definedName name="Sanserlis" localSheetId="2">[8]DATA!$E$39</definedName>
    <definedName name="Sanserlis" localSheetId="8">[8]DATA!$E$39</definedName>
    <definedName name="Sanserlis">[9]DATA!$E$39</definedName>
    <definedName name="sb" localSheetId="2">#REF!</definedName>
    <definedName name="sb" localSheetId="8">#REF!</definedName>
    <definedName name="sb" localSheetId="0">#REF!</definedName>
    <definedName name="sb" localSheetId="17">#REF!</definedName>
    <definedName name="sb" localSheetId="6">#REF!</definedName>
    <definedName name="sb" localSheetId="18">#REF!</definedName>
    <definedName name="sb" localSheetId="15">#REF!</definedName>
    <definedName name="sb">#REF!</definedName>
    <definedName name="SKOR" localSheetId="2">#REF!</definedName>
    <definedName name="SKOR" localSheetId="8">#REF!</definedName>
    <definedName name="SKOR" localSheetId="0">#REF!</definedName>
    <definedName name="SKOR" localSheetId="17">#REF!</definedName>
    <definedName name="SKOR" localSheetId="6">#REF!</definedName>
    <definedName name="SKOR" localSheetId="18">#REF!</definedName>
    <definedName name="SKOR" localSheetId="15">#REF!</definedName>
    <definedName name="SKOR">#REF!</definedName>
    <definedName name="SoalEsy" localSheetId="2">[12]RSoalEs!$A$7:$H$26</definedName>
    <definedName name="SoalEsy" localSheetId="8">[12]RSoalEs!$A$7:$H$26</definedName>
    <definedName name="SoalEsy">[13]RSoalEs!$A$7:$H$26</definedName>
    <definedName name="SoalPG" localSheetId="2">[12]database!$A$6:$L$65</definedName>
    <definedName name="SoalPG" localSheetId="8">[12]database!$A$6:$L$65</definedName>
    <definedName name="SoalPG">[13]database!$A$6:$L$65</definedName>
    <definedName name="Target" localSheetId="2">[4]Target!$B$7:$AG$144</definedName>
    <definedName name="Target" localSheetId="8">[4]Target!$B$7:$AG$144</definedName>
    <definedName name="Target">[1]Target!$B$7:$AG$144</definedName>
    <definedName name="target2" localSheetId="2">[4]Target!$B$7:$AG$143</definedName>
    <definedName name="target2" localSheetId="8">[4]Target!$B$7:$AG$143</definedName>
    <definedName name="target2">[1]Target!$B$7:$AG$143</definedName>
    <definedName name="target3" localSheetId="2">[4]Target!$B$7:$AQ$143</definedName>
    <definedName name="target3" localSheetId="8">[4]Target!$B$7:$AQ$143</definedName>
    <definedName name="target3">[1]Target!$B$7:$AQ$143</definedName>
    <definedName name="target4" localSheetId="2">[4]Target!$B$7:$AU$143</definedName>
    <definedName name="target4" localSheetId="8">[4]Target!$B$7:$AU$143</definedName>
    <definedName name="target4">[1]Target!$B$7:$AU$143</definedName>
    <definedName name="TT" localSheetId="2">[4]Penunjang!$B$6:$T$143</definedName>
    <definedName name="TT" localSheetId="8">[4]Penunjang!$B$6:$T$143</definedName>
    <definedName name="TT">[1]Penunjang!$B$6:$T$143</definedName>
    <definedName name="tugas" localSheetId="2">'[5]AK BK'!$G$228:$I$233</definedName>
    <definedName name="tugas" localSheetId="8">'[5]AK BK'!$G$228:$I$233</definedName>
    <definedName name="tugas">'[6]AK BK'!$G$228:$I$233</definedName>
    <definedName name="TugasTambahan" localSheetId="2">[4]Penunjang!$B$6:$S$142</definedName>
    <definedName name="TugasTambahan" localSheetId="8">[4]Penunjang!$B$6:$S$142</definedName>
    <definedName name="TugasTambahan">[1]Penunjang!$B$6:$S$142</definedName>
    <definedName name="Tuta" localSheetId="2">[4]Penunjang!$B$6:$U$142</definedName>
    <definedName name="Tuta" localSheetId="8">[4]Penunjang!$B$6:$U$142</definedName>
    <definedName name="Tuta">[1]Penunjang!$B$6:$U$142</definedName>
    <definedName name="User" localSheetId="2">#REF!</definedName>
    <definedName name="User" localSheetId="8">#REF!</definedName>
    <definedName name="User" localSheetId="0">#REF!</definedName>
    <definedName name="User" localSheetId="17">#REF!</definedName>
    <definedName name="User" localSheetId="6">#REF!</definedName>
    <definedName name="User" localSheetId="18">#REF!</definedName>
    <definedName name="User" localSheetId="15">#REF!</definedName>
    <definedName name="User">#REF!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7" i="27" l="1"/>
  <c r="L36" i="27"/>
  <c r="L35" i="27"/>
  <c r="L34" i="27"/>
  <c r="L24" i="27"/>
  <c r="L23" i="27"/>
  <c r="L22" i="27"/>
  <c r="L21" i="27"/>
  <c r="M6" i="27"/>
  <c r="L6" i="27"/>
  <c r="I7" i="27" s="1"/>
  <c r="L11" i="27"/>
  <c r="K6" i="27" l="1"/>
  <c r="C30" i="14"/>
  <c r="C43" i="30"/>
  <c r="C42" i="30"/>
  <c r="C41" i="30"/>
  <c r="C40" i="30"/>
  <c r="F38" i="41"/>
  <c r="L37" i="41"/>
  <c r="L36" i="41"/>
  <c r="L35" i="41"/>
  <c r="L34" i="41"/>
  <c r="L33" i="41"/>
  <c r="M32" i="41"/>
  <c r="L32" i="41"/>
  <c r="F25" i="41"/>
  <c r="L24" i="41"/>
  <c r="L23" i="41"/>
  <c r="L22" i="41"/>
  <c r="L21" i="41"/>
  <c r="L20" i="41"/>
  <c r="M19" i="41"/>
  <c r="L19" i="41"/>
  <c r="F12" i="41"/>
  <c r="L11" i="41"/>
  <c r="L10" i="41"/>
  <c r="L9" i="41"/>
  <c r="L8" i="41"/>
  <c r="L7" i="41"/>
  <c r="M6" i="41"/>
  <c r="L6" i="41"/>
  <c r="C39" i="30"/>
  <c r="C38" i="30"/>
  <c r="F38" i="29"/>
  <c r="L37" i="29"/>
  <c r="L36" i="29"/>
  <c r="L35" i="29"/>
  <c r="L34" i="29"/>
  <c r="L33" i="29"/>
  <c r="M32" i="29"/>
  <c r="L32" i="29"/>
  <c r="F25" i="29"/>
  <c r="L24" i="29"/>
  <c r="L23" i="29"/>
  <c r="L22" i="29"/>
  <c r="L21" i="29"/>
  <c r="L20" i="29"/>
  <c r="M19" i="29"/>
  <c r="L19" i="29"/>
  <c r="I20" i="29" s="1"/>
  <c r="F12" i="29"/>
  <c r="L11" i="29"/>
  <c r="L10" i="29"/>
  <c r="L9" i="29"/>
  <c r="L8" i="29"/>
  <c r="L7" i="29"/>
  <c r="M6" i="29"/>
  <c r="L6" i="29"/>
  <c r="I7" i="29" s="1"/>
  <c r="C35" i="30"/>
  <c r="C34" i="30"/>
  <c r="F38" i="28"/>
  <c r="L37" i="28"/>
  <c r="L36" i="28"/>
  <c r="L35" i="28"/>
  <c r="L34" i="28"/>
  <c r="L33" i="28"/>
  <c r="M32" i="28"/>
  <c r="L32" i="28"/>
  <c r="I33" i="28" s="1"/>
  <c r="F25" i="28"/>
  <c r="L24" i="28"/>
  <c r="L23" i="28"/>
  <c r="L22" i="28"/>
  <c r="L21" i="28"/>
  <c r="L20" i="28"/>
  <c r="M19" i="28"/>
  <c r="L19" i="28"/>
  <c r="F12" i="28"/>
  <c r="L11" i="28"/>
  <c r="L10" i="28"/>
  <c r="L9" i="28"/>
  <c r="L8" i="28"/>
  <c r="L7" i="28"/>
  <c r="M6" i="28"/>
  <c r="L6" i="28"/>
  <c r="L8" i="27"/>
  <c r="F38" i="27"/>
  <c r="L33" i="27"/>
  <c r="M32" i="27"/>
  <c r="L32" i="27"/>
  <c r="M19" i="27"/>
  <c r="L19" i="27"/>
  <c r="I20" i="27" s="1"/>
  <c r="E27" i="27" s="1"/>
  <c r="L20" i="27"/>
  <c r="K19" i="29" l="1"/>
  <c r="K27" i="29" s="1"/>
  <c r="H38" i="30" s="1"/>
  <c r="G38" i="30" s="1"/>
  <c r="K6" i="29"/>
  <c r="K14" i="29" s="1"/>
  <c r="H37" i="30" s="1"/>
  <c r="K32" i="41"/>
  <c r="K40" i="41" s="1"/>
  <c r="H43" i="30" s="1"/>
  <c r="G43" i="30" s="1"/>
  <c r="K19" i="41"/>
  <c r="K27" i="41" s="1"/>
  <c r="H42" i="30" s="1"/>
  <c r="G42" i="30" s="1"/>
  <c r="K6" i="41"/>
  <c r="K14" i="41" s="1"/>
  <c r="H41" i="30" s="1"/>
  <c r="I7" i="41"/>
  <c r="I20" i="41"/>
  <c r="I33" i="41"/>
  <c r="K32" i="29"/>
  <c r="K40" i="29" s="1"/>
  <c r="H39" i="30" s="1"/>
  <c r="G39" i="30" s="1"/>
  <c r="I33" i="29"/>
  <c r="F40" i="29" s="1"/>
  <c r="G27" i="29"/>
  <c r="F27" i="29"/>
  <c r="I27" i="29"/>
  <c r="E27" i="29"/>
  <c r="H27" i="29"/>
  <c r="D27" i="29"/>
  <c r="F14" i="29"/>
  <c r="E14" i="29"/>
  <c r="H14" i="29"/>
  <c r="D14" i="29"/>
  <c r="G14" i="29"/>
  <c r="K32" i="28"/>
  <c r="K40" i="28" s="1"/>
  <c r="H35" i="30" s="1"/>
  <c r="K19" i="28"/>
  <c r="K27" i="28" s="1"/>
  <c r="H34" i="30" s="1"/>
  <c r="K6" i="28"/>
  <c r="K14" i="28" s="1"/>
  <c r="H33" i="30" s="1"/>
  <c r="I40" i="28"/>
  <c r="E40" i="28"/>
  <c r="H40" i="28"/>
  <c r="D40" i="28"/>
  <c r="G40" i="28"/>
  <c r="F40" i="28"/>
  <c r="I7" i="28"/>
  <c r="I20" i="28"/>
  <c r="K32" i="27"/>
  <c r="K40" i="27" s="1"/>
  <c r="H31" i="30" s="1"/>
  <c r="I33" i="27"/>
  <c r="F27" i="27"/>
  <c r="G27" i="27"/>
  <c r="D27" i="27"/>
  <c r="H27" i="27"/>
  <c r="K19" i="27"/>
  <c r="K27" i="27" s="1"/>
  <c r="H30" i="30" s="1"/>
  <c r="G30" i="30" s="1"/>
  <c r="L7" i="27"/>
  <c r="I40" i="29" l="1"/>
  <c r="G40" i="29"/>
  <c r="E40" i="29"/>
  <c r="H40" i="29"/>
  <c r="D40" i="29"/>
  <c r="G37" i="30"/>
  <c r="F29" i="14"/>
  <c r="G41" i="30"/>
  <c r="F30" i="14"/>
  <c r="G31" i="30"/>
  <c r="F40" i="41"/>
  <c r="I40" i="41"/>
  <c r="E40" i="41"/>
  <c r="H40" i="41"/>
  <c r="D40" i="41"/>
  <c r="G40" i="41"/>
  <c r="G27" i="41"/>
  <c r="F27" i="41"/>
  <c r="I27" i="41"/>
  <c r="E27" i="41"/>
  <c r="H27" i="41"/>
  <c r="D27" i="41"/>
  <c r="G14" i="41"/>
  <c r="F14" i="41"/>
  <c r="E14" i="41"/>
  <c r="H14" i="41"/>
  <c r="D14" i="41"/>
  <c r="F14" i="28"/>
  <c r="E14" i="28"/>
  <c r="H14" i="28"/>
  <c r="D14" i="28"/>
  <c r="G14" i="28"/>
  <c r="F27" i="28"/>
  <c r="I27" i="28"/>
  <c r="E27" i="28"/>
  <c r="D27" i="28"/>
  <c r="G27" i="28"/>
  <c r="H27" i="28"/>
  <c r="F40" i="27"/>
  <c r="G40" i="27"/>
  <c r="I40" i="27"/>
  <c r="E40" i="27"/>
  <c r="H40" i="27"/>
  <c r="D40" i="27"/>
  <c r="K14" i="27"/>
  <c r="H29" i="30" s="1"/>
  <c r="H44" i="30" s="1"/>
  <c r="H45" i="30" s="1"/>
  <c r="L9" i="27"/>
  <c r="L10" i="27"/>
  <c r="G45" i="30" l="1"/>
  <c r="F45" i="30"/>
  <c r="G29" i="30"/>
  <c r="F27" i="14"/>
  <c r="E34" i="11"/>
  <c r="C44" i="11" l="1"/>
  <c r="E167" i="40" l="1"/>
  <c r="J166" i="40"/>
  <c r="J165" i="40"/>
  <c r="K164" i="40"/>
  <c r="J164" i="40"/>
  <c r="E156" i="40"/>
  <c r="J155" i="40"/>
  <c r="J154" i="40"/>
  <c r="J153" i="40"/>
  <c r="J152" i="40"/>
  <c r="K151" i="40"/>
  <c r="I151" i="40" s="1"/>
  <c r="G151" i="40" s="1"/>
  <c r="J151" i="40"/>
  <c r="E142" i="40"/>
  <c r="J141" i="40"/>
  <c r="J140" i="40"/>
  <c r="K139" i="40"/>
  <c r="J139" i="40"/>
  <c r="I139" i="40"/>
  <c r="G139" i="40" s="1"/>
  <c r="E131" i="40"/>
  <c r="J130" i="40"/>
  <c r="J129" i="40"/>
  <c r="J128" i="40"/>
  <c r="J127" i="40"/>
  <c r="K126" i="40"/>
  <c r="J126" i="40"/>
  <c r="E117" i="40"/>
  <c r="J116" i="40"/>
  <c r="J115" i="40"/>
  <c r="J114" i="40"/>
  <c r="K113" i="40"/>
  <c r="J113" i="40"/>
  <c r="E104" i="40"/>
  <c r="J103" i="40"/>
  <c r="J102" i="40"/>
  <c r="K101" i="40"/>
  <c r="J101" i="40"/>
  <c r="E92" i="40"/>
  <c r="J91" i="40"/>
  <c r="J90" i="40"/>
  <c r="J89" i="40"/>
  <c r="J88" i="40"/>
  <c r="J87" i="40"/>
  <c r="K86" i="40"/>
  <c r="J86" i="40"/>
  <c r="E79" i="40"/>
  <c r="J78" i="40"/>
  <c r="J77" i="40"/>
  <c r="I74" i="40" s="1"/>
  <c r="G74" i="40" s="1"/>
  <c r="J76" i="40"/>
  <c r="J75" i="40"/>
  <c r="K74" i="40"/>
  <c r="J74" i="40"/>
  <c r="E60" i="40"/>
  <c r="J59" i="40"/>
  <c r="J58" i="40"/>
  <c r="J57" i="40"/>
  <c r="J56" i="40"/>
  <c r="J55" i="40"/>
  <c r="K54" i="40"/>
  <c r="J54" i="40"/>
  <c r="E44" i="40"/>
  <c r="J43" i="40"/>
  <c r="J42" i="40"/>
  <c r="J41" i="40"/>
  <c r="K40" i="40"/>
  <c r="J40" i="40"/>
  <c r="E31" i="40"/>
  <c r="J30" i="40"/>
  <c r="J29" i="40"/>
  <c r="J28" i="40"/>
  <c r="K27" i="40"/>
  <c r="I27" i="40" s="1"/>
  <c r="G27" i="40" s="1"/>
  <c r="J27" i="40"/>
  <c r="E19" i="40"/>
  <c r="J18" i="40"/>
  <c r="J17" i="40"/>
  <c r="J16" i="40"/>
  <c r="K15" i="40"/>
  <c r="J15" i="40"/>
  <c r="I40" i="40" l="1"/>
  <c r="G40" i="40" s="1"/>
  <c r="I164" i="40"/>
  <c r="G164" i="40" s="1"/>
  <c r="I86" i="40"/>
  <c r="G86" i="40" s="1"/>
  <c r="E94" i="40" s="1"/>
  <c r="L94" i="40" s="1"/>
  <c r="I54" i="40"/>
  <c r="G54" i="40" s="1"/>
  <c r="I101" i="40"/>
  <c r="G101" i="40" s="1"/>
  <c r="C106" i="40" s="1"/>
  <c r="J106" i="40" s="1"/>
  <c r="I113" i="40"/>
  <c r="G113" i="40" s="1"/>
  <c r="F119" i="40" s="1"/>
  <c r="M119" i="40" s="1"/>
  <c r="I126" i="40"/>
  <c r="G126" i="40" s="1"/>
  <c r="D133" i="40" s="1"/>
  <c r="K133" i="40" s="1"/>
  <c r="I15" i="40"/>
  <c r="G15" i="40" s="1"/>
  <c r="G21" i="40" s="1"/>
  <c r="G94" i="40"/>
  <c r="C94" i="40"/>
  <c r="J94" i="40" s="1"/>
  <c r="F94" i="40"/>
  <c r="M94" i="40" s="1"/>
  <c r="D94" i="40"/>
  <c r="K94" i="40" s="1"/>
  <c r="F169" i="40"/>
  <c r="M169" i="40" s="1"/>
  <c r="C169" i="40"/>
  <c r="J169" i="40" s="1"/>
  <c r="E169" i="40"/>
  <c r="L169" i="40" s="1"/>
  <c r="D169" i="40"/>
  <c r="K169" i="40" s="1"/>
  <c r="G169" i="40"/>
  <c r="D62" i="40"/>
  <c r="K62" i="40" s="1"/>
  <c r="G62" i="40"/>
  <c r="C62" i="40"/>
  <c r="J62" i="40" s="1"/>
  <c r="F62" i="40"/>
  <c r="M62" i="40" s="1"/>
  <c r="E62" i="40"/>
  <c r="L62" i="40" s="1"/>
  <c r="G106" i="40"/>
  <c r="D144" i="40"/>
  <c r="K144" i="40" s="1"/>
  <c r="E144" i="40"/>
  <c r="L144" i="40" s="1"/>
  <c r="G144" i="40"/>
  <c r="C144" i="40"/>
  <c r="J144" i="40" s="1"/>
  <c r="F144" i="40"/>
  <c r="M144" i="40" s="1"/>
  <c r="G46" i="40"/>
  <c r="C46" i="40"/>
  <c r="J46" i="40" s="1"/>
  <c r="F46" i="40"/>
  <c r="M46" i="40" s="1"/>
  <c r="D46" i="40"/>
  <c r="K46" i="40" s="1"/>
  <c r="E46" i="40"/>
  <c r="L46" i="40" s="1"/>
  <c r="D33" i="40"/>
  <c r="K33" i="40" s="1"/>
  <c r="E33" i="40"/>
  <c r="L33" i="40" s="1"/>
  <c r="G33" i="40"/>
  <c r="C33" i="40"/>
  <c r="J33" i="40" s="1"/>
  <c r="F33" i="40"/>
  <c r="M33" i="40" s="1"/>
  <c r="F81" i="40"/>
  <c r="M81" i="40" s="1"/>
  <c r="G81" i="40"/>
  <c r="E81" i="40"/>
  <c r="L81" i="40" s="1"/>
  <c r="C81" i="40"/>
  <c r="J81" i="40" s="1"/>
  <c r="D81" i="40"/>
  <c r="K81" i="40" s="1"/>
  <c r="F133" i="40"/>
  <c r="M133" i="40" s="1"/>
  <c r="E133" i="40"/>
  <c r="L133" i="40" s="1"/>
  <c r="F158" i="40"/>
  <c r="M158" i="40" s="1"/>
  <c r="E158" i="40"/>
  <c r="L158" i="40" s="1"/>
  <c r="C158" i="40"/>
  <c r="J158" i="40" s="1"/>
  <c r="D158" i="40"/>
  <c r="K158" i="40" s="1"/>
  <c r="G158" i="40"/>
  <c r="G24" i="30"/>
  <c r="G25" i="30"/>
  <c r="E25" i="30"/>
  <c r="C25" i="30"/>
  <c r="C133" i="40" l="1"/>
  <c r="J133" i="40" s="1"/>
  <c r="G133" i="40"/>
  <c r="D119" i="40"/>
  <c r="K119" i="40" s="1"/>
  <c r="E119" i="40"/>
  <c r="L119" i="40" s="1"/>
  <c r="E106" i="40"/>
  <c r="L106" i="40" s="1"/>
  <c r="G119" i="40"/>
  <c r="D106" i="40"/>
  <c r="K106" i="40" s="1"/>
  <c r="F106" i="40"/>
  <c r="M106" i="40" s="1"/>
  <c r="C119" i="40"/>
  <c r="J119" i="40" s="1"/>
  <c r="D21" i="40"/>
  <c r="K21" i="40" s="1"/>
  <c r="F21" i="40"/>
  <c r="M21" i="40" s="1"/>
  <c r="E21" i="40"/>
  <c r="L21" i="40" s="1"/>
  <c r="C21" i="40"/>
  <c r="J21" i="40" s="1"/>
  <c r="E36" i="10"/>
  <c r="K24" i="9" l="1"/>
  <c r="K23" i="9"/>
  <c r="K22" i="9"/>
  <c r="K21" i="9"/>
  <c r="K20" i="9"/>
  <c r="K19" i="9"/>
  <c r="K18" i="9"/>
  <c r="K17" i="9"/>
  <c r="C29" i="14" l="1"/>
  <c r="C28" i="14"/>
  <c r="C27" i="14"/>
  <c r="AB5" i="31" l="1"/>
  <c r="AB4" i="31"/>
  <c r="E5" i="31"/>
  <c r="E4" i="31"/>
  <c r="AB4" i="34" l="1"/>
  <c r="AB4" i="33"/>
  <c r="AB4" i="32"/>
  <c r="E5" i="34"/>
  <c r="E5" i="33"/>
  <c r="E5" i="32"/>
  <c r="AB5" i="34"/>
  <c r="AB5" i="33"/>
  <c r="AB5" i="32"/>
  <c r="E4" i="34"/>
  <c r="E4" i="33"/>
  <c r="E4" i="32"/>
  <c r="H25" i="30"/>
  <c r="E15" i="30"/>
  <c r="E11" i="30"/>
  <c r="E12" i="30"/>
  <c r="E13" i="30"/>
  <c r="E14" i="30"/>
  <c r="E10" i="30"/>
  <c r="H47" i="30"/>
  <c r="G47" i="30"/>
  <c r="H51" i="30"/>
  <c r="H50" i="30"/>
  <c r="E51" i="30"/>
  <c r="E50" i="30"/>
  <c r="E18" i="30"/>
  <c r="E19" i="30"/>
  <c r="E20" i="30"/>
  <c r="E21" i="30"/>
  <c r="E22" i="30"/>
  <c r="E17" i="30"/>
  <c r="E9" i="30"/>
  <c r="E8" i="30"/>
  <c r="G26" i="30"/>
  <c r="C21" i="30"/>
  <c r="E7" i="30"/>
  <c r="E6" i="30"/>
  <c r="AH21" i="34"/>
  <c r="AE21" i="34"/>
  <c r="AB21" i="34"/>
  <c r="Y21" i="34"/>
  <c r="V21" i="34"/>
  <c r="S21" i="34"/>
  <c r="P21" i="34"/>
  <c r="M21" i="34"/>
  <c r="J21" i="34"/>
  <c r="G21" i="34"/>
  <c r="AI19" i="34"/>
  <c r="AH19" i="34"/>
  <c r="AG19" i="34"/>
  <c r="AF19" i="34"/>
  <c r="AE19" i="34"/>
  <c r="AD19" i="34"/>
  <c r="AC19" i="34"/>
  <c r="AB19" i="34"/>
  <c r="AA19" i="34"/>
  <c r="AB20" i="34" s="1"/>
  <c r="AA22" i="34" s="1"/>
  <c r="AB23" i="34" s="1"/>
  <c r="Z19" i="34"/>
  <c r="Y19" i="34"/>
  <c r="X19" i="34"/>
  <c r="W19" i="34"/>
  <c r="V19" i="34"/>
  <c r="U19" i="34"/>
  <c r="T19" i="34"/>
  <c r="S19" i="34"/>
  <c r="R19" i="34"/>
  <c r="Q19" i="34"/>
  <c r="P19" i="34"/>
  <c r="O19" i="34"/>
  <c r="P20" i="34" s="1"/>
  <c r="O22" i="34" s="1"/>
  <c r="P23" i="34" s="1"/>
  <c r="N19" i="34"/>
  <c r="M19" i="34"/>
  <c r="L19" i="34"/>
  <c r="K19" i="34"/>
  <c r="J19" i="34"/>
  <c r="I19" i="34"/>
  <c r="H19" i="34"/>
  <c r="G19" i="34"/>
  <c r="F19" i="34"/>
  <c r="AH19" i="33"/>
  <c r="AE19" i="33"/>
  <c r="AB19" i="33"/>
  <c r="Y19" i="33"/>
  <c r="V19" i="33"/>
  <c r="S19" i="33"/>
  <c r="P19" i="33"/>
  <c r="M19" i="33"/>
  <c r="J19" i="33"/>
  <c r="G19" i="33"/>
  <c r="AI17" i="33"/>
  <c r="AH17" i="33"/>
  <c r="AG17" i="33"/>
  <c r="AF17" i="33"/>
  <c r="AE17" i="33"/>
  <c r="AD17" i="33"/>
  <c r="AC17" i="33"/>
  <c r="AB17" i="33"/>
  <c r="AA17" i="33"/>
  <c r="AB18" i="33" s="1"/>
  <c r="AA20" i="33" s="1"/>
  <c r="AB21" i="33" s="1"/>
  <c r="Z17" i="33"/>
  <c r="Y17" i="33"/>
  <c r="X17" i="33"/>
  <c r="W17" i="33"/>
  <c r="V17" i="33"/>
  <c r="U17" i="33"/>
  <c r="T17" i="33"/>
  <c r="S17" i="33"/>
  <c r="R17" i="33"/>
  <c r="Q17" i="33"/>
  <c r="P17" i="33"/>
  <c r="O17" i="33"/>
  <c r="P18" i="33" s="1"/>
  <c r="O20" i="33" s="1"/>
  <c r="P21" i="33" s="1"/>
  <c r="N17" i="33"/>
  <c r="M17" i="33"/>
  <c r="L17" i="33"/>
  <c r="K17" i="33"/>
  <c r="J17" i="33"/>
  <c r="I17" i="33"/>
  <c r="H17" i="33"/>
  <c r="G17" i="33"/>
  <c r="F17" i="33"/>
  <c r="AH51" i="32"/>
  <c r="AE51" i="32"/>
  <c r="AB51" i="32"/>
  <c r="Y51" i="32"/>
  <c r="V51" i="32"/>
  <c r="S51" i="32"/>
  <c r="P51" i="32"/>
  <c r="M51" i="32"/>
  <c r="J51" i="32"/>
  <c r="G51"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AH39" i="31"/>
  <c r="AE39" i="31"/>
  <c r="AB39" i="31"/>
  <c r="Y39" i="31"/>
  <c r="V39" i="31"/>
  <c r="S39" i="31"/>
  <c r="P39" i="31"/>
  <c r="M39" i="31"/>
  <c r="J39" i="31"/>
  <c r="G39" i="31"/>
  <c r="AI37" i="31"/>
  <c r="AH37" i="31"/>
  <c r="AG37" i="31"/>
  <c r="AF37" i="31"/>
  <c r="AE37" i="31"/>
  <c r="AD37" i="31"/>
  <c r="AC37" i="31"/>
  <c r="AB37" i="31"/>
  <c r="AA37" i="31"/>
  <c r="Z37" i="31"/>
  <c r="Y37" i="31"/>
  <c r="X37" i="31"/>
  <c r="W37" i="31"/>
  <c r="V37" i="31"/>
  <c r="U37" i="31"/>
  <c r="T37" i="31"/>
  <c r="S37" i="31"/>
  <c r="R37" i="31"/>
  <c r="Q37" i="31"/>
  <c r="P37" i="31"/>
  <c r="O37" i="31"/>
  <c r="P38" i="31" s="1"/>
  <c r="O40" i="31" s="1"/>
  <c r="P41" i="31" s="1"/>
  <c r="N37" i="31"/>
  <c r="M37" i="31"/>
  <c r="L37" i="31"/>
  <c r="K37" i="31"/>
  <c r="J37" i="31"/>
  <c r="I37" i="31"/>
  <c r="H37" i="31"/>
  <c r="G37" i="31"/>
  <c r="F37" i="31"/>
  <c r="Y18" i="33" l="1"/>
  <c r="X20" i="33" s="1"/>
  <c r="Y21" i="33" s="1"/>
  <c r="G18" i="33"/>
  <c r="F20" i="33" s="1"/>
  <c r="G21" i="33" s="1"/>
  <c r="AB50" i="32"/>
  <c r="AA52" i="32" s="1"/>
  <c r="AB53" i="32" s="1"/>
  <c r="P50" i="32"/>
  <c r="O52" i="32" s="1"/>
  <c r="P53" i="32" s="1"/>
  <c r="AB38" i="31"/>
  <c r="AA40" i="31" s="1"/>
  <c r="AB41" i="31" s="1"/>
  <c r="M18" i="33"/>
  <c r="L20" i="33" s="1"/>
  <c r="M21" i="33" s="1"/>
  <c r="J18" i="33"/>
  <c r="I20" i="33" s="1"/>
  <c r="J21" i="33" s="1"/>
  <c r="AH18" i="33"/>
  <c r="AG20" i="33" s="1"/>
  <c r="AH21" i="33" s="1"/>
  <c r="AE18" i="33"/>
  <c r="AD20" i="33" s="1"/>
  <c r="AE21" i="33" s="1"/>
  <c r="V18" i="33"/>
  <c r="U20" i="33" s="1"/>
  <c r="V21" i="33" s="1"/>
  <c r="S18" i="33"/>
  <c r="R20" i="33" s="1"/>
  <c r="S21" i="33" s="1"/>
  <c r="M20" i="34"/>
  <c r="L22" i="34" s="1"/>
  <c r="M23" i="34" s="1"/>
  <c r="J20" i="34"/>
  <c r="I22" i="34" s="1"/>
  <c r="J23" i="34" s="1"/>
  <c r="V20" i="34"/>
  <c r="U22" i="34" s="1"/>
  <c r="V23" i="34" s="1"/>
  <c r="AH20" i="34"/>
  <c r="AG22" i="34" s="1"/>
  <c r="AH23" i="34" s="1"/>
  <c r="G20" i="34"/>
  <c r="F22" i="34" s="1"/>
  <c r="G23" i="34" s="1"/>
  <c r="S20" i="34"/>
  <c r="R22" i="34" s="1"/>
  <c r="S23" i="34" s="1"/>
  <c r="Y20" i="34"/>
  <c r="X22" i="34" s="1"/>
  <c r="Y23" i="34" s="1"/>
  <c r="AE20" i="34"/>
  <c r="AD22" i="34" s="1"/>
  <c r="AE23" i="34" s="1"/>
  <c r="M50" i="32"/>
  <c r="L52" i="32" s="1"/>
  <c r="M53" i="32" s="1"/>
  <c r="Y50" i="32"/>
  <c r="X52" i="32" s="1"/>
  <c r="Y53" i="32" s="1"/>
  <c r="J50" i="32"/>
  <c r="I52" i="32" s="1"/>
  <c r="J53" i="32" s="1"/>
  <c r="V50" i="32"/>
  <c r="U52" i="32" s="1"/>
  <c r="V53" i="32" s="1"/>
  <c r="AH50" i="32"/>
  <c r="AG52" i="32" s="1"/>
  <c r="AH53" i="32" s="1"/>
  <c r="G50" i="32"/>
  <c r="F52" i="32" s="1"/>
  <c r="G53" i="32" s="1"/>
  <c r="S50" i="32"/>
  <c r="R52" i="32" s="1"/>
  <c r="S53" i="32" s="1"/>
  <c r="AE50" i="32"/>
  <c r="AD52" i="32" s="1"/>
  <c r="AE53" i="32" s="1"/>
  <c r="M38" i="31"/>
  <c r="L40" i="31" s="1"/>
  <c r="M41" i="31" s="1"/>
  <c r="Y38" i="31"/>
  <c r="X40" i="31" s="1"/>
  <c r="Y41" i="31" s="1"/>
  <c r="J38" i="31"/>
  <c r="I40" i="31" s="1"/>
  <c r="J41" i="31" s="1"/>
  <c r="V38" i="31"/>
  <c r="U40" i="31" s="1"/>
  <c r="V41" i="31" s="1"/>
  <c r="AH38" i="31"/>
  <c r="AG40" i="31" s="1"/>
  <c r="AH41" i="31" s="1"/>
  <c r="G38" i="31"/>
  <c r="F40" i="31" s="1"/>
  <c r="G41" i="31" s="1"/>
  <c r="S38" i="31"/>
  <c r="R40" i="31" s="1"/>
  <c r="S41" i="31" s="1"/>
  <c r="AE38" i="31"/>
  <c r="AD40" i="31" s="1"/>
  <c r="AE41" i="31" s="1"/>
  <c r="E6" i="33"/>
  <c r="E6" i="34"/>
  <c r="E6" i="32"/>
  <c r="AL22" i="34" l="1"/>
  <c r="AB6" i="34" s="1"/>
  <c r="AL20" i="33"/>
  <c r="AB6" i="33" s="1"/>
  <c r="D38" i="14" s="1"/>
  <c r="AL40" i="31"/>
  <c r="AL41" i="31" s="1"/>
  <c r="AL52" i="32"/>
  <c r="AL53" i="32" s="1"/>
  <c r="AL23" i="34" l="1"/>
  <c r="AL21" i="33"/>
  <c r="AB6" i="31"/>
  <c r="D36" i="14" s="1"/>
  <c r="AB6" i="32"/>
  <c r="D37" i="14" s="1"/>
  <c r="C50" i="30"/>
  <c r="C37" i="30"/>
  <c r="C36" i="30"/>
  <c r="C33" i="30"/>
  <c r="C32" i="30"/>
  <c r="C31" i="30"/>
  <c r="C30" i="30"/>
  <c r="C29" i="30"/>
  <c r="C28" i="30"/>
  <c r="H49" i="30"/>
  <c r="C51" i="30"/>
  <c r="F25" i="27"/>
  <c r="F12" i="27"/>
  <c r="G14" i="27" l="1"/>
  <c r="D14" i="27"/>
  <c r="F14" i="27"/>
  <c r="E14" i="27"/>
  <c r="H14" i="27"/>
  <c r="G33" i="30"/>
  <c r="G34" i="30"/>
  <c r="I27" i="27" l="1"/>
  <c r="G35" i="30"/>
  <c r="F28" i="14" l="1"/>
  <c r="F31" i="14" s="1"/>
  <c r="F32" i="14" s="1"/>
  <c r="F36" i="16"/>
  <c r="F35" i="16"/>
  <c r="C36" i="16"/>
  <c r="C35" i="16"/>
  <c r="J31" i="16"/>
  <c r="J36" i="16"/>
  <c r="E8" i="16"/>
  <c r="E7" i="16"/>
  <c r="E6" i="16"/>
  <c r="B4" i="16"/>
  <c r="K6" i="10" l="1"/>
  <c r="G34" i="21"/>
  <c r="E27" i="21"/>
  <c r="E28" i="21"/>
  <c r="E29" i="21"/>
  <c r="E30" i="21"/>
  <c r="E31" i="21"/>
  <c r="E26" i="21"/>
  <c r="C38" i="21" s="1"/>
  <c r="E19" i="21"/>
  <c r="E20" i="21"/>
  <c r="E21" i="21"/>
  <c r="F34" i="21" s="1"/>
  <c r="E22" i="21"/>
  <c r="E23" i="21"/>
  <c r="E18" i="21"/>
  <c r="E9" i="21"/>
  <c r="E17" i="21"/>
  <c r="E16" i="21"/>
  <c r="E15" i="21"/>
  <c r="E14" i="21"/>
  <c r="E13" i="21"/>
  <c r="E12" i="21"/>
  <c r="E11" i="21"/>
  <c r="E10" i="21"/>
  <c r="E8" i="21"/>
  <c r="E7" i="21"/>
  <c r="G39" i="21" s="1"/>
  <c r="E6" i="21"/>
  <c r="G38" i="21" s="1"/>
  <c r="C39" i="21"/>
  <c r="C53" i="14"/>
  <c r="C52" i="14"/>
  <c r="E53" i="14"/>
  <c r="E52" i="14"/>
  <c r="F47" i="14"/>
  <c r="E47" i="14"/>
  <c r="E17" i="14"/>
  <c r="C1" i="14"/>
  <c r="H40" i="14" s="1"/>
  <c r="B1" i="14"/>
  <c r="H28" i="16"/>
  <c r="E28" i="16"/>
  <c r="D28" i="16"/>
  <c r="F27" i="16"/>
  <c r="G27" i="16" s="1"/>
  <c r="I27" i="16" s="1"/>
  <c r="J27" i="16" s="1"/>
  <c r="K27" i="16" s="1"/>
  <c r="F26" i="16"/>
  <c r="G26" i="16" s="1"/>
  <c r="I26" i="16" s="1"/>
  <c r="J26" i="16" s="1"/>
  <c r="K26" i="16" s="1"/>
  <c r="F25" i="16"/>
  <c r="G25" i="16" s="1"/>
  <c r="I25" i="16" s="1"/>
  <c r="J25" i="16" s="1"/>
  <c r="K25" i="16" s="1"/>
  <c r="F24" i="16"/>
  <c r="G24" i="16" s="1"/>
  <c r="I24" i="16" s="1"/>
  <c r="J24" i="16" s="1"/>
  <c r="K24" i="16" s="1"/>
  <c r="F23" i="16"/>
  <c r="G23" i="16" s="1"/>
  <c r="I23" i="16" s="1"/>
  <c r="J23" i="16" s="1"/>
  <c r="K23" i="16" s="1"/>
  <c r="F22" i="16"/>
  <c r="G22" i="16" s="1"/>
  <c r="I22" i="16" s="1"/>
  <c r="J22" i="16" s="1"/>
  <c r="K22" i="16" s="1"/>
  <c r="F21" i="16"/>
  <c r="G21" i="16" s="1"/>
  <c r="I21" i="16" s="1"/>
  <c r="J21" i="16" s="1"/>
  <c r="K21" i="16" s="1"/>
  <c r="F20" i="16"/>
  <c r="G20" i="16" s="1"/>
  <c r="I20" i="16" s="1"/>
  <c r="J20" i="16" s="1"/>
  <c r="K20" i="16" s="1"/>
  <c r="F19" i="16"/>
  <c r="G19" i="16" s="1"/>
  <c r="I19" i="16" s="1"/>
  <c r="J19" i="16" s="1"/>
  <c r="K19" i="16" s="1"/>
  <c r="F18" i="16"/>
  <c r="G18" i="16" s="1"/>
  <c r="I18" i="16" s="1"/>
  <c r="J18" i="16" s="1"/>
  <c r="K18" i="16" s="1"/>
  <c r="F17" i="16"/>
  <c r="F16" i="16"/>
  <c r="G16" i="16" s="1"/>
  <c r="I16" i="16" s="1"/>
  <c r="E24" i="14"/>
  <c r="E23" i="14"/>
  <c r="E22" i="14"/>
  <c r="E21" i="14"/>
  <c r="E20" i="14"/>
  <c r="E19" i="14"/>
  <c r="E16" i="14"/>
  <c r="E15" i="14"/>
  <c r="E14" i="14"/>
  <c r="E13" i="14"/>
  <c r="E12" i="14"/>
  <c r="E10" i="14"/>
  <c r="E9" i="14"/>
  <c r="B2" i="14"/>
  <c r="E8" i="14"/>
  <c r="L6" i="10" l="1"/>
  <c r="E38" i="14"/>
  <c r="E37" i="14"/>
  <c r="F37" i="14" s="1"/>
  <c r="E36" i="14"/>
  <c r="F28" i="16"/>
  <c r="D39" i="14"/>
  <c r="E39" i="14"/>
  <c r="F36" i="14"/>
  <c r="C39" i="14"/>
  <c r="B39" i="14"/>
  <c r="E11" i="14"/>
  <c r="J16" i="16"/>
  <c r="K16" i="16" s="1"/>
  <c r="G17" i="16"/>
  <c r="I39" i="14"/>
  <c r="J40" i="14"/>
  <c r="H39" i="14"/>
  <c r="J39" i="14"/>
  <c r="F39" i="14" l="1"/>
  <c r="G28" i="16"/>
  <c r="I17" i="16"/>
  <c r="E40" i="14"/>
  <c r="F38" i="14"/>
  <c r="J17" i="16" l="1"/>
  <c r="K17" i="16" s="1"/>
  <c r="I28" i="16"/>
  <c r="J28" i="16" l="1"/>
  <c r="K28" i="16" s="1"/>
  <c r="K29" i="16" s="1"/>
  <c r="E42" i="14" s="1"/>
  <c r="E41" i="14"/>
  <c r="E7" i="10" l="1"/>
  <c r="E35" i="11" l="1"/>
  <c r="J35" i="16"/>
  <c r="C45" i="11" l="1"/>
  <c r="E36" i="11" l="1"/>
  <c r="E33" i="11"/>
  <c r="E32" i="11"/>
  <c r="C25" i="11"/>
  <c r="G31" i="10" l="1"/>
  <c r="G30" i="10"/>
  <c r="G17" i="10"/>
  <c r="E17" i="10"/>
  <c r="E15" i="10"/>
  <c r="E14" i="10"/>
  <c r="E13" i="10"/>
  <c r="E12" i="10"/>
  <c r="E11" i="10"/>
  <c r="E9" i="10"/>
  <c r="E8" i="10"/>
  <c r="E6" i="10"/>
  <c r="C31" i="10" s="1"/>
  <c r="E5" i="10"/>
  <c r="C30" i="10" s="1"/>
  <c r="K38" i="9"/>
  <c r="K37" i="9"/>
  <c r="K36" i="9"/>
  <c r="K35" i="9"/>
  <c r="K34" i="9"/>
  <c r="K33" i="9"/>
  <c r="K31" i="9"/>
  <c r="K30" i="9"/>
  <c r="K29" i="9"/>
  <c r="K28" i="9"/>
  <c r="K27" i="9"/>
  <c r="K26" i="9"/>
  <c r="D35" i="14" l="1"/>
  <c r="F35" i="14" s="1"/>
  <c r="F40" i="14" s="1"/>
  <c r="E43" i="14" s="1"/>
  <c r="F44" i="14" s="1"/>
  <c r="K7" i="10" s="1"/>
  <c r="L7" i="10" s="1"/>
  <c r="L8" i="10" s="1"/>
  <c r="M7" i="10" s="1"/>
  <c r="E19" i="10" s="1"/>
  <c r="F19" i="10" s="1"/>
  <c r="E20" i="10" s="1"/>
  <c r="E44" i="14" l="1"/>
  <c r="M37"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author>
    <author>windows</author>
  </authors>
  <commentList>
    <comment ref="M2" authorId="0" shapeId="0" xr:uid="{00000000-0006-0000-1000-000001000000}">
      <text>
        <r>
          <rPr>
            <b/>
            <sz val="9"/>
            <color indexed="81"/>
            <rFont val="Calibri"/>
            <family val="2"/>
            <scheme val="minor"/>
          </rPr>
          <t>Note:</t>
        </r>
        <r>
          <rPr>
            <sz val="9"/>
            <color indexed="81"/>
            <rFont val="Calibri"/>
            <family val="2"/>
            <scheme val="minor"/>
          </rPr>
          <t xml:space="preserve">
Isikan sesuai dengan Jenjang </t>
        </r>
        <r>
          <rPr>
            <b/>
            <sz val="9"/>
            <color indexed="81"/>
            <rFont val="Calibri"/>
            <family val="2"/>
            <scheme val="minor"/>
          </rPr>
          <t>SD, SMP, SMA, SMK, SLB, PAUD</t>
        </r>
        <r>
          <rPr>
            <sz val="9"/>
            <color indexed="81"/>
            <rFont val="Calibri"/>
            <family val="2"/>
            <scheme val="minor"/>
          </rPr>
          <t>.</t>
        </r>
      </text>
    </comment>
    <comment ref="E6" authorId="1" shapeId="0" xr:uid="{00000000-0006-0000-1000-000002000000}">
      <text>
        <r>
          <rPr>
            <b/>
            <sz val="8"/>
            <color indexed="81"/>
            <rFont val="Tahoma"/>
            <family val="2"/>
          </rPr>
          <t>windows:
Gunakan tanda petik (') sebelum ditulis angka!</t>
        </r>
        <r>
          <rPr>
            <sz val="8"/>
            <color indexed="81"/>
            <rFont val="Tahoma"/>
            <family val="2"/>
          </rPr>
          <t xml:space="preserve">
</t>
        </r>
      </text>
    </comment>
    <comment ref="E18" authorId="1" shapeId="0" xr:uid="{00000000-0006-0000-1000-000003000000}">
      <text>
        <r>
          <rPr>
            <b/>
            <sz val="8"/>
            <color indexed="81"/>
            <rFont val="Tahoma"/>
            <family val="2"/>
          </rPr>
          <t>windows:
Gunakan tanda petik (') sebelum ditulis angka!</t>
        </r>
        <r>
          <rPr>
            <sz val="8"/>
            <color indexed="81"/>
            <rFont val="Tahoma"/>
            <family val="2"/>
          </rPr>
          <t xml:space="preserve">
</t>
        </r>
      </text>
    </comment>
  </commentList>
</comments>
</file>

<file path=xl/sharedStrings.xml><?xml version="1.0" encoding="utf-8"?>
<sst xmlns="http://schemas.openxmlformats.org/spreadsheetml/2006/main" count="1537" uniqueCount="720">
  <si>
    <t>NO</t>
  </si>
  <si>
    <t>SKOR</t>
  </si>
  <si>
    <t>B.</t>
  </si>
  <si>
    <t>s.d.</t>
  </si>
  <si>
    <t>Kompetensi:</t>
  </si>
  <si>
    <t>Berkembang</t>
  </si>
  <si>
    <t>Layak</t>
  </si>
  <si>
    <t>Cakap</t>
  </si>
  <si>
    <t>Mahir</t>
  </si>
  <si>
    <t>No.</t>
  </si>
  <si>
    <t>A.2</t>
  </si>
  <si>
    <t>A.3</t>
  </si>
  <si>
    <t>B.1</t>
  </si>
  <si>
    <t>A.1</t>
  </si>
  <si>
    <t>B.2</t>
  </si>
  <si>
    <t>B.3</t>
  </si>
  <si>
    <t>C.1</t>
  </si>
  <si>
    <t>C.2</t>
  </si>
  <si>
    <t>a.</t>
  </si>
  <si>
    <t>Nama</t>
  </si>
  <si>
    <t>N I P</t>
  </si>
  <si>
    <t>Tempat / Tgl Lahir</t>
  </si>
  <si>
    <t>Pangkat / Gol.</t>
  </si>
  <si>
    <t>Masa Kerja</t>
  </si>
  <si>
    <t>Jenis Kelamin</t>
  </si>
  <si>
    <t>Pend. Terakhir</t>
  </si>
  <si>
    <t>Spesialisasi</t>
  </si>
  <si>
    <t>b.</t>
  </si>
  <si>
    <t>Nama Instansi/Sklh.</t>
  </si>
  <si>
    <t>Telepon / Fax</t>
  </si>
  <si>
    <t>Kelurahan</t>
  </si>
  <si>
    <t>Kecamatan</t>
  </si>
  <si>
    <t xml:space="preserve">Periode penilaian                                                  </t>
  </si>
  <si>
    <t>Formatif</t>
  </si>
  <si>
    <t>Sumatif</t>
  </si>
  <si>
    <t xml:space="preserve"> (tanggal, bulan, tahun)</t>
  </si>
  <si>
    <t>Kemajuan</t>
  </si>
  <si>
    <t>A.</t>
  </si>
  <si>
    <t>C.</t>
  </si>
  <si>
    <t>Penilai,</t>
  </si>
  <si>
    <t>Kepala Sekolah,</t>
  </si>
  <si>
    <t>:</t>
  </si>
  <si>
    <t>NUPTK / NRG</t>
  </si>
  <si>
    <t>Penilaian Tahun</t>
  </si>
  <si>
    <t>Nama Kepsek</t>
  </si>
  <si>
    <t>c.</t>
  </si>
  <si>
    <t>Provinsi</t>
  </si>
  <si>
    <t>Kepala Sekolah</t>
  </si>
  <si>
    <t>NIP</t>
  </si>
  <si>
    <t>d.</t>
  </si>
  <si>
    <t>Penilai</t>
  </si>
  <si>
    <t>SK Penugasan</t>
  </si>
  <si>
    <t>Nomor</t>
  </si>
  <si>
    <t>Tanggal</t>
  </si>
  <si>
    <t>Berlaku sampai dgn</t>
  </si>
  <si>
    <t xml:space="preserve">Waktu </t>
  </si>
  <si>
    <t>s.d</t>
  </si>
  <si>
    <t>INDIKATOR</t>
  </si>
  <si>
    <t>CHEK LIST (v)</t>
  </si>
  <si>
    <t>DATA PENILAIAN PENGEMBANGAN KOMPETENSI</t>
  </si>
  <si>
    <t>REKAPITULASI HASIL PENILAIAN</t>
  </si>
  <si>
    <t>PETUNJUK</t>
  </si>
  <si>
    <t>Tuliskan NIP</t>
  </si>
  <si>
    <t>Tuliskan NUPTK / NRG</t>
  </si>
  <si>
    <t>Tuliskan tempat dan tanggal lahir</t>
  </si>
  <si>
    <t>Tuliskan Jenis Kelamin</t>
  </si>
  <si>
    <t>Tuliskan Pendidikan terakhir</t>
  </si>
  <si>
    <t>Tuliskan Tahun Penilaian</t>
  </si>
  <si>
    <t xml:space="preserve">Tuliskan masa Penilaian </t>
  </si>
  <si>
    <t>Tuliskan Tanggal Penilaian (gunakan tanda petik satu ['])</t>
  </si>
  <si>
    <t>LAPORAN DAN EVALUASI</t>
  </si>
  <si>
    <t>Nama Sekolah</t>
  </si>
  <si>
    <t>Alamat Sekolah</t>
  </si>
  <si>
    <t>Periode Penilaian</t>
  </si>
  <si>
    <t>S.d</t>
  </si>
  <si>
    <t>PERSETUJUAN</t>
  </si>
  <si>
    <t>semua aspek yang ditulis / dilaporkan dalam format ini dan menyatakan setuju.</t>
  </si>
  <si>
    <t>Nama Penilai</t>
  </si>
  <si>
    <t>Tanda tangan</t>
  </si>
  <si>
    <t>JANGKA WAKTU PENILAIAN</t>
  </si>
  <si>
    <t>PENILAIAN PENGEMBANGAN PROFESIONAL</t>
  </si>
  <si>
    <t>NUPTK</t>
  </si>
  <si>
    <t xml:space="preserve">Jabatan </t>
  </si>
  <si>
    <t>Jabatan</t>
  </si>
  <si>
    <t>2937-7446-4520-0006</t>
  </si>
  <si>
    <t>28 Tahun</t>
  </si>
  <si>
    <t>S-2</t>
  </si>
  <si>
    <t>-</t>
  </si>
  <si>
    <t>Kampung Baru</t>
  </si>
  <si>
    <t>Kotaagung Timur</t>
  </si>
  <si>
    <t>Tanggamus</t>
  </si>
  <si>
    <t xml:space="preserve">Lampung </t>
  </si>
  <si>
    <t>0122/PK-G/XI/2022</t>
  </si>
  <si>
    <t>17 Juli 2022</t>
  </si>
  <si>
    <t>Unit Kerja</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</si>
  <si>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</si>
  <si>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</si>
  <si>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</si>
  <si>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</si>
  <si>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</si>
  <si>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</si>
  <si>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</si>
  <si>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</si>
  <si>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</si>
  <si>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</si>
  <si>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</si>
  <si>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</si>
  <si>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</si>
  <si>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</si>
  <si>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</si>
  <si>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</si>
  <si>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</si>
  <si>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</si>
  <si>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</si>
  <si>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</si>
  <si>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</si>
  <si>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</si>
  <si>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</si>
  <si>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</si>
  <si>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</si>
  <si>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</si>
  <si>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</si>
  <si>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</si>
  <si>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</si>
  <si>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</si>
  <si>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</si>
  <si>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Tuliskan pangkat / Golongan dan TMT Gol.</t>
  </si>
  <si>
    <t>v</t>
  </si>
  <si>
    <t>Perempuan</t>
  </si>
  <si>
    <t>Tuliskan Jabatan Guru sebagai Kepala Sekolah</t>
  </si>
  <si>
    <t>19660605 199403 1 012</t>
  </si>
  <si>
    <t>Magister Pendidikan</t>
  </si>
  <si>
    <t>Tuliskan Nama Guru/KS yang dinilai</t>
  </si>
  <si>
    <t>Tuliskan Masa kerja sebagai guru</t>
  </si>
  <si>
    <t xml:space="preserve">Tuliskan Spesialisasi Pendidikan </t>
  </si>
  <si>
    <t>TINGKAT KOMPETENSI</t>
  </si>
  <si>
    <t>1.</t>
  </si>
  <si>
    <t>2.</t>
  </si>
  <si>
    <t>3.</t>
  </si>
  <si>
    <t>4.</t>
  </si>
  <si>
    <t>Pembina</t>
  </si>
  <si>
    <t>01-04-2019</t>
  </si>
  <si>
    <t>Pangkat / Gol. / TMT</t>
  </si>
  <si>
    <t>Pangkat/Jab./Gol.</t>
  </si>
  <si>
    <t>Tahun penilaian</t>
  </si>
  <si>
    <t>Kabupaten/Kota</t>
  </si>
  <si>
    <t>Total</t>
  </si>
  <si>
    <t>PENILAIAN</t>
  </si>
  <si>
    <t>HASIL PENILAIAN</t>
  </si>
  <si>
    <t>PROPORSI</t>
  </si>
  <si>
    <t>NILAI</t>
  </si>
  <si>
    <t xml:space="preserve">Perolehan Angka Kredit  per tahun bagi </t>
  </si>
  <si>
    <t>Rerata Kuesioner Guru</t>
  </si>
  <si>
    <t>Rerata Kuesioner Siswa</t>
  </si>
  <si>
    <t>Sesuai dengan permenegpan RB 16-2009</t>
  </si>
  <si>
    <t>Rerata Kuesionar Ortu</t>
  </si>
  <si>
    <t>AKK Min</t>
  </si>
  <si>
    <t>AKPKB Min</t>
  </si>
  <si>
    <t>AKP Min</t>
  </si>
  <si>
    <t>ke</t>
  </si>
  <si>
    <t>y =</t>
  </si>
  <si>
    <t>Ketidak hadiran Tanpa Keterangan</t>
  </si>
  <si>
    <t>Hari</t>
  </si>
  <si>
    <t>Sebutan</t>
  </si>
  <si>
    <t>Tim Penilai,</t>
  </si>
  <si>
    <t>Yang dinilai,</t>
  </si>
  <si>
    <t>KOMPETENSI 1</t>
  </si>
  <si>
    <t>KOMPETENSI 3</t>
  </si>
  <si>
    <t>KOMPETENSI 2</t>
  </si>
  <si>
    <t>JUMLAH SKOR</t>
  </si>
  <si>
    <t>JENJANG</t>
  </si>
  <si>
    <t>Propinsi</t>
  </si>
  <si>
    <t>Guru (KS) yang dinilai,</t>
  </si>
  <si>
    <t>Nama Guru / KS</t>
  </si>
  <si>
    <t>Tugas Pokok</t>
  </si>
  <si>
    <t>TIDAK HADIR</t>
  </si>
  <si>
    <t>SKOR PERSENTASE</t>
  </si>
  <si>
    <t>Bulan dan Tahun</t>
  </si>
  <si>
    <t>Terlambat</t>
  </si>
  <si>
    <t>Pulang Cepat</t>
  </si>
  <si>
    <t>Jumlah</t>
  </si>
  <si>
    <t>Konversi</t>
  </si>
  <si>
    <t>Tanpa Keterangan</t>
  </si>
  <si>
    <t>Jumlah Tidak Hadir</t>
  </si>
  <si>
    <t>Tidak Hadir</t>
  </si>
  <si>
    <t>Hadir</t>
  </si>
  <si>
    <t>(menit)</t>
  </si>
  <si>
    <t>(hari)</t>
  </si>
  <si>
    <t>(1)</t>
  </si>
  <si>
    <t>(2)</t>
  </si>
  <si>
    <t>(3)</t>
  </si>
  <si>
    <t>(4)</t>
  </si>
  <si>
    <t>(5)</t>
  </si>
  <si>
    <t>(6)</t>
  </si>
  <si>
    <t>(7)</t>
  </si>
  <si>
    <t>(8)</t>
  </si>
  <si>
    <t>(9)</t>
  </si>
  <si>
    <t>(10)</t>
  </si>
  <si>
    <t>INDEKS PERSENTASE KEHADIRAN</t>
  </si>
  <si>
    <t>Observer</t>
  </si>
  <si>
    <t xml:space="preserve">Tugas Pokok </t>
  </si>
  <si>
    <t>Hasil Nilai</t>
  </si>
  <si>
    <t>No</t>
  </si>
  <si>
    <t>Komponen</t>
  </si>
  <si>
    <t>Pernyataan</t>
  </si>
  <si>
    <t>Jumlah Per Skor</t>
  </si>
  <si>
    <t>Jumlah Skor</t>
  </si>
  <si>
    <t xml:space="preserve">Hasil </t>
  </si>
  <si>
    <t>Skor Maksimum = Jumlah indikator x 2</t>
  </si>
  <si>
    <t>Akhir</t>
  </si>
  <si>
    <t>Nilai Kinerja= (Jumlah skor/skor maksimum) x 100</t>
  </si>
  <si>
    <t>Hubungan sosial dengan peserta didik</t>
  </si>
  <si>
    <t>Komunikasi</t>
  </si>
  <si>
    <t>Kepercayaan dalam memberikan pendidikan</t>
  </si>
  <si>
    <t>guru dengan tugas utama ………………………………...…</t>
  </si>
  <si>
    <t>DENGAN PENILAIAN 360 DERAJAT DAN KEHADIRAN</t>
  </si>
  <si>
    <t>B. FORMAT IDENTITAS DIRI</t>
  </si>
  <si>
    <t xml:space="preserve">Nama  </t>
  </si>
  <si>
    <t>NIP / No. Seri Krpeg</t>
  </si>
  <si>
    <t>IDENTITAS PENILAI</t>
  </si>
  <si>
    <t>Kepribadian</t>
  </si>
  <si>
    <t>1. Menjelaskan konsep, materi, dan struktur dari suatu disiplin ilmu yang relevan.</t>
  </si>
  <si>
    <t>2. Menganalisis prasyarat untuk menguasai konsep dari suatu disiplin ilmu.</t>
  </si>
  <si>
    <t>3. Menjelaskan keterkaitan suatu konsep dengan konsep yang lain</t>
  </si>
  <si>
    <t>4. Mengevaluasi konsep, struktur, dan materi pada kurikulum.</t>
  </si>
  <si>
    <t>Menyusun konsep menjadi alur belajar yang urut dan meningkat kompleksitasnya.</t>
  </si>
  <si>
    <t>Menyusun konsep dan menjelaskan prasyaratnya untuk menjadi alur belajar yang urut dan meningkat kompleksitasnya.</t>
  </si>
  <si>
    <t>Menyusun konsep dan keterkaitannya dengan konsep dari disiplin ilmu yang berbeda menjadi alur belajar yang urut dan meningkat kompleksitasnya.</t>
  </si>
  <si>
    <t xml:space="preserve">Mampu menggerakkan guru lain dalam menyusun alur belajar yang meningkat kompleksitasnya berdasarkan urutan konsep dari suatu disiplin ilmu maupun lintas disiplin ilmu. </t>
  </si>
  <si>
    <t>1. Menjelaskan proses belajar yang dialami murid.</t>
  </si>
  <si>
    <t>2. Menjelaskan kebutuhan murid termasuk murid berkebutuhan khusus.</t>
  </si>
  <si>
    <t>3. Mengidentifikasi tahap perkembangan dan latar belakang murid.</t>
  </si>
  <si>
    <t>4. Menjabarkan tahap penguasaan kompetensi dari disiplin tertentu.</t>
  </si>
  <si>
    <t>Menjelaskan tahap penguasaan pengetahuan murid berdasarkan pemahaman terhadap proses belajar, kebutuhan, tahap perkembangan, dan latar belakang murid.</t>
  </si>
  <si>
    <t>Menjelaskan tahap penguasaan pengetahuan murid berdasarkan pemahaman terhadap proses belajar, kebutuhan, tahap perkembangan, dan latar belakang murid untuk mengetahui kemampuan awal murid dan memilih strategi pembelajaran yang tepat.</t>
  </si>
  <si>
    <t>Menjelaskan tahap penguasaan pengetahuan murid berdasarkan pemahaman terhadap proses belajar, kebutuhan, tahap perkembangan, dan latar belakang murid untuk mengetahui kemampuan awal murid dan menerapkan diferrensial strategi pembelajaran.</t>
  </si>
  <si>
    <t>Membantu guru lain menganalisis tahap penguasaan pengetahuan murid berdasarkan pemahaman terhadap proses belajar, kebutuhan, tahap perkembangan, dan latar belakang murid untuk mengetahui kemampuan awal murid dan memilih strategi pembelajaran yang tepat, serta menerapkan
diferensiasi strategi pembelajaran.</t>
  </si>
  <si>
    <t>1. Menganalisis perkembangan murid, kurikulum,dan profil pelajar Pancasila.</t>
  </si>
  <si>
    <t>2. Menetapkan urutan hasil belajar sesuai dengan tahap penguasaan kompetensi murid.</t>
  </si>
  <si>
    <t>3. Merumuskan tujuan belajar yang dapat diukur dan menunjukkan capaian murid.</t>
  </si>
  <si>
    <t>4. Memastikan tujuan belajar yang mencakup keragaman perkembangan murid.</t>
  </si>
  <si>
    <t xml:space="preserve">Menetapkan tujuan belajar sesuai dengan perkembangan murid, kurikulum, dan profil pelajar Pancasila. </t>
  </si>
  <si>
    <t xml:space="preserve">Menetapkan tujuan belajar yang menantang dan realistis sesuai dengan perkembangan murid, kurikulum, dan profil pelajar Pancasila, dan memahami cara melakukan asesmennya. </t>
  </si>
  <si>
    <t>Menetapkan tujuan belajar yang bervariasi, menantang, dan realistis sesuai dengan perkembangan murid, kurikulum, dan profil pelajar Pancasila dan
melakukan asesmen yang bervariasi.</t>
  </si>
  <si>
    <t>Membantu guru lain menetapkan tujuan belajar yang bervariasi, menantang, dan realistis sesuai dengan perkembangan murid, kurikulum, dan profil pelajar Pancasila dan melakukan asesmen.</t>
  </si>
  <si>
    <t>1. Melakukan dan mendorong praktik komunikasi positif di lingkungan belajar.</t>
  </si>
  <si>
    <t>2. Mengikutsertakan murid dalam perencanaan, pelaksanaan, dan refleksi belajar.</t>
  </si>
  <si>
    <t>3. Mengembangkan kesepakatan dan kebiasaan positif di lingkungan belajar.</t>
  </si>
  <si>
    <t>4. Membangun kepercayaan diri dan menanamkan harapan yang tinggi pada murid.</t>
  </si>
  <si>
    <t>5. Memotivasi murid berdasarkan konsep motivasi intrinsik.</t>
  </si>
  <si>
    <t>6. Mengelola perilaku murid yang sulit dengan tetap menghargai hak anak tersebut.</t>
  </si>
  <si>
    <t xml:space="preserve">Menggunakan beberapa strategi komunikasi dalam mengembangkan dan memelihara lingkungan belajar yang memungkinkan murid belajar secara aman dan nyaman. </t>
  </si>
  <si>
    <t>Menggunakan berbagai strategi komunikasi yang positif dan efektif dalam mengikutsertakan murid mengelola kesepakatan dan kebiasaan kelas yang
memfasilitasi murid belajar secara aman dan nyaman.</t>
  </si>
  <si>
    <t>Mengembangkan kelas sebagai sistem sosial yang merencanakan, mengatur, dan mewujudkan lingkungan kelas yang memfasilitasi murid belajar secara aman dan nyaman.</t>
  </si>
  <si>
    <t xml:space="preserve">Mengembangkan kelas sebagai sistem sosial yang merencanakan, mengatur, dan mewujudkan lingkungan kelas yang memfasilitasi murid belajar secara aman dan nyaman dalam berbagai konteks sekolah dan tantangan yang berbeda. </t>
  </si>
  <si>
    <t>1. Menyusun desain pembelajaran sesuai dengan tujuan, bermakna, dan mengikutsertakan murid.</t>
  </si>
  <si>
    <t>2. Memastikan desain pembelajaran yang disusun relevan dengan tantangan di sekitar sekolah.</t>
  </si>
  <si>
    <t>3. Melaksanakan pembelajaran yang dinamis dan menumbuhkan kegemaran belajar murid.</t>
  </si>
  <si>
    <t>4. Melaksanakan pembelajaran yang menumbuhkan kemampuan bernalar kritis murid.</t>
  </si>
  <si>
    <t>5. Merefleksikan desain dan praktik pembelajaran serta menindaklanjutinya.</t>
  </si>
  <si>
    <t>Menyusun desain dan melaksanakan pembelajaran sesuai dengan tujuan, bermakna, dan mengikutsertakan murid yang menumbuhkan kegemaran belajar murid.</t>
  </si>
  <si>
    <t>Menyusun desain dan melaksanakan pembelajaran yang dinamis sesuai dengan tujuan, bermakna, dan mengikutsertakan murid, serta relevan dengan tantangan lingkungan sekitar sekolah untuk menumbuhkan kegemaran belajar dan kemampuan bernalar kritis murid.</t>
  </si>
  <si>
    <t>Menyusun desain dan melaksanakan pembelajaran yang dinamis sesuai tujuan, bermakna, dan mengikutsertakan murid, serta relevan dengan  tantangan lingkungan sekitar sekolah untuk memastikan tumbuhnya kegemaran belajar dan kemampuan bernalar kritis diikuti dengan refleksi bersama murid serta menindaklanjutinya.</t>
  </si>
  <si>
    <t xml:space="preserve">Membimbing guru lain dalam menyusun desain dan melaksanakan pembelajaran yang dinamis sesuai tujuan, bermakna, dan mengikutsertakan murid, serta relevan dengan tantangan lingkungan sekitar sekolah untuk memastikan tumbuhnya kegemaran belajar dan kemampuan bernalar kritis diikuti dengan refleksi bersama murid serta menindaklanjutinya. </t>
  </si>
  <si>
    <t>1. Merancang asesmen sesuai dengan tujuan dan bermakna bagi murid.</t>
  </si>
  <si>
    <t>2. Melakukan asesmen secara obyektif dan relevan bagi murid.</t>
  </si>
  <si>
    <t>3. Memberi umpan balik yang spesifik dan bermakna bagi murid.</t>
  </si>
  <si>
    <t>4. Menyusun laporan belajar yang relevan dan mudah dipahami.</t>
  </si>
  <si>
    <t>5. Menyampaikan laporan belajar melalui komunikasi yang dialogis.</t>
  </si>
  <si>
    <t>6. Menganalisis hasil asesmen sebagai bahan untuk perbaikan pembelajaran.</t>
  </si>
  <si>
    <t xml:space="preserve">Merancang minimal satu bentuk asesmen yang sesuai dengan tujuan dan bermakna, melakukan asesmen secara obyektif dan relevan, memberi umpan balik, serta menyampaikan laporan belajar kepada murid/wali murid. </t>
  </si>
  <si>
    <t>Merancang beragam asesmen yang sesuai dengan tujuan dan bermakna, melakukan asesmen secara obyektif dan relevan, memberi umpan balik yang
spesifik dan bermakna, menyampaikan laporan belajar kepada wali murid dan murid, dan menggunakan hasil asesmen untuk meningkatkan kualitas belajar.</t>
  </si>
  <si>
    <t>Merancang beragam asesmen yang sesuai dengan tujuan dan bermakna, melakukan asesmen secara obyektif dan relevan, membiasakan memberi umpan balik yang spesifik dan bermakna, menyampaikan laporan belajar kepada wali murid dan murid, dan menganalisis hasil asesmen sebagai bahan untuk perbaikan pembelajaran.</t>
  </si>
  <si>
    <t>Membimbing guru lain dalam merancang beragam asesmen yang sesuai dengan tujuan dan bermakna, melakukan asesmen secara obyektif dan relevan, membiasakan memberi umpan balik yang spesifik dan bermakna, menyampaikan laporan belajar kepada wali murid dan murid, dan menganalisis hasil asesmen sebagai bahan untuk perbaikan pembelajaran.</t>
  </si>
  <si>
    <t>3. Menyediakan peran yang relevan dan bermakna bagi orang tua/wali murid dan masyarakat dalam pembelajaran.</t>
  </si>
  <si>
    <t>Menunjukkan sikap positif terhadap keikutsertaan orang tua/wali murid dan masyarakat dalam pembelajaran.</t>
  </si>
  <si>
    <t>Memberi kesempatan bagi orang tua/wali murid dan masyarakat untuk ikut serta dalam pembelajaran sesuai konteks dan bermakna.</t>
  </si>
  <si>
    <t>Berkolaborasi dengan guru lain dalam menyediakan kesempatan bagi orang tua/wali murid dan masyarakat untuk ikut serta berperan dalam pembelajaran sesuai konteks dan bermakna.</t>
  </si>
  <si>
    <t>Menginisiasi baik secara mandiri maupun berkolaborasi dengan guru lain dalam menyediakan kesempatan bagi orang tua/wali murid dan masyarakat
untuk ikut serta berperan dalam pembelajaran sesuai konteks dan bermakna.</t>
  </si>
  <si>
    <t>1. Melakukan refleksi terhadap praktik pembelajaran dan pendidikan.</t>
  </si>
  <si>
    <t>2. Menemukan aspek kekuatan dan kelemahan sebagai guru.</t>
  </si>
  <si>
    <t>3. Menetapkan tujuan dan rencana pengembangan diri.</t>
  </si>
  <si>
    <t>4. Menentukan cara dan beradaptasi dalam melakukan pengembangan diri.</t>
  </si>
  <si>
    <t>Melakukan refleksi terhadap praktik pembelajaran dan pendidikan untuk mengetahui aspek kekuatan dan kelemahan sebagai guru.</t>
  </si>
  <si>
    <t>Melakukan refleksi terhadap praktik pembelajaran dan pendidikan berdasarkan penilaian diri dan umpan balik dari murid sehingga dapat menganalisis
aspek kekuatan dan kelemahan sebagai guru.</t>
  </si>
  <si>
    <t>Melakukan refleksi terhadap praktik pembelajaran dan pendidikan berdasarkan penilaian diri dan umpan balik dari murid dan/atau rekan kerja sehingga
dapat menganalisis aspek kekuatan dan kelemahan sebagai guru dalam melakukan pengembangan diri yang berdampak pada peningkatan kualitas
pembelajaran dan pendidikan.</t>
  </si>
  <si>
    <t>Menginisiasi refleksi kolaboratif dengan warga sekolah secara berkala terhadap praktik pembelajaran dan pendidikan sehingga dapat menganalisis  aspek kekuatan dan kelemahan sebagai guru dalam melakukan pengembangan praktik pembelajaran dan pendidikan yang berdampak pada peningkatan kualitas pembelajaran dan pendidikan.</t>
  </si>
  <si>
    <t>1. Mengaktualisasikan makna, tujuan, dan pandangan hidup guru berdasarkan
keyakinannya terhadap Tuhan Yang Maha Esa.</t>
  </si>
  <si>
    <t>2. Mengelola emosi agar berdampak positif terhadap fungsi dan perannya sebagai guru.</t>
  </si>
  <si>
    <t>3. Menggunakan prinsip moral dalam pengambilan keputusan.</t>
  </si>
  <si>
    <t>4. Melaksanakan pembelajaran sesuai dengan perilaku kerja yang mengacu pada kode
etik guru.</t>
  </si>
  <si>
    <t>5. Menerapkan strategi untuk menghindari pelanggaran kode etik guru dan konflik
kepentingan.</t>
  </si>
  <si>
    <t>Mengelola emosi, menggunakan prinsip moral, dan menunjukkan keyakinan terhadap Tuhan yang Maha Esa untuk berperilaku kerja yang mengacu pada kode etik guru.</t>
  </si>
  <si>
    <t>Mengelola emosi, menggunakan prinsip moral, dan menunjukkan keyakinan terhadap Tuhan yang Maha Esa untuk mengembangkan perilaku kerja dan
pembelajaran yang mengacu pada kode etik guru.</t>
  </si>
  <si>
    <t xml:space="preserve">Mengelola emosi, menggunakan prinsip moral, dan menunjukkan keyakinan terhadap Tuhan yang Maha Esa untuk mengembangkan perilaku kerja dan pembelajaran yang mengacu pada kode etik guru, serta mengantisipasi pelanggaran kode etik guru dan menghindari konflik kepentingan. </t>
  </si>
  <si>
    <t xml:space="preserve">Membimbing guru lain dalam mengelola emosi, menggunakan prinsip moral, dan menunjukkan keyakinan terhadap Tuhan yang Maha Esa untuk mengembangkan perilaku kerja dan pembelajaran yang mengacu pada kode etik guru serta mengantisipasi terjadinya pelanggaran kode etik guru dan menghindari konflik kepentingan. </t>
  </si>
  <si>
    <t>1. Melakukan interaksi aktif dengan menjaga dan menghormati hak anak</t>
  </si>
  <si>
    <t>2. Menunjukkan kepedulian terhadap keselamatan dan keamanan anak, baik sebagai individu maupun kelompok.</t>
  </si>
  <si>
    <t>3. Melakukan refleksi praktik dan kebiasaan bekerja yang berorientasi pada anak.</t>
  </si>
  <si>
    <t>C.3</t>
  </si>
  <si>
    <t>Melakukan dan menjelaskan cara berinteraksi dengan anak dengan menjaga dan menghormati hak anak.</t>
  </si>
  <si>
    <t>Melakukan interaksi aktif dengan anak dengan menjaga dan menghormati hak anak, baik sebagai individu dan kelompok dan melakukan refleksi interaksi dengan anak.</t>
  </si>
  <si>
    <t>Melakukan interaksi praktik dan kebiasaan bekerja serta memberikan respons yang berpihak pada anak dengan menjaga dan menghormati hak anak, baik sebagai individu dan kelompok menghadapi situasi yang mengancam keselamatan dan keamanan.</t>
  </si>
  <si>
    <t>Menginisiasi kolaborasi dengan guru lain untuk melakukan refleksi praktik dan kebiasaan bekerja untuk meningkatkan kualitas kerja yang menjaga dan menghormati hak anak, serta memastikan keselamatan dan keamanan, baik sebagai individu dan kelompok .</t>
  </si>
  <si>
    <t>1. Mengenali dan menghormati perbedaan dalam konteks kebinekaan.</t>
  </si>
  <si>
    <t>2. Mengakui dan menerima keberagaman kebutuhan pengembangan potensi orang lain.</t>
  </si>
  <si>
    <t>3. Merencanakan dan melaksanakan pengembangan potensi secara kolaboratif.</t>
  </si>
  <si>
    <t>4. Melakukan refleksi terhadap aktivitas kolaborasi pengembangan potensi.</t>
  </si>
  <si>
    <t>5. Menerapkan hasil pengembangan potensi untuk menumbuhkan perilaku kerja.</t>
  </si>
  <si>
    <t>C.4</t>
  </si>
  <si>
    <t>Mengetahui perlunya pengembangan potensi melalui kolaborasi dengan menghargai perbedaan.</t>
  </si>
  <si>
    <t>Melakukan kolaborasi dengan teman sejawat dan melakukan refleksi berdasarkan data dan fakta terhadap praktik pengembangan potensi yang  dilakukan untuk menumbuhkan perilaku kerja.</t>
  </si>
  <si>
    <t>Menginisiasi untuk melakukan kolaborasi dengan teman sejawat dan melakukan refleksi berdasarkan data dan fakta terhadap berbagai praktik pengembangan potensi yang dilakukan untuk menumbuhkan perilaku kerja.</t>
  </si>
  <si>
    <t xml:space="preserve">Membimbing guru lain untuk melakukan kolaborasi dengan teman sejawat dan melakukan refleksi berdasarkan data dan fakta terhadap berbagai praktik pengembangan potensi yang dilakukan untuk menumbuhkan perilaku kerja. </t>
  </si>
  <si>
    <t>1. Mengikuti secara aktif berbagai kegiatan jejaring dan organisasi profesi.</t>
  </si>
  <si>
    <t>2. Melakukan eksplorasi beragam pengalaman belajar dari kegiatan jejaring dan organisasi profesi untuk mengembangkan karier.</t>
  </si>
  <si>
    <t>3. Menghasilkan karya dan/atau memberikan layanan yang bermakna dari kegiatan jejaring dan organisasi profesi untuk mengembangkan karier.</t>
  </si>
  <si>
    <t>C.5</t>
  </si>
  <si>
    <t>Mengikuti kegiatan jejaring dan organisasi profesi untuk mengembangkan karier.</t>
  </si>
  <si>
    <t>Mengikuti secara aktif kegiatan jejaring dan organisasi profesi untuk mengekplorasi beragam pengalaman belajar yang relevan dengan kebutuhan belajar untuk mengembangkan karier.</t>
  </si>
  <si>
    <t>Membuat karya dan/atau memberikan layanan yang bermakna, berbagi praktik baik pembelajaran, dan mengambil beragam peran pada kegiatan jejaring dan organisasi profesi yang relevan dengan kebutuhan belajar untuk mengembangkan karier.</t>
  </si>
  <si>
    <t>Membimbing guru lain dalam membuat karya dan/atau memberikan layanan yang bermakna, dalam berbagi praktik baik pembelajaran, dan dalam mengambil beragam peran pada kegiatan jejaring dan organisasi profesi yang relevan dengan kebutuhan belajar untuk mengembangkan karier.</t>
  </si>
  <si>
    <t>KOMPETENSI</t>
  </si>
  <si>
    <t>Jumlah (Hasil Penilaian Kompetensi Profesional Guru)</t>
  </si>
  <si>
    <t>Guru yang dinilai,</t>
  </si>
  <si>
    <t>PENILAIAN GURU / PENDIDIK OLEH TEMAN SEJAWAT</t>
  </si>
  <si>
    <t xml:space="preserve">Perilaku Guru sehari-hari </t>
  </si>
  <si>
    <t xml:space="preserve">Guru mentaati peraturan yang berlaku di sekolah </t>
  </si>
  <si>
    <t>Guru bekerja sesuai jadwal yang ditetapkan</t>
  </si>
  <si>
    <t>Guru berpakaian rapi dan/atau sopan</t>
  </si>
  <si>
    <t>Guru  rajin mengikuti upacara bendera</t>
  </si>
  <si>
    <t>Guru berprilaku baik terhadap saya dan guru lain</t>
  </si>
  <si>
    <t>Guru bersedia menerima kritik dan saran dari saya atau guru lain</t>
  </si>
  <si>
    <t>Guru dapat menjadi teladan bagi saya dan teman-teman</t>
  </si>
  <si>
    <t>Guru ikut aktif menjaga lingkungan sekolah bebas dari asap rokok</t>
  </si>
  <si>
    <t>Guru berpartisipasi aktif dalam kegiatan ekstrakurikuler</t>
  </si>
  <si>
    <t>Guru berpartisispasi aktif dalam kegiatan peningkatan prestasi sekolah</t>
  </si>
  <si>
    <t>Hubungan Guru dengan Teman Sejawat</t>
  </si>
  <si>
    <t xml:space="preserve">Guru bersikap ramah kepada saya atau orang lain. </t>
  </si>
  <si>
    <t>Guru berbahasa santun kepada saya atau orang lain.</t>
  </si>
  <si>
    <t>Guru memberi motivasi kepada saya atau teman-teman guru lain</t>
  </si>
  <si>
    <t>Guru pandai berkomunikasi secara lisan atau tertulis</t>
  </si>
  <si>
    <t>Guru memotivasi diri dan rekan sejawat secara aktif dan kreatif dalam melaksanakan proses pendidikan.</t>
  </si>
  <si>
    <t>Guru menciptakan suasana kekeluargaan di dalam dan luar sekolah.</t>
  </si>
  <si>
    <t>Guru mudah bekerjasama dengan saya atau guru lainnya</t>
  </si>
  <si>
    <t>Guru bersedia membantu menyelesaikan masalah saya dan guru lainnya</t>
  </si>
  <si>
    <t>Guru menghargai kemampuan saya dan guru lainnya</t>
  </si>
  <si>
    <t xml:space="preserve">Perilaku Profesional Guru </t>
  </si>
  <si>
    <t>Guru memiliki kretivitas dalam pembelajaran</t>
  </si>
  <si>
    <t>Guru  memiliki pengetahuan dan keterampilan Teknologi Informasi (TI) yang memadai</t>
  </si>
  <si>
    <t>Guru memiliki perangkat pembelajaran yang lengkap</t>
  </si>
  <si>
    <t>Guru ada di sekolah meskipun  tidak mengajar di kelas</t>
  </si>
  <si>
    <t>Guru memulai  pembelajaran tepat waktu</t>
  </si>
  <si>
    <t>Guru mengakhiri pembelajaran tepat waktu</t>
  </si>
  <si>
    <t>Guru memberikan tugas kepada peserta didik apa bila berhalangan hadir untuk mengajar</t>
  </si>
  <si>
    <t>Guru  memberi informasi kepada saya atau guru lain jika berhalangan hadir untuk mengajar</t>
  </si>
  <si>
    <t>Guru memperlakukan peserta didik dengan penuh kasih sayang</t>
  </si>
  <si>
    <t>PENILAIAN GURU / PENDIDIK OLEH PESERTA DIDIK</t>
  </si>
  <si>
    <t>Penguasaan Materi</t>
  </si>
  <si>
    <t>Guru menyampaikan materi pelajaran dengan contoh kehidupan sehari-hari</t>
  </si>
  <si>
    <t>Guru menjelaskan materi Pelajaran dari buku paket dan sumber belajar lainnya</t>
  </si>
  <si>
    <t>Guru memberikan contoh atau permasalahan yang berhubungan dengan keadaan saat ini</t>
  </si>
  <si>
    <t>Guru Mengajar sesuai dengan materi pelajaran</t>
  </si>
  <si>
    <t>Kemahiran dalam mengajar</t>
  </si>
  <si>
    <t>Guru menyampaikan kegiatan yang akan dilakukan selama pembelajaran</t>
  </si>
  <si>
    <t>Guru memberikan motivasi kepada saya dan teman-teman</t>
  </si>
  <si>
    <t>Guru menyampaikan materi pelajaran dengan mudah dimengerti</t>
  </si>
  <si>
    <t>Guru mengajar dengan cara yang bervariasi misalnya diskusi, demonstrasi, tanya jawab, ceramah dan lain-lain</t>
  </si>
  <si>
    <t>Guru berbicara dengan jelas ketika menyampaikan materi pelajaran</t>
  </si>
  <si>
    <t>Guru meminta belajar secara berkelompok</t>
  </si>
  <si>
    <t>Guru mengajar secara menyenangkan dan menarik</t>
  </si>
  <si>
    <t>Guru terampil menggunakan alat bantu saat mengajar</t>
  </si>
  <si>
    <t>Guru membimbing saya dan teman-teman ketika mengalami kesulitan</t>
  </si>
  <si>
    <t>Guru membuat suasana nyaman saat melaksanakan pembelajaran</t>
  </si>
  <si>
    <t>Guru memberikan kesempatan kepada saya dan teman-teman untuk bertanya dan menjawab</t>
  </si>
  <si>
    <t>Guru menghargai kemampuan saya dan teman-teman</t>
  </si>
  <si>
    <t>Guru memberikan nilai hasil belajar</t>
  </si>
  <si>
    <t>Guru memberikan tugas dalam pembelajaran</t>
  </si>
  <si>
    <t>Perilaku Guru sehari-hari</t>
  </si>
  <si>
    <t>Guru mengajak saya dan teman-teman untuk berprilaku baik</t>
  </si>
  <si>
    <t>Guru memberi contoh perilaku yang sesuai dengan aturan</t>
  </si>
  <si>
    <t>Guru menjalankan ibadah sesuai dengan ajaran agamanya</t>
  </si>
  <si>
    <t>Guru berpakaian rapih sesuai dengan aturan sekolah</t>
  </si>
  <si>
    <t>Guru menghargai perbedaan asal, suku, agama dan ras.</t>
  </si>
  <si>
    <t>Guru berbicara dengan santun</t>
  </si>
  <si>
    <t>Guru ramah</t>
  </si>
  <si>
    <t>Guru Sabar</t>
  </si>
  <si>
    <t>Guru memulai pembelajaran tepat waktu</t>
  </si>
  <si>
    <t>Guru memberikan tugas apabila berhalangan hadir</t>
  </si>
  <si>
    <t>Guru menjaga lingkungan sekolah tanpa asap rokok</t>
  </si>
  <si>
    <t>Guru menjaga kebersihan lingkungan sekolah</t>
  </si>
  <si>
    <t>Guru memulai dan mengakhiri pembelajaran dengan doa bersama</t>
  </si>
  <si>
    <t>Guru memperhatikan kebutuhan belajar saya dan teman-teman</t>
  </si>
  <si>
    <t>Guru menyebutkan nama saya dan teman-teman selama kegiatan pembelajaran atau kegiatan lainnya</t>
  </si>
  <si>
    <t>Guru memberi perhatian kepada saya dan teman-teman</t>
  </si>
  <si>
    <t>Guru memelihara komunikasi yang baik dengan semua peserta didik</t>
  </si>
  <si>
    <t>Guru mudah dihubungi pada saat diperlukan untuk diskusi</t>
  </si>
  <si>
    <t>Guru akrab dengan saya dan teman-teman</t>
  </si>
  <si>
    <t>Guru ikut serta dalam berbagai macam kegiatan sekolah (upacara, kegiatan keagamaan, senam bersama)</t>
  </si>
  <si>
    <t>PENILAIAN GURU / PENDIDIK OLEH ORANG TUA / WALI / KOMITE</t>
  </si>
  <si>
    <t>Guru memberitahukan perkembangan belajar putra / putri saya</t>
  </si>
  <si>
    <t xml:space="preserve">Guru memberi kesempatan berkomunikasi dengan saya yang berkaitan dengan perilaku atau kesulitan belajar </t>
  </si>
  <si>
    <t>Guru bekerjasama dengan orang tua untuk menyelesaikan kesulitan belajar putra / putri saya</t>
  </si>
  <si>
    <t>Guru berperan sebagai orang tua bagi putra / putri saya di sekolah</t>
  </si>
  <si>
    <t>Guru mengubahn perilaku putra / putri saya menjadi lebih baik</t>
  </si>
  <si>
    <t>Guru memberikan bimbingan dalam pembelajaran kepada putra / putri saya yang dapat dimanfaatkan dalam kehidupan sehari-hari</t>
  </si>
  <si>
    <t>Guru disenangi oleh putra / putri saya dan teman-temannya</t>
  </si>
  <si>
    <t>Guru mengembalikan hasil belajar (PR, Tugas, Hasil Ulangan) putra - putri saya dilengkapi dengan catatan</t>
  </si>
  <si>
    <t>PENILAIAN GURU / PENDIDIK OLEH DUNIA USAHA DAN DUNIA INDUSTRI (DU-DI)</t>
  </si>
  <si>
    <t>Guru menunjukkan sikap bertanggung jawab</t>
  </si>
  <si>
    <t>Guru menunjukkan sikap disiplin</t>
  </si>
  <si>
    <t>Guru peduli menjaga kebersihan lingkungan kerja</t>
  </si>
  <si>
    <t>Guru mencari informasi sarana atau sumberbelajar dari instansi / DUDI</t>
  </si>
  <si>
    <t>Guru melaksanakan sinkronisasi kompetensi dasar dengan instansi dan DUDI</t>
  </si>
  <si>
    <t>Guru mengkoordinasikan penempatan peserta didik untuk praktik kerja lapangan dengan instansi atau DUDI</t>
  </si>
  <si>
    <t>Guru memantau peserta didik selama praktik kerja lapangan</t>
  </si>
  <si>
    <t>Guru mengkoordinasikan penyusunan laporan jurnal praktik kerja lapangan dengan instansi atau DUDI</t>
  </si>
  <si>
    <t>PROFESIONAL GURU DAN PENILAI</t>
  </si>
  <si>
    <t>Nama Guru yang dinilai</t>
  </si>
  <si>
    <t>Guru Madya</t>
  </si>
  <si>
    <t>Laki-laki</t>
  </si>
  <si>
    <t>Dra. Ratih Purwasih, M.Pd.</t>
  </si>
  <si>
    <t>19680610 199903 2 001</t>
  </si>
  <si>
    <t>Magister Manajemen</t>
  </si>
  <si>
    <t>SK. Tim PK-Guru SMK</t>
  </si>
  <si>
    <t>Pembina Tk.I / IV.b</t>
  </si>
  <si>
    <t>26 Tahun</t>
  </si>
  <si>
    <t>Tahun Penilaian</t>
  </si>
  <si>
    <t>(Persetujuan ini ditandatangani oleh penilai dan Guru yang dinilai)</t>
  </si>
  <si>
    <t>Penilai dan guru yang dinilai menyatakan telah membaca dan memahami</t>
  </si>
  <si>
    <t xml:space="preserve">Nama Guru </t>
  </si>
  <si>
    <t>IDENTITAS GURU YANG DINILAI</t>
  </si>
  <si>
    <t>Guru yang dinilai</t>
  </si>
  <si>
    <t>1. PENGETAHUAN PROFESIONAL</t>
  </si>
  <si>
    <t>1.1 Menganalisis struktur dan alur pengetahuan untuk pembelajaran.</t>
  </si>
  <si>
    <t>1.2 Menjabarkan tahap penguasaan kompetensi murid.</t>
  </si>
  <si>
    <t>1.3 Menetapkan tujuan belajar sesuai karakteristik murid, kurikulum, dan profil pelajar Pancasila.</t>
  </si>
  <si>
    <t>2. PRAKTIK PEMBELAJARAN PROFESIONAL</t>
  </si>
  <si>
    <t>2.1 Mengembangkan lingkungan kelas yang memfasilitasi murid belajar secara aman dan nyaman.</t>
  </si>
  <si>
    <t>2.2 Menyusun desain, melaksanakan, dan merefleksikan pembelajaran yang efektif.</t>
  </si>
  <si>
    <t>2.3 Melakukan asesmen, memberi umpan balik, dan menyampaikan laporan belajar.</t>
  </si>
  <si>
    <t>2.4 Mengikutsertakan orang tua/wali murid dan masyarakat dalam pembelajaran.</t>
  </si>
  <si>
    <t>3. PENGEMBANGAN PROFESI</t>
  </si>
  <si>
    <t>3.2 Menunjukkan kematangan spiritual, moral, dan emosi untuk berperilaku sesuai dengan kode etik guru.</t>
  </si>
  <si>
    <t>3.3 Menunjukkan praktik dan kebiasaan bekerja yang berorientasi pada anak.</t>
  </si>
  <si>
    <t>3.4 Melakukan pengembangan potensi secara gotong royong untuk menumbuhkan perilaku kerja.</t>
  </si>
  <si>
    <t>3.5 Berpartisipasi aktif dalam jejaring dan organisasi profesi untuk mengembangkan karier.</t>
  </si>
  <si>
    <t>KOMPETENSI PROFESIONAL GURU</t>
  </si>
  <si>
    <t>KODE PKG</t>
  </si>
  <si>
    <t>Nama Guru</t>
  </si>
  <si>
    <t xml:space="preserve">INSTRUMEN PENILAIAN PRILAKU KINERJA GURU / KEPALA SEKOLAH </t>
  </si>
  <si>
    <t>OLEH GURU/TEMAN SEJAWAT</t>
  </si>
  <si>
    <t xml:space="preserve">Nama Guru / KS </t>
  </si>
  <si>
    <t>NIP.</t>
  </si>
  <si>
    <t>Tugas Tambahan</t>
  </si>
  <si>
    <t>PERNYATAAN</t>
  </si>
  <si>
    <t>KOMPONEN</t>
  </si>
  <si>
    <t>Tidak ada bukti (Tidak  terpenuhi)</t>
  </si>
  <si>
    <t>Terpenuhi sebagian</t>
  </si>
  <si>
    <t>Seluruhnya terpenuhi</t>
  </si>
  <si>
    <t>I</t>
  </si>
  <si>
    <t>Prilaku sehari-hari</t>
  </si>
  <si>
    <t>II</t>
  </si>
  <si>
    <t>Hubungan dengan teman</t>
  </si>
  <si>
    <t>III</t>
  </si>
  <si>
    <t>Prilaku Profesional Guru</t>
  </si>
  <si>
    <t>JUMLAH SKOR SETIAP PERNYATAAN</t>
  </si>
  <si>
    <t>TOTAL SKOR</t>
  </si>
  <si>
    <t>Responden,</t>
  </si>
  <si>
    <t>OLEH PESERTA DIDIK/SISWA</t>
  </si>
  <si>
    <t>OLEH ORANG TUA / KOMITE</t>
  </si>
  <si>
    <t>OLEH DUNIA USAHA DAN INDUSTRI (DU-DI)</t>
  </si>
  <si>
    <t>……….., ……….20 ………</t>
  </si>
  <si>
    <t>.………………………………..</t>
  </si>
  <si>
    <t>: …………………………………………</t>
  </si>
  <si>
    <t>3.1 Menunjukkan kebiasaan refleksi untuk pengembangan diri secara mandiri.</t>
  </si>
  <si>
    <t>DESKRIPSI SIMPULAN HASIL EVALUASI</t>
  </si>
  <si>
    <t>KODE</t>
  </si>
  <si>
    <t>CAPAIAN</t>
  </si>
  <si>
    <t>Hasil Evaluasi</t>
  </si>
  <si>
    <t>Deskripsi Capaian</t>
  </si>
  <si>
    <t>Persentase Nilai PK-Guru dari Kehadiran</t>
  </si>
  <si>
    <t>Nilai Akhir PK-Guru</t>
  </si>
  <si>
    <t xml:space="preserve">Tim / KS / Pengawas*, </t>
  </si>
  <si>
    <t>Atasan (Penilai)</t>
  </si>
  <si>
    <t>Guru menjawab pertanyaan dengan jelas dan benar</t>
  </si>
  <si>
    <t>Guru berpakaian rapih dan sopan sesuai dengan aturan sekolah</t>
  </si>
  <si>
    <t>Guru mengubah perilaku putra / putri saya menjadi lebih baik</t>
  </si>
  <si>
    <t>Guru berpakaian rapih dan sopan</t>
  </si>
  <si>
    <t>Guru berbicara santun dan bersikap ramah</t>
  </si>
  <si>
    <t xml:space="preserve">INSTRUMEN MODEL PENILAIAN KOMPETENSI PENGEMBANGAN PROFESIONAL GURU
</t>
  </si>
  <si>
    <t>: ……………………………………</t>
  </si>
  <si>
    <t>Tempat dan Tanggal</t>
  </si>
  <si>
    <t>1. Membangun komunikasi dan interaksi positif dengan orang tua/wali murid dan
masyarakat.</t>
  </si>
  <si>
    <t>2. Merancang dan melaksanakan pembelajaran yang mengikutsertakan orang tua/wali murid dan masyaraka.</t>
  </si>
  <si>
    <t>Mengetahui,</t>
  </si>
  <si>
    <t>Observer,</t>
  </si>
  <si>
    <t xml:space="preserve">Kepala Sekolah </t>
  </si>
  <si>
    <t>Tim PK / KS / Pengawas*</t>
  </si>
  <si>
    <t>……………………………………</t>
  </si>
  <si>
    <t>NIP. ………………………………..</t>
  </si>
  <si>
    <t>*) Coret yang tidak dibutuhkan,</t>
  </si>
  <si>
    <t>C</t>
  </si>
  <si>
    <t>REKAPITULASI KEHADIRAN GURU</t>
  </si>
  <si>
    <t>1. PEDAGOGIK</t>
  </si>
  <si>
    <t>Indikator Kompetensi:</t>
  </si>
  <si>
    <t>1.1 Lingkungan pembelajaran yang aman dan nyaman bagi peserta didik.</t>
  </si>
  <si>
    <t>Memahami penting dan manfaat lingkungan pembelajaran yang aman dan nyaman bagi peserta didik.</t>
  </si>
  <si>
    <t>Level 1</t>
  </si>
  <si>
    <t>Menerapkan strategi lingkungan pembelajaran yang aman dan nyaman bagi peserta didik</t>
  </si>
  <si>
    <t>Mengevaluasi strategi implementasi lingkungan pembelajaran yang aman dan nyaman bagi peserta didik dan merancang perbaikannya</t>
  </si>
  <si>
    <t>Berkolaborasi dengan rekan sejawat terkait strategi implementasi lingkungan pembelajaran yang aman dan nyaman bagi peserta didik</t>
  </si>
  <si>
    <t>Membimbing rekan sejawat dalam melakukan strategi implementasi lingkungan pembelajaran yang aman dan nyaman bagi peserta didik</t>
  </si>
  <si>
    <t>Level 2</t>
  </si>
  <si>
    <t>Level 3</t>
  </si>
  <si>
    <t>Level 4</t>
  </si>
  <si>
    <t>Level 5</t>
  </si>
  <si>
    <t>1.2 Pembelajaran efektif yang berpusat pada peserta didik</t>
  </si>
  <si>
    <t>Memahami penting dan manfaat pembelajaran efektif yang berpusat pada peserta didik</t>
  </si>
  <si>
    <t>Menerapkan pembelajaran efektif yang berpusat pada peserta didik</t>
  </si>
  <si>
    <t>Mengevaluasi pembelajaran efektif yang berpusat pada peserta didik dan merancang perbaikannya</t>
  </si>
  <si>
    <t>Berkolaborasi dengan rekan sejawat terkait pemilihan strategi implementasi pembelajaran efektif yang berpusat pada peserta didik</t>
  </si>
  <si>
    <t>Membimbing rekan sejawat dalam melakukan strategi implementasi pembelajaran efektif yang berpusat pada peserta didik</t>
  </si>
  <si>
    <t>1.3 Asesmen, umpan balik, dan pelaporan yang berpusat pada peserta didik</t>
  </si>
  <si>
    <t>INDIKATOR PERILAKU</t>
  </si>
  <si>
    <t>2. KOMPETENSI KEPRIBADIAN</t>
  </si>
  <si>
    <t>2.1. Kematangan moral, emosi, dan spiritual untuk berperilaku sesuai dengan kode etik guru</t>
  </si>
  <si>
    <t>2.2. Pengembangan diri melalui kebiasaan refleksi</t>
  </si>
  <si>
    <t>2.3. Orientasi berpusat pada peserta didik</t>
  </si>
  <si>
    <t>Memahami penting dan manfaat kematangan moral, emosi, dan spiritual untuk berperilaku sesuai dengan kode etik guru</t>
  </si>
  <si>
    <t>Menerapkan perilaku yang mencerminkan kematangan moral, emosi, dan spiritual untuk berperilaku sesuai dengan kode etik guru</t>
  </si>
  <si>
    <t>Mengevaluasi perilaku yang mencerminkan kematangan moral, emosi, dan spiritual untuk berperilaku sesuai dengan kode etik guru dan merencanakan perbaikannya</t>
  </si>
  <si>
    <t>Berkolaborasi dengan rekan sejawat terkait penerapan perilaku yang mencerminkan kematangan moral, emosi, dan spiritual untuk berperilaku sesuai dengan kode etik guru</t>
  </si>
  <si>
    <t>Membimbing rekan sejawat dalam penerapan perilaku yang mencerminkan kematangan moral, emosi, dan spiritual untuk berperilaku sesuai dengan kode etik guru</t>
  </si>
  <si>
    <t>Memahami penting dan manfaat pengembangan diri melalui kebiasaan refleksi</t>
  </si>
  <si>
    <t>Menerapkan pengembangan diri melalui kebiasaan refleksi</t>
  </si>
  <si>
    <t>Mengevaluasi penerapan pengembangan diri melalui kebiasaan refleksi serta merancang perbaikannya</t>
  </si>
  <si>
    <t>Berkolaborasi dengan rekan sejawat terkait penerapan pengembangan diri melalui kebiasaan refleksi</t>
  </si>
  <si>
    <t>Membimbing rekan sejawat dalam membudayakan pengembangan diri melalui kebiasaan refleksi</t>
  </si>
  <si>
    <t>Memahami pentingnya menempatkan peserta didik sebagai pusat dari pembelajaran</t>
  </si>
  <si>
    <t>Membiasakan pentingnya menempatkan peserta didik sebagai pusat dari pembelajaran</t>
  </si>
  <si>
    <t>Mengevaluasi kebiasaan dalam menempatkan peserta didik sebagai pusat dari pembelajaran dan merancang perbaikannya</t>
  </si>
  <si>
    <t>Berkolaborasi dengan rekan sejawat terkait kebiasaan dalam menempatkan peserta didik sebagai pusat dari pembelajaran</t>
  </si>
  <si>
    <t>Membimbing rekan sejawat dalam meningkatkan kebiasaan untuk menempatkan peserta didik sebagai pusat dari pembelajaran</t>
  </si>
  <si>
    <t>3. KOMPETENSI SOSIAL</t>
  </si>
  <si>
    <t>3.1. Kolaborasi untuk peningkatan pembelajaran</t>
  </si>
  <si>
    <t>Memahami fungsi kolaborasi untuk peningkatan kualitas pembelajaran</t>
  </si>
  <si>
    <t>Melakukan kolaborasi untuk peningkatan kualitas pembelajaran</t>
  </si>
  <si>
    <t>Mengevaluasi strategi kolaborasi untuk peningkatan kualitas pembelajaran dan merancang perbaikannya</t>
  </si>
  <si>
    <t>Berbagi praktik baik dengan rekan sejawat terkait strategi kolaborasi untuk peningkatan kualitas pembelajaran</t>
  </si>
  <si>
    <t>Membimbing rekan sejawat dalam melakukan strategi kolaborasi untuk peningkatan kualitas pembelajaran</t>
  </si>
  <si>
    <t>3.2. Keterlibatan orangtua/wali dan masyarakat dalam pembelajaran</t>
  </si>
  <si>
    <t>Memahami penting dan manfaat keterlibatan orangtua/wali dan masyarakat dalam pembelajaran</t>
  </si>
  <si>
    <t>Melibatkan orangtua/wali dan masyarakat dalam pembelajaran</t>
  </si>
  <si>
    <t>Mengevaluasi pelibatan orangtua/wali dan masyarakat dalam pembelajaran dan merancang strategi pelibatan yang lebih efektif</t>
  </si>
  <si>
    <t>Berkolaborasi dengan rekan sejawat terkait pelibatan orangtua/wali dan masyarakat yang efektif dalam pembelajaran</t>
  </si>
  <si>
    <t>Membimbing rekan sejawat untuk dapat melibatkan orangtua/wali dan masyarakat secara efektif dalam pembelajaran</t>
  </si>
  <si>
    <t>3.3. Keterlibatan dalam organisasi profesi dan jejaring yang lebih luas untuk peningkatan pembelajaran</t>
  </si>
  <si>
    <t>Memahami pentingnya keterlibatan dalam organisasi profesi dan jejaring yang lebih luas untuk peningkatan kualitas pembelajaran peserta didik</t>
  </si>
  <si>
    <t>Berperan dalam organisasi profesi dan jejaring yang lebih luas untuk peningkatan kualitas pembelajaran peserta didik</t>
  </si>
  <si>
    <t>Mengevaluasi peran dalam organisasi profesi dan jejaring yang lebih luas untuk mengoptimalkan keterlibatan dalam peningkatan kualitas pembelajaran peserta didik</t>
  </si>
  <si>
    <t>Berkolaborasi dengan rekan sejawat terkait peran yang optimal dalam organisasi profesi dan jejaring yang lebih luas untuk peningkatan kualitas pembelajaran peserta didik</t>
  </si>
  <si>
    <t>Membimbing rekan sejawat untuk berperan lebih optimal di organisasi profesi dan jejaring yang lebih luas untuk peningkatan kualitas pembelajaran peserta didik</t>
  </si>
  <si>
    <t>4. KOMPETENSI PROFESIONAL</t>
  </si>
  <si>
    <t>4.1. Pengetahuan konten pembelajaran dan cara mengajarkannya</t>
  </si>
  <si>
    <t>4.2. Karakteristik dan cara belajar peserta didik</t>
  </si>
  <si>
    <t>4.3. Kurikulum dan cara menggunakannya</t>
  </si>
  <si>
    <t>Memahami komponen kurikulum dan cara menggunakannya untuk merancang desain pembelajaran</t>
  </si>
  <si>
    <t>Menggunakan pengetahuan tentang komponen kurikulum dan cara menggunakannya untuk merancang desain pembelajaran</t>
  </si>
  <si>
    <t>Mengevaluasi pengetahuan tentang komponen kurikulum dan cara menggunakannya untuk merancang desain pembelajaran dan merencanakan perbaikannya</t>
  </si>
  <si>
    <t>Berkolaborasi dengan rekan sejawat terkait pengetahuan tentang komponen kurikulum dan cara menggunakannya untuk merancang desain pembelajaran</t>
  </si>
  <si>
    <t>Membimbing rekan sejawat dalam meningkatkan pengetahuan tentang komponen kurikulum dan cara menggunakannya untuk merancang desain pembelajaran</t>
  </si>
  <si>
    <t>Memahami pengetahuan tentang karakteristik yang akan mempengaruhi cara belajar peserta didik</t>
  </si>
  <si>
    <t>Menggunakan pengetahuan dalam menentukan karakteristik yang akan mempengaruhi cara belajar peserta didik</t>
  </si>
  <si>
    <t>Mengevaluasi pengetahuan dalam menentukan karakteristik yang akan mempengaruhi cara belajar peserta didik dan merencanakan perbaikannya</t>
  </si>
  <si>
    <t>Berkolaborasi dengan rekan sejawat terkait pengetahuan dalam menentukan karakteristik yang akan mempengaruhi cara belajar peserta didik</t>
  </si>
  <si>
    <t>Membimbing rekan sejawat dalam meningkatkan pengetahuan dalam menentukan karakteristik yang akan mempengaruhi cara belajar peserta didik</t>
  </si>
  <si>
    <t>Membimbing rekan sejawat dalam meningkatkan pengetahuan konten pembelajaran dan cara mengajarkannya</t>
  </si>
  <si>
    <t>Berkolaborasi dengan rekan sejawat terkait pengetahuan konten pembelajaran dan cara mengajarkannya</t>
  </si>
  <si>
    <t>Mengevaluasi konten pembelajaran dan merancang cara perbaikannya</t>
  </si>
  <si>
    <t>Menggunakan konten pembelajaran dan cara mengajarkannya</t>
  </si>
  <si>
    <t>Memahami konten pembelajaran dan cara mengajarkannya</t>
  </si>
  <si>
    <t>D</t>
  </si>
  <si>
    <t>Memahami konsep lingkungan pembelajaran yang aman dan nyaman bagi peserta didik, strategi pembelajaran efektif dan strategi asesmen, umpan balik dan pelaporan yang berpusat pada peserta didik</t>
  </si>
  <si>
    <t>Melakukan upaya berupa strategi lingkungan pembelajaran yang aman dan nyaman bagi peserta didik, strategi pembelajaran efektif dan strategi asesmen, umpan balik dan pelaporan yang berpusat pada peserta didik</t>
  </si>
  <si>
    <t>Mengevaluasi penggunaan strategi lingkungan pembelajaran yang aman dan nyaman bagi peserta didik, strategi pembelajaran efektif dan strategi asesmen, umpan balik dan pelaporan yang berpusat pada peserta didik serta merancang perbaikannya.</t>
  </si>
  <si>
    <t>Berkolaborasi dengan rekan sejawat dalam menggunakan strategi lingkungan pembelajaran yang aman dan nyaman bagi peserta didik, strategi pembelajaran efektif dan strategi asesmen, umpan balik dan pelaporan yang berpusat pada peserta didik.</t>
  </si>
  <si>
    <t>Membimbing rekan sejawat dalam menggunakan strategi lingkungan pembelajaran yang aman dan nyaman bagi peserta didik, strategi pembelajaran efektif dan strategi asesmen, umpan balik dan pelaporan yang berpusat pada peserta didik.</t>
  </si>
  <si>
    <t>DESKRIPSI PEDAGOGIK</t>
  </si>
  <si>
    <t>DESKRIPSI KEPRIBADIAN</t>
  </si>
  <si>
    <t>DESKRIPSI SOSIAL</t>
  </si>
  <si>
    <t>DESKRIPSI PROFESIONAL</t>
  </si>
  <si>
    <t>Memahami konsep kematangan moral, emosi, dan spiritual untuk berperilaku sesuai dengan kode etik guru, pengembangan diri melalui kebiasaan refleksi serta orientasi yang berpusat pada peserta didik</t>
  </si>
  <si>
    <t>Menggunakan strategi dalam mengelola kematangan moral, emosi, dan spiritual untuk berperilaku sesuai dengan kode etik guru, pengembangan diri melalui kebiasaan refleksi serta orientasi yang berpusat pada peserta didik.</t>
  </si>
  <si>
    <t>Mengevaluasi penggunaan strategi dalam mengelola kematangan moral, emosi, dan spiritual untuk berperilaku sesuai dengan kode etik guru, pengembangan diri melalui kebiasaan refleksi serta orientasi yang berpusat pada peserta didik dilengkapi dengan perancangan perbaikannya.</t>
  </si>
  <si>
    <t>Berkolaborasi dengan rekan sejawat dalam menggunakan strategi untuk mengelola kematangan moral, emosi, dan spiritual sehingga dapat berperilaku sesuai dengan kode etik guru, pengembangan diri melalui kebiasaan refleksi serta orientasi yang berpusat pada peserta didik.</t>
  </si>
  <si>
    <t>Membimbing rekan sejawat dalam menggunakan strategi untuk mengelola kematangan moral, emosi dan spiritual sehingga dapat berperilaku sesuai dengan kode etik guru, pengembangan diri melalui kebiasaan refleksi serta orientasi yang berpusat pada peserta didik.</t>
  </si>
  <si>
    <t>Memahami konsep kolaborasi untuk peningkatan pembelajaran, keterlibatan orangtua/wali dan masyarakat dalam pembelajaran, serta keterlibatan dalam organisasi profesi dan jejaring yang lebih luas.</t>
  </si>
  <si>
    <t>Menggunakan strategi kolaborasi untuk peningkatan pembelajaran, keterlibatan orangtua/wali dan masyarakat dalam pembelajaran, serta keterlibatan dalam organisasi profesi dan jejaring yang lebih luas.</t>
  </si>
  <si>
    <t>Mengevaluasi penggunaan strategi kolaborasi untuk peningkatan pembelajaran, keterlibatan orangtua/wali dan masyarakat dalam pembelajaran, serta keterlibatan dalam organisasi profesi dan jejaring yang lebih luas serta merancang perbaikan</t>
  </si>
  <si>
    <t>Berkolaborasi dengan rekan sejawat dalam menggunakan strategi kolaborasi untuk peningkatan pembelajaran, keterlibatan orangtua/wali dan masyarakat dalam pembelajaran, serta keterlibatan dalam organisasi profesi dan jejaring yang lebih luas</t>
  </si>
  <si>
    <t>Membimbing rekan sejawat dalam menggunakan strategi kolaborasi untuk peningkatan pembelajaran, keterlibatan orangtua/wali dan masyarakat dalam pembelajaran, serta keterlibatan dalam organisasi profesi dan jejaring yang lebih luas.</t>
  </si>
  <si>
    <t>Memahami pengetahuan konten pembelajaran dan cara mengajarkannya, pengetahuan karakteristik peserta didik yang mempengaruhi cara belajarnya, serta pengetahuan komponen kurikulum dan cara menggunakannya untuk merancang desain pembelajaran</t>
  </si>
  <si>
    <t>Menggunakan pengetahuan konten pembelajaran dan cara mengajarkannya, pengetahuan karakteristik peserta didik yang mempengaruhi cara belajarnya, serta pengetahuan komponen kurikulum dan cara menggunakannya untuk merancang desain pembelajaran</t>
  </si>
  <si>
    <t>Mengevaluasi penggunaan pengetahuan konten pembelajaran dan cara mengajarkannya, pengetahuan karakteristik peserta didik yang mempengaruhi cara belajarnya, serta pengetahuan komponen kurikulum dan cara menggunakannya untuk merancang desain pembelajaran serta merancang perbaikannya</t>
  </si>
  <si>
    <t>Berkolaborasi dengan rekan sejawat dalam menggunakan pengetahuan konten pembelajaran dan cara mengajarkannya, pengetahuan karakteristik peserta didik yang mempengaruhi cara belajarnya, serta pengetahuan komponen kurikulum dan cara menggunakannya untuk merancang desain pembelajaran</t>
  </si>
  <si>
    <t>Membimbing rekan sejawat dalam menggunakan pengetahuan konten pembelajaran dan cara mengajarkannya, pengetahuan karakteristik peserta didik yang mempengaruhi cara belajarnya, serta pengetahuan komponen kurikulum dan cara menggunakannya untuk merancang desain pembelajaran</t>
  </si>
  <si>
    <t>D.</t>
  </si>
  <si>
    <t>KOMPETENSI 4</t>
  </si>
  <si>
    <t>NKG = (Total Skor/60) x 100</t>
  </si>
  <si>
    <t>MODEL KOMPETENSI GURU</t>
  </si>
  <si>
    <t>2023</t>
  </si>
  <si>
    <t>DESKRIPSI UMUM</t>
  </si>
  <si>
    <t>Memahami pengetahuan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t>
  </si>
  <si>
    <t>Menggunakan pengetahuan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t>
  </si>
  <si>
    <t>Mengevaluasi penggunaan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 dan perbaikannya.</t>
  </si>
  <si>
    <t>Berkolaborasi dengan rekan sejawat dalam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 dan rencana perbaikannya</t>
  </si>
  <si>
    <t>Membimbing rekan sejawat dalam menggunakan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 dan rencana perbaikannya.</t>
  </si>
  <si>
    <t>SMAN Model Kotaagung</t>
  </si>
  <si>
    <t>Januari 2023</t>
  </si>
  <si>
    <t>Pebruari 2023</t>
  </si>
  <si>
    <t>Maret 2023</t>
  </si>
  <si>
    <t>Ápril 2023</t>
  </si>
  <si>
    <t>Mei 2023</t>
  </si>
  <si>
    <t>Juni 2023</t>
  </si>
  <si>
    <t>Juli 2023</t>
  </si>
  <si>
    <t>Áug 2023</t>
  </si>
  <si>
    <t>Sep 2023</t>
  </si>
  <si>
    <t>Okt 2023</t>
  </si>
  <si>
    <t>Nov 2023</t>
  </si>
  <si>
    <t>Des 2023</t>
  </si>
  <si>
    <t>10 Nov 2023</t>
  </si>
  <si>
    <t>Guru</t>
  </si>
  <si>
    <t xml:space="preserve">INSTRUMEN PENILAIAN PERILAKU GURU </t>
  </si>
  <si>
    <t>Membimbing rekan sejawat dalam melakukan asesmen, umpan balik, dan pelaporan yang berpusat pada peserta didik</t>
  </si>
  <si>
    <t>Berkolaborasi dengan rekan sejawat terkait pelaksanaan asesmen, umpan balik, dan pelaporan yang berpusat pada peserta didik</t>
  </si>
  <si>
    <t>Mengevaluasi asesmen, umpan balik, dan pelaporan yang berpusat pada peserta didik dan merancang perbaikannya</t>
  </si>
  <si>
    <t>Melakukan asesmen, umpan balik, dan pelaporan yang berpusat pada peserta didik</t>
  </si>
  <si>
    <t>Memahami penting dan manfaat asesmen, umpan balik, dan pelaporan yang berpusat pada peserta didik</t>
  </si>
  <si>
    <t>Tingkat Capaian</t>
  </si>
  <si>
    <t>FORMAT PENGHITUNGAN TINGKAT KOMPETENSI DAN LEVEL GURU</t>
  </si>
  <si>
    <t>Nilai Kompetensi Guru</t>
  </si>
  <si>
    <t xml:space="preserve">Cap. Tingkat Kompetensi  </t>
  </si>
  <si>
    <t>SESUAI PP DIRJEN GTK NO. 2626/B/HK.04.01/2023</t>
  </si>
  <si>
    <t>Kabupaten</t>
  </si>
  <si>
    <t>1.1</t>
  </si>
  <si>
    <t>2.1</t>
  </si>
  <si>
    <t>3.1</t>
  </si>
  <si>
    <t>4.1</t>
  </si>
  <si>
    <t>5.1</t>
  </si>
  <si>
    <t>5.3</t>
  </si>
  <si>
    <t>2.2</t>
  </si>
  <si>
    <t>2.3</t>
  </si>
  <si>
    <t>3.2</t>
  </si>
  <si>
    <t>3.3</t>
  </si>
  <si>
    <t>4.2</t>
  </si>
  <si>
    <t>4.3</t>
  </si>
  <si>
    <t>5.2</t>
  </si>
  <si>
    <t>Membimbing rekan sejawat dalam melakukan asesmen, umpan balik, dan pelaporan yang berpusat pada peserta didik.</t>
  </si>
  <si>
    <t>Memahami manfaat dan pentingnya lingkungan pembelajaran yang aman dan nyaman bagi peserta didik;</t>
  </si>
  <si>
    <t>Menerapkan strategi lingkungan pembelajaran yang aman dan nyaman bagi peserta didik;</t>
  </si>
  <si>
    <t>Menerapkan pembelajaran efektif yang berpusat pada peserta didik;</t>
  </si>
  <si>
    <t>Mengevaluasi strategi implementasi lingkungan pembelajaran yang aman dan nyaman bagi peserta didik dan merancang perbaikannya;</t>
  </si>
  <si>
    <t>Mengevaluasi pembelajaran efektif yang berpusat pada peserta didik dan merancang perbaikannya;</t>
  </si>
  <si>
    <t>Mengevaluasi asesmen, umpan balik, dan pelaporan yang berpusat pada peserta didik dan merancang perbaikannya.</t>
  </si>
  <si>
    <t>Berkolaborasi dengan rekan sejawat terkait strategi implementasi ingkungan pembelajaran yang aman dan nyaman bagi peserta didik;</t>
  </si>
  <si>
    <t>Berkolaborasi dengan rekan sejawat terkait pemilihan strategi implementasi pembelajaran efektif yang berpusat pada peserta didik;</t>
  </si>
  <si>
    <t>Berkolaborasi dengan rekan sejawat terkait pelaksanaan asesmen, umpan balik, dan pelaporan yang berpusat pada peserta didik.</t>
  </si>
  <si>
    <t>Membimbing rekan sejawat dalam melakukan strategi implementasi lingkungan pembelajaran yang aman dan nyaman bagi peserta didik;</t>
  </si>
  <si>
    <t>1.2</t>
  </si>
  <si>
    <t>Memahami penting dan manfaat pembelajaran efektif yang berpusat pada peserta didik;</t>
  </si>
  <si>
    <t>1.3</t>
  </si>
  <si>
    <t>Memahami penting dan manfaat asesmen, umpan balik, dan pelaporan yang berpusat pada peserta didik;</t>
  </si>
  <si>
    <t>Membimbing rekan sejawat dalam melakukan strategi implementasi pembelajaran efektif yang berpusat pada peserta didik.</t>
  </si>
  <si>
    <t>Deskripsi level</t>
  </si>
  <si>
    <t>Memahami manfaat dan pentingnya perilaku yang mencerminkan kematangan moral, emosi dan spiritual untuk berperilaku sesuai dengan kode etik guru</t>
  </si>
  <si>
    <t>Menerapkan perilaku yang mencerminkan kematangan moral, emosi dan spiritual untuk berperilaku sesuai dengan kode etik guru</t>
  </si>
  <si>
    <t>Mengevaluasi perilaku yang mencerminkan kematangan moral, emosi dan spiritual untuk berperilaku sesuai dengan kode etik guru dan merencanakan perbaikannya;</t>
  </si>
  <si>
    <t>Berkolaborasi dengan rekan sejawat terkait penerapan perilaku yang mencerminkan kematangan moral, emosi dan spiritual untuk berperilaku sesuai dengan kode etik guru</t>
  </si>
  <si>
    <t>Deskrpsi Level</t>
  </si>
  <si>
    <t>Mengevaluasi penerapan pengembangan diri melalui kebiasaan refleksi serta merancang perbaikannya;</t>
  </si>
  <si>
    <t>Membimbing rekam sejawat dalam berkolaborasi dengan rekan sejawat terkait penerapan pengembangan diri melalui kebiasaan refleksi</t>
  </si>
  <si>
    <t>Membimbing rekan sejawat dalam kebiasaan dalam menempatkan peserta didik sebagai pusat dari pembelajaran</t>
  </si>
  <si>
    <t>Memahami penting dan manfaat peran dalam organisasi profesi dan jejaring yang lebih luas untuk peningkatan kualitas pembelajaran peserta didik.</t>
  </si>
  <si>
    <t>Berperan dalam organisasi profesi dan jejaring yang lebih luas untuk peningkatan kualitas pembelajaran peserta didik.</t>
  </si>
  <si>
    <t>Membimbing rekan sejawat dalam berkolaborasi terkait peran yang optimal dalam organisasi profesi dan jejaring yang lebih luas untuk peningkatan kualitas pembelajaran peserta didik</t>
  </si>
  <si>
    <t>Memahami penting dan manfaat Melibatkan orangtua/wali dan masyarakat dalam pembelajaran;</t>
  </si>
  <si>
    <t>Melibatkan orangtua/wali dan masyarakat dalam pembelajaran;</t>
  </si>
  <si>
    <t>Berkolaborasi dengan rekan sejawat terkait pelibatan orangtua/wali dan masyarakat yang efektif dalam pembelajaran;</t>
  </si>
  <si>
    <t>Membimbing rekam sejawat dalam berkolaborasi dengan rekan sejawat terkait pelibatan orangtua/wali dan masyarakat yang efektif dalam pembelajaran;</t>
  </si>
  <si>
    <t>Memahami manfaat dan pentingnya kolaborasi untuk peningkatan kualitas pembelajaran</t>
  </si>
  <si>
    <t>Mengevaluasi strategi kolaborasi untuk peningkatan kualitas pembelajaran dan merancang perbaikannya;</t>
  </si>
  <si>
    <t>Berbagi praktik baik dengan rekan sejawat terkait strategi kolaborasi untuk peningkatan kualitas pembelajaran;</t>
  </si>
  <si>
    <t>Membimbing rekan sejawat dalam berbagi praktik baik terkait strategi kolaborasi untuk peningkatan kualitas pembelajaran;</t>
  </si>
  <si>
    <t>Deskripsi Level</t>
  </si>
  <si>
    <t>*) Nilai diisi berdasarkan laporan dan evaluasi PK Guru. Nilai minimum per kompetensi = 1 dan nilai maksimum = 5</t>
  </si>
  <si>
    <t>Memahami manfaat dan pentingnya penggunaan konten pembelajaran dan cara mengajarkannya;</t>
  </si>
  <si>
    <t>Menggunakan konten pembelajaran dan cara mengajarkannya;</t>
  </si>
  <si>
    <t>Membimbing rekan sejawat dalam berkolaborasi dengan rekan sejawat terkait pengetahuan konten pembelajaran dan cara mengajarkannya</t>
  </si>
  <si>
    <t>Memahami penting dan manfaat pengetahuan dalam menentukan karakteristik yang akan mempengaruhi cara belajar peserta didik</t>
  </si>
  <si>
    <t>Mengevaluasi pengetahuan dalam menentukan karakteristik yang akan mempengaruhi cara belajar peserta didik dan merencanakan perbaikannya.;</t>
  </si>
  <si>
    <t>Membimbing rekam sejawat dalam pengetahuan dalam menentukan karakteristik yang akan mempengaruhi cara belajar peserta didik dan merencanakan perbaikannya.;</t>
  </si>
  <si>
    <t>Memahami penting dan manfaat pengetahuan tentang komponen kurikulum dan cara menggunakannya untuk merancang desain pembelajaran</t>
  </si>
  <si>
    <t>Mengevaluasi pengetahuan tentang komponen kurikulum dan cara menggunakannya untuk merancang desain pembelajaran dan merencanakan perbaikannya.</t>
  </si>
  <si>
    <t xml:space="preserve">Membimbing rekan sejawat dalam berkolaborasi terkait pengetahuan tentang komponen kurikulum dan cara menggunakannya untuk merancang desain pembelajaran </t>
  </si>
  <si>
    <t>NILAI RATING*)</t>
  </si>
  <si>
    <t>Normal</t>
  </si>
  <si>
    <t>Plus 360</t>
  </si>
  <si>
    <t>Average</t>
  </si>
  <si>
    <t>Simpulan</t>
  </si>
  <si>
    <t>LEVEL</t>
  </si>
  <si>
    <t>PENILAIAN CAPAIAN TINGKAT JENJANG KOMPETENSI GURU</t>
  </si>
  <si>
    <t>SD</t>
  </si>
  <si>
    <t>Heru Porwanto</t>
  </si>
  <si>
    <t>"198010072014061003</t>
  </si>
  <si>
    <t>Pulang Pisau</t>
  </si>
  <si>
    <t>IX</t>
  </si>
  <si>
    <t>01 Jan 2025</t>
  </si>
  <si>
    <t>31 Des 2025</t>
  </si>
  <si>
    <t>PONIJAN.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</si>
</sst>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68">
    <font>
      <sz val="11"/>
      <color theme="1"/>
      <name val="Calibri"/>
      <family val="2"/>
      <scheme val="minor"/>
    </font>
    <font>
      <sz val="10"/>
      <name val="Arial"/>
      <family val="2"/>
    </font>
    <font>
      <b/>
      <sz val="10"/>
      <name val="Arial"/>
      <family val="2"/>
    </font>
    <font>
      <b/>
      <sz val="11"/>
      <name val="Arial"/>
      <family val="2"/>
    </font>
    <font>
      <u/>
      <sz val="11"/>
      <color theme="10"/>
      <name val="Calibri"/>
      <family val="2"/>
      <scheme val="minor"/>
    </font>
    <font>
      <sz val="10"/>
      <color theme="1"/>
      <name val="Times New Roman"/>
      <family val="1"/>
    </font>
    <font>
      <i/>
      <sz val="10"/>
      <name val="Arial"/>
      <family val="2"/>
    </font>
    <font>
      <sz val="10"/>
      <color theme="0"/>
      <name val="Arial"/>
      <family val="2"/>
    </font>
    <font>
      <b/>
      <i/>
      <sz val="10"/>
      <name val="Arial"/>
      <family val="2"/>
    </font>
    <font>
      <sz val="10"/>
      <name val="Berlin Sans FB"/>
      <family val="2"/>
    </font>
    <font>
      <sz val="10"/>
      <color theme="0"/>
      <name val="Berlin Sans FB"/>
      <family val="2"/>
    </font>
    <font>
      <sz val="12"/>
      <name val="Berlin Sans FB"/>
      <family val="2"/>
    </font>
    <font>
      <sz val="11"/>
      <name val="Berlin Sans FB"/>
      <family val="2"/>
    </font>
    <font>
      <b/>
      <sz val="11"/>
      <name val="Berlin Sans FB"/>
      <family val="2"/>
    </font>
    <font>
      <sz val="9"/>
      <name val="Berlin Sans FB"/>
      <family val="2"/>
    </font>
    <font>
      <sz val="10"/>
      <name val="Calibri Light"/>
      <family val="1"/>
      <scheme val="major"/>
    </font>
    <font>
      <b/>
      <sz val="10"/>
      <name val="Calibri Light"/>
      <family val="1"/>
      <scheme val="major"/>
    </font>
    <font>
      <i/>
      <sz val="10"/>
      <name val="Calibri"/>
      <family val="2"/>
    </font>
    <font>
      <u/>
      <sz val="10"/>
      <name val="Berlin Sans FB"/>
      <family val="2"/>
    </font>
    <font>
      <b/>
      <sz val="10"/>
      <name val="Berlin Sans FB"/>
      <family val="2"/>
    </font>
    <font>
      <b/>
      <sz val="8"/>
      <color indexed="81"/>
      <name val="Tahoma"/>
      <family val="2"/>
    </font>
    <font>
      <sz val="8"/>
      <color indexed="81"/>
      <name val="Tahoma"/>
      <family val="2"/>
    </font>
    <font>
      <b/>
      <sz val="9"/>
      <name val="Arial"/>
      <family val="2"/>
    </font>
    <font>
      <sz val="12"/>
      <name val="Calibri"/>
      <family val="2"/>
      <scheme val="minor"/>
    </font>
    <font>
      <b/>
      <i/>
      <sz val="12"/>
      <name val="Calibri"/>
      <family val="2"/>
      <scheme val="minor"/>
    </font>
    <font>
      <sz val="14"/>
      <color theme="0"/>
      <name val="Bernard MT Condensed"/>
      <family val="1"/>
    </font>
    <font>
      <sz val="12"/>
      <color indexed="9"/>
      <name val="Calibri"/>
      <family val="2"/>
      <scheme val="minor"/>
    </font>
    <font>
      <b/>
      <sz val="24"/>
      <name val="Calibri"/>
      <family val="2"/>
      <scheme val="minor"/>
    </font>
    <font>
      <b/>
      <sz val="18"/>
      <name val="Calibri"/>
      <family val="2"/>
      <scheme val="minor"/>
    </font>
    <font>
      <b/>
      <sz val="14"/>
      <name val="Calibri"/>
      <family val="2"/>
      <scheme val="minor"/>
    </font>
    <font>
      <b/>
      <sz val="16"/>
      <name val="Calibri"/>
      <family val="2"/>
      <scheme val="minor"/>
    </font>
    <font>
      <sz val="14"/>
      <name val="Calibri"/>
      <family val="2"/>
      <scheme val="minor"/>
    </font>
    <font>
      <sz val="10"/>
      <name val="Calibri"/>
      <family val="2"/>
      <scheme val="minor"/>
    </font>
    <font>
      <b/>
      <sz val="20"/>
      <name val="Perpetua Titling MT"/>
      <family val="1"/>
    </font>
    <font>
      <b/>
      <sz val="16"/>
      <name val="Quicksand Medium"/>
    </font>
    <font>
      <sz val="14"/>
      <name val="Quicksand Medium"/>
    </font>
    <font>
      <sz val="11"/>
      <color theme="1"/>
      <name val="Quicksand Medium"/>
    </font>
    <font>
      <sz val="10"/>
      <name val="Arial Narrow"/>
      <family val="2"/>
    </font>
    <font>
      <u/>
      <sz val="10.5"/>
      <name val="Berlin Sans FB"/>
      <family val="2"/>
    </font>
    <font>
      <sz val="10.5"/>
      <name val="Berlin Sans FB"/>
      <family val="2"/>
    </font>
    <font>
      <sz val="11"/>
      <color theme="0"/>
      <name val="Berlin Sans FB"/>
      <family val="2"/>
    </font>
    <font>
      <sz val="8.5"/>
      <name val="Berlin Sans FB"/>
      <family val="2"/>
    </font>
    <font>
      <b/>
      <sz val="11"/>
      <name val="Perpetua Titling MT"/>
      <family val="1"/>
    </font>
    <font>
      <b/>
      <sz val="10"/>
      <name val="Perpetua Titling MT"/>
      <family val="1"/>
    </font>
    <font>
      <sz val="8"/>
      <name val="Arial"/>
      <family val="2"/>
    </font>
    <font>
      <sz val="8"/>
      <name val="Arial Narrow"/>
      <family val="2"/>
    </font>
    <font>
      <sz val="10"/>
      <color theme="2" tint="-9.9978637043366805E-2"/>
      <name val="Arial Narrow"/>
      <family val="2"/>
    </font>
    <font>
      <b/>
      <sz val="10"/>
      <name val="Arial Narrow"/>
      <family val="2"/>
    </font>
    <font>
      <sz val="11"/>
      <name val="Arial Narrow"/>
      <family val="2"/>
    </font>
    <font>
      <b/>
      <u/>
      <sz val="11"/>
      <name val="Arial Narrow"/>
      <family val="2"/>
    </font>
    <font>
      <b/>
      <sz val="11"/>
      <name val="Arial Narrow"/>
      <family val="2"/>
    </font>
    <font>
      <u/>
      <sz val="10"/>
      <name val="Arial Narrow"/>
      <family val="2"/>
    </font>
    <font>
      <sz val="10"/>
      <color theme="0" tint="-0.14999847407452621"/>
      <name val="Berlin Sans FB"/>
      <family val="2"/>
    </font>
    <font>
      <sz val="10"/>
      <color theme="0" tint="-0.249977111117893"/>
      <name val="Berlin Sans FB"/>
      <family val="2"/>
    </font>
    <font>
      <sz val="12"/>
      <color theme="1"/>
      <name val="Arial"/>
      <family val="2"/>
    </font>
    <font>
      <b/>
      <sz val="12"/>
      <color theme="1"/>
      <name val="Arial"/>
      <family val="2"/>
    </font>
    <font>
      <sz val="11"/>
      <color theme="1"/>
      <name val="Arial"/>
      <family val="2"/>
    </font>
    <font>
      <sz val="12"/>
      <name val="Arial"/>
      <family val="2"/>
    </font>
    <font>
      <sz val="11"/>
      <name val="Arial"/>
      <family val="2"/>
    </font>
    <font>
      <u/>
      <sz val="12"/>
      <color theme="1"/>
      <name val="Arial"/>
      <family val="2"/>
    </font>
    <font>
      <b/>
      <sz val="12"/>
      <name val="Arial"/>
      <family val="2"/>
    </font>
    <font>
      <sz val="10"/>
      <color theme="1"/>
      <name val="Arial"/>
      <family val="2"/>
    </font>
    <font>
      <b/>
      <sz val="9"/>
      <color indexed="81"/>
      <name val="Calibri"/>
      <family val="2"/>
      <scheme val="minor"/>
    </font>
    <font>
      <sz val="9"/>
      <color indexed="81"/>
      <name val="Calibri"/>
      <family val="2"/>
      <scheme val="minor"/>
    </font>
    <font>
      <b/>
      <sz val="11"/>
      <color theme="1"/>
      <name val="Calibri"/>
      <family val="2"/>
      <scheme val="minor"/>
    </font>
    <font>
      <i/>
      <sz val="10"/>
      <name val="Berlin Sans FB"/>
      <family val="2"/>
    </font>
    <font>
      <sz val="12"/>
      <color theme="1"/>
      <name val="Times New Roman"/>
      <family val="1"/>
    </font>
    <font>
      <sz val="11"/>
      <color theme="1"/>
      <name val="Times New Roman"/>
      <family val="1"/>
    </font>
  </fonts>
  <fills count="21">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
      <patternFill patternType="solid">
        <fgColor theme="1"/>
        <bgColor indexed="64"/>
      </patternFill>
    </fill>
    <fill>
      <patternFill patternType="solid">
        <fgColor theme="8" tint="0.79998168889431442"/>
        <bgColor indexed="64"/>
      </patternFill>
    </fill>
    <fill>
      <patternFill patternType="solid">
        <fgColor theme="5" tint="0.59996337778862885"/>
        <bgColor indexed="64"/>
      </patternFill>
    </fill>
    <fill>
      <patternFill patternType="solid">
        <fgColor rgb="FF3333FF"/>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800000"/>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rgb="FFFFCC0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C00000"/>
        <bgColor indexed="64"/>
      </patternFill>
    </fill>
  </fills>
  <borders count="47">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double">
        <color indexed="64"/>
      </left>
      <right/>
      <top style="double">
        <color indexed="64"/>
      </top>
      <bottom/>
      <diagonal/>
    </border>
    <border>
      <left/>
      <right/>
      <top style="double">
        <color auto="1"/>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8">
    <xf numFmtId="0" fontId="0" fillId="0" borderId="0"/>
    <xf numFmtId="0" fontId="1" fillId="0" borderId="0"/>
    <xf numFmtId="0" fontId="4" fillId="0" borderId="0" applyNumberFormat="0" applyFill="0" applyBorder="0" applyAlignment="0" applyProtection="0"/>
    <xf numFmtId="0" fontId="1" fillId="0" borderId="0"/>
    <xf numFmtId="0" fontId="5" fillId="9" borderId="5">
      <alignment horizontal="center" vertical="center"/>
    </xf>
    <xf numFmtId="0" fontId="5" fillId="10" borderId="5">
      <alignment horizontal="center" vertical="center"/>
    </xf>
    <xf numFmtId="0" fontId="1" fillId="0" borderId="0"/>
    <xf numFmtId="0" fontId="1" fillId="0" borderId="0"/>
  </cellStyleXfs>
  <cellXfs count="653">
    <xf numFmtId="0" fontId="0" fillId="0" borderId="0" xfId="0"/>
    <xf numFmtId="0" fontId="1" fillId="2" borderId="0" xfId="1" applyFill="1"/>
    <xf numFmtId="0" fontId="1" fillId="2" borderId="0" xfId="1" applyFill="1" applyAlignment="1">
      <alignment vertical="top"/>
    </xf>
    <xf numFmtId="0" fontId="2" fillId="2" borderId="0" xfId="1" applyFont="1" applyFill="1"/>
    <xf numFmtId="0" fontId="1" fillId="0" borderId="0" xfId="1" applyAlignment="1">
      <alignment horizontal="center"/>
    </xf>
    <xf numFmtId="0" fontId="1" fillId="0" borderId="0" xfId="1"/>
    <xf numFmtId="0" fontId="1" fillId="4" borderId="0" xfId="1" applyFill="1"/>
    <xf numFmtId="0" fontId="1" fillId="0" borderId="0" xfId="1" applyAlignment="1">
      <alignment vertical="top"/>
    </xf>
    <xf numFmtId="0" fontId="2" fillId="0" borderId="0" xfId="1" applyFont="1"/>
    <xf numFmtId="0" fontId="1" fillId="0" borderId="0" xfId="1" applyAlignment="1">
      <alignment horizontal="center" vertical="center"/>
    </xf>
    <xf numFmtId="0" fontId="1" fillId="0" borderId="0" xfId="1" applyAlignment="1">
      <alignment vertical="center"/>
    </xf>
    <xf numFmtId="0" fontId="2" fillId="3" borderId="5" xfId="1" applyFont="1" applyFill="1" applyBorder="1" applyAlignment="1">
      <alignment horizontal="center" vertical="center"/>
    </xf>
    <xf numFmtId="0" fontId="2" fillId="3" borderId="5" xfId="1" applyFont="1" applyFill="1" applyBorder="1" applyAlignment="1" applyProtection="1">
      <alignment horizontal="center" vertical="center"/>
      <protection hidden="1"/>
    </xf>
    <xf numFmtId="0" fontId="2" fillId="3" borderId="6" xfId="1" applyFont="1" applyFill="1" applyBorder="1" applyAlignment="1">
      <alignment horizontal="center" vertical="center"/>
    </xf>
    <xf numFmtId="0" fontId="1" fillId="5" borderId="3" xfId="1" applyFill="1" applyBorder="1" applyAlignment="1">
      <alignment horizontal="center" vertical="top"/>
    </xf>
    <xf numFmtId="0" fontId="5" fillId="6" borderId="5" xfId="0" applyFont="1" applyFill="1" applyBorder="1" applyAlignment="1">
      <alignment horizontal="center" vertical="center"/>
    </xf>
    <xf numFmtId="0" fontId="1" fillId="5" borderId="7" xfId="1" applyFill="1" applyBorder="1" applyAlignment="1">
      <alignment horizontal="center" vertical="top"/>
    </xf>
    <xf numFmtId="0" fontId="2" fillId="0" borderId="7" xfId="1" applyFont="1" applyBorder="1" applyAlignment="1">
      <alignment vertical="center"/>
    </xf>
    <xf numFmtId="0" fontId="1" fillId="0" borderId="13" xfId="1" applyBorder="1" applyAlignment="1">
      <alignment horizontal="left" vertical="top" wrapText="1" indent="1"/>
    </xf>
    <xf numFmtId="0" fontId="1" fillId="5" borderId="14" xfId="1" applyFill="1" applyBorder="1" applyAlignment="1">
      <alignment horizontal="left" vertical="center" indent="1"/>
    </xf>
    <xf numFmtId="0" fontId="1" fillId="5" borderId="0" xfId="1" applyFill="1" applyAlignment="1">
      <alignment horizontal="center" vertical="top"/>
    </xf>
    <xf numFmtId="0" fontId="1" fillId="5" borderId="0" xfId="1" applyFill="1" applyAlignment="1">
      <alignment horizontal="left" vertical="center" indent="1"/>
    </xf>
    <xf numFmtId="0" fontId="1" fillId="0" borderId="7" xfId="1" applyBorder="1" applyAlignment="1">
      <alignment horizontal="left" vertical="top" wrapText="1" indent="1"/>
    </xf>
    <xf numFmtId="0" fontId="3" fillId="5" borderId="0" xfId="1" applyFont="1" applyFill="1" applyAlignment="1">
      <alignment horizontal="left" vertical="center"/>
    </xf>
    <xf numFmtId="0" fontId="2" fillId="0" borderId="0" xfId="1" quotePrefix="1" applyFont="1" applyAlignment="1">
      <alignment horizontal="left"/>
    </xf>
    <xf numFmtId="0" fontId="2" fillId="5" borderId="0" xfId="1" applyFont="1" applyFill="1" applyAlignment="1">
      <alignment horizontal="left" vertical="center" indent="1"/>
    </xf>
    <xf numFmtId="0" fontId="2" fillId="5" borderId="0" xfId="1" applyFont="1" applyFill="1" applyAlignment="1">
      <alignment horizontal="left" vertical="center"/>
    </xf>
    <xf numFmtId="0" fontId="1" fillId="5" borderId="0" xfId="1" applyFill="1" applyAlignment="1">
      <alignment horizontal="left" vertical="center"/>
    </xf>
    <xf numFmtId="0" fontId="5" fillId="6" borderId="10" xfId="0" applyFont="1" applyFill="1" applyBorder="1" applyAlignment="1">
      <alignment horizontal="center" vertical="center"/>
    </xf>
    <xf numFmtId="0" fontId="1" fillId="3" borderId="0" xfId="1" applyFill="1" applyAlignment="1">
      <alignment horizontal="center" vertical="center" wrapText="1"/>
    </xf>
    <xf numFmtId="0" fontId="7" fillId="7" borderId="0" xfId="2" applyFont="1" applyFill="1" applyAlignment="1">
      <alignment horizontal="center" vertical="center" wrapText="1"/>
    </xf>
    <xf numFmtId="0" fontId="1" fillId="5" borderId="0" xfId="1" applyFill="1" applyAlignment="1">
      <alignment horizontal="center" vertical="center" wrapText="1"/>
    </xf>
    <xf numFmtId="0" fontId="3" fillId="5" borderId="14" xfId="1" applyFont="1" applyFill="1" applyBorder="1" applyAlignment="1">
      <alignment horizontal="left" vertical="center"/>
    </xf>
    <xf numFmtId="0" fontId="1" fillId="0" borderId="14" xfId="1" applyBorder="1"/>
    <xf numFmtId="0" fontId="2" fillId="3" borderId="14" xfId="1" applyFont="1" applyFill="1" applyBorder="1" applyAlignment="1">
      <alignment horizontal="center" vertical="center"/>
    </xf>
    <xf numFmtId="0" fontId="3" fillId="3" borderId="14" xfId="1" applyFont="1" applyFill="1" applyBorder="1" applyAlignment="1">
      <alignment horizontal="left" vertical="center"/>
    </xf>
    <xf numFmtId="0" fontId="1" fillId="3" borderId="14" xfId="1" applyFill="1" applyBorder="1"/>
    <xf numFmtId="0" fontId="8" fillId="0" borderId="1" xfId="1" quotePrefix="1" applyFont="1" applyBorder="1" applyAlignment="1">
      <alignment horizontal="center" vertical="center" wrapText="1"/>
    </xf>
    <xf numFmtId="0" fontId="2" fillId="0" borderId="3" xfId="1" quotePrefix="1" applyFont="1" applyBorder="1" applyAlignment="1">
      <alignment horizontal="left" wrapText="1"/>
    </xf>
    <xf numFmtId="0" fontId="2" fillId="0" borderId="7" xfId="1" quotePrefix="1" applyFont="1" applyBorder="1" applyAlignment="1">
      <alignment horizontal="left" wrapText="1"/>
    </xf>
    <xf numFmtId="0" fontId="2" fillId="3" borderId="17" xfId="1" applyFont="1" applyFill="1" applyBorder="1" applyAlignment="1">
      <alignment horizontal="center" vertical="center"/>
    </xf>
    <xf numFmtId="0" fontId="2" fillId="3" borderId="17" xfId="1" applyFont="1" applyFill="1" applyBorder="1" applyAlignment="1" applyProtection="1">
      <alignment horizontal="center" vertical="center"/>
      <protection hidden="1"/>
    </xf>
    <xf numFmtId="0" fontId="2" fillId="8" borderId="16" xfId="1" applyFont="1" applyFill="1" applyBorder="1" applyAlignment="1">
      <alignment horizontal="right" vertical="top"/>
    </xf>
    <xf numFmtId="0" fontId="1" fillId="8" borderId="14" xfId="1" applyFill="1" applyBorder="1" applyAlignment="1">
      <alignment horizontal="center" vertical="center"/>
    </xf>
    <xf numFmtId="0" fontId="2" fillId="8" borderId="14" xfId="1" applyFont="1" applyFill="1" applyBorder="1" applyAlignment="1">
      <alignment horizontal="right" vertical="center"/>
    </xf>
    <xf numFmtId="0" fontId="2" fillId="8" borderId="15" xfId="1" applyFont="1" applyFill="1" applyBorder="1" applyAlignment="1">
      <alignment horizontal="center" vertical="center"/>
    </xf>
    <xf numFmtId="0" fontId="2" fillId="8" borderId="14" xfId="1" applyFont="1" applyFill="1" applyBorder="1" applyAlignment="1">
      <alignment horizontal="center" vertical="center"/>
    </xf>
    <xf numFmtId="0" fontId="1" fillId="0" borderId="0" xfId="1" applyAlignment="1">
      <alignment horizontal="left" vertical="top" wrapText="1" indent="1"/>
    </xf>
    <xf numFmtId="0" fontId="8" fillId="5" borderId="0" xfId="1" applyFont="1" applyFill="1" applyAlignment="1">
      <alignment horizontal="left" vertical="center" indent="1"/>
    </xf>
    <xf numFmtId="0" fontId="2" fillId="0" borderId="0" xfId="1" applyFont="1" applyAlignment="1">
      <alignment vertical="center"/>
    </xf>
    <xf numFmtId="0" fontId="1" fillId="5" borderId="2" xfId="1" applyFill="1" applyBorder="1" applyAlignment="1">
      <alignment horizontal="left" vertical="center" indent="1"/>
    </xf>
    <xf numFmtId="0" fontId="3" fillId="5" borderId="2" xfId="1" applyFont="1" applyFill="1" applyBorder="1" applyAlignment="1">
      <alignment horizontal="left" vertical="center"/>
    </xf>
    <xf numFmtId="0" fontId="1" fillId="0" borderId="2" xfId="1" applyBorder="1"/>
    <xf numFmtId="0" fontId="2" fillId="0" borderId="2" xfId="1" quotePrefix="1" applyFont="1" applyBorder="1" applyAlignment="1">
      <alignment horizontal="left" wrapText="1"/>
    </xf>
    <xf numFmtId="0" fontId="2" fillId="0" borderId="0" xfId="1" quotePrefix="1" applyFont="1" applyAlignment="1">
      <alignment horizontal="left" wrapText="1"/>
    </xf>
    <xf numFmtId="2" fontId="1" fillId="3" borderId="0" xfId="1" applyNumberFormat="1" applyFill="1" applyAlignment="1">
      <alignment horizontal="center" vertical="center" wrapText="1"/>
    </xf>
    <xf numFmtId="0" fontId="2" fillId="0" borderId="1" xfId="1" quotePrefix="1" applyFont="1" applyBorder="1" applyAlignment="1">
      <alignment horizontal="center" vertical="center" wrapText="1"/>
    </xf>
    <xf numFmtId="0" fontId="2" fillId="0" borderId="11" xfId="1" quotePrefix="1" applyFont="1" applyBorder="1" applyAlignment="1">
      <alignment horizontal="center" vertical="center" wrapText="1"/>
    </xf>
    <xf numFmtId="0" fontId="2" fillId="8" borderId="8" xfId="1" applyFont="1" applyFill="1" applyBorder="1" applyAlignment="1">
      <alignment horizontal="right" vertical="top"/>
    </xf>
    <xf numFmtId="0" fontId="1" fillId="8" borderId="2" xfId="1" applyFill="1" applyBorder="1" applyAlignment="1">
      <alignment horizontal="center" vertical="center"/>
    </xf>
    <xf numFmtId="0" fontId="2" fillId="8" borderId="2" xfId="1" applyFont="1" applyFill="1" applyBorder="1" applyAlignment="1">
      <alignment horizontal="right" vertical="center"/>
    </xf>
    <xf numFmtId="0" fontId="2" fillId="8" borderId="2" xfId="1" applyFont="1" applyFill="1" applyBorder="1" applyAlignment="1">
      <alignment horizontal="center" vertical="center"/>
    </xf>
    <xf numFmtId="0" fontId="2" fillId="8" borderId="9" xfId="1" applyFont="1" applyFill="1" applyBorder="1" applyAlignment="1">
      <alignment horizontal="center" vertical="center"/>
    </xf>
    <xf numFmtId="0" fontId="2" fillId="3" borderId="18" xfId="1" applyFont="1" applyFill="1" applyBorder="1" applyAlignment="1">
      <alignment horizontal="center" vertical="center"/>
    </xf>
    <xf numFmtId="0" fontId="1" fillId="5" borderId="13" xfId="1" applyFill="1" applyBorder="1" applyAlignment="1">
      <alignment horizontal="center" vertical="top"/>
    </xf>
    <xf numFmtId="0" fontId="1" fillId="5" borderId="19" xfId="1" applyFill="1" applyBorder="1" applyAlignment="1">
      <alignment horizontal="center" vertical="top"/>
    </xf>
    <xf numFmtId="0" fontId="2" fillId="0" borderId="20" xfId="1" quotePrefix="1" applyFont="1" applyBorder="1" applyAlignment="1">
      <alignment horizontal="center" vertical="center" wrapText="1"/>
    </xf>
    <xf numFmtId="0" fontId="2" fillId="0" borderId="13" xfId="1" applyFont="1" applyBorder="1" applyAlignment="1">
      <alignment vertical="center"/>
    </xf>
    <xf numFmtId="0" fontId="8" fillId="5" borderId="0" xfId="1" applyFont="1" applyFill="1" applyAlignment="1">
      <alignment horizontal="left" vertical="top" indent="1"/>
    </xf>
    <xf numFmtId="0" fontId="9" fillId="3" borderId="0" xfId="3" applyFont="1" applyFill="1" applyAlignment="1">
      <alignment horizontal="right"/>
    </xf>
    <xf numFmtId="0" fontId="9" fillId="3" borderId="0" xfId="3" applyFont="1" applyFill="1"/>
    <xf numFmtId="0" fontId="9" fillId="0" borderId="0" xfId="3" applyFont="1"/>
    <xf numFmtId="0" fontId="9" fillId="0" borderId="0" xfId="3" applyFont="1" applyAlignment="1">
      <alignment horizontal="right"/>
    </xf>
    <xf numFmtId="0" fontId="9" fillId="0" borderId="0" xfId="3" applyFont="1" applyAlignment="1">
      <alignment horizontal="right" vertical="center"/>
    </xf>
    <xf numFmtId="0" fontId="12" fillId="0" borderId="0" xfId="3" applyFont="1" applyAlignment="1">
      <alignment horizontal="left" vertical="center" indent="2"/>
    </xf>
    <xf numFmtId="0" fontId="9" fillId="0" borderId="0" xfId="3" applyFont="1" applyAlignment="1">
      <alignment horizontal="center" vertical="center"/>
    </xf>
    <xf numFmtId="0" fontId="12" fillId="0" borderId="21" xfId="3" applyFont="1" applyBorder="1" applyAlignment="1">
      <alignment vertical="center"/>
    </xf>
    <xf numFmtId="0" fontId="9" fillId="0" borderId="21" xfId="3" applyFont="1" applyBorder="1" applyAlignment="1">
      <alignment vertical="center"/>
    </xf>
    <xf numFmtId="0" fontId="9" fillId="0" borderId="0" xfId="3" applyFont="1" applyAlignment="1">
      <alignment vertical="center"/>
    </xf>
    <xf numFmtId="0" fontId="9" fillId="3" borderId="0" xfId="3" applyFont="1" applyFill="1" applyAlignment="1">
      <alignment vertical="center"/>
    </xf>
    <xf numFmtId="0" fontId="9" fillId="0" borderId="22" xfId="3" applyFont="1" applyBorder="1" applyAlignment="1">
      <alignment vertical="center"/>
    </xf>
    <xf numFmtId="0" fontId="12" fillId="0" borderId="23" xfId="3" applyFont="1" applyBorder="1" applyAlignment="1">
      <alignment vertical="center"/>
    </xf>
    <xf numFmtId="0" fontId="9" fillId="0" borderId="23" xfId="3" applyFont="1" applyBorder="1" applyAlignment="1">
      <alignment vertical="center"/>
    </xf>
    <xf numFmtId="0" fontId="9" fillId="0" borderId="0" xfId="3" applyFont="1" applyAlignment="1">
      <alignment horizontal="left" vertical="center" indent="1"/>
    </xf>
    <xf numFmtId="0" fontId="9" fillId="0" borderId="16" xfId="3" applyFont="1" applyBorder="1" applyAlignment="1">
      <alignment horizontal="right" vertical="center"/>
    </xf>
    <xf numFmtId="0" fontId="13" fillId="0" borderId="14" xfId="3" applyFont="1" applyBorder="1" applyAlignment="1">
      <alignment vertical="center"/>
    </xf>
    <xf numFmtId="0" fontId="12" fillId="0" borderId="14" xfId="3" applyFont="1" applyBorder="1" applyAlignment="1">
      <alignment horizontal="center" vertical="center"/>
    </xf>
    <xf numFmtId="0" fontId="13" fillId="0" borderId="15" xfId="3" applyFont="1" applyBorder="1" applyAlignment="1">
      <alignment horizontal="center" vertical="center"/>
    </xf>
    <xf numFmtId="0" fontId="12" fillId="0" borderId="14" xfId="3" applyFont="1" applyBorder="1" applyAlignment="1">
      <alignment horizontal="center" vertical="center" wrapText="1"/>
    </xf>
    <xf numFmtId="0" fontId="9" fillId="3" borderId="0" xfId="3" applyFont="1" applyFill="1" applyAlignment="1">
      <alignment horizontal="center" vertical="center"/>
    </xf>
    <xf numFmtId="0" fontId="12" fillId="0" borderId="14" xfId="3" applyFont="1" applyBorder="1" applyAlignment="1">
      <alignment horizontal="left" indent="1"/>
    </xf>
    <xf numFmtId="0" fontId="12" fillId="0" borderId="14" xfId="3" applyFont="1" applyBorder="1"/>
    <xf numFmtId="0" fontId="18" fillId="0" borderId="0" xfId="3" applyFont="1" applyAlignment="1">
      <alignment horizontal="right"/>
    </xf>
    <xf numFmtId="0" fontId="18" fillId="3" borderId="0" xfId="3" applyFont="1" applyFill="1"/>
    <xf numFmtId="0" fontId="12" fillId="0" borderId="10" xfId="3" applyFont="1" applyBorder="1" applyAlignment="1">
      <alignment horizontal="left" vertical="center" indent="1"/>
    </xf>
    <xf numFmtId="0" fontId="9" fillId="6" borderId="16" xfId="3" applyFont="1" applyFill="1" applyBorder="1" applyAlignment="1">
      <alignment horizontal="left" vertical="center" indent="1"/>
    </xf>
    <xf numFmtId="0" fontId="12" fillId="6" borderId="14" xfId="3" applyFont="1" applyFill="1" applyBorder="1" applyAlignment="1">
      <alignment horizontal="left" vertical="center" indent="1"/>
    </xf>
    <xf numFmtId="0" fontId="9" fillId="6" borderId="14" xfId="3" applyFont="1" applyFill="1" applyBorder="1" applyAlignment="1">
      <alignment horizontal="left" vertical="center" indent="1"/>
    </xf>
    <xf numFmtId="0" fontId="9" fillId="6" borderId="15" xfId="3" applyFont="1" applyFill="1" applyBorder="1" applyAlignment="1">
      <alignment horizontal="left" vertical="center" indent="1"/>
    </xf>
    <xf numFmtId="0" fontId="11" fillId="5" borderId="0" xfId="3" applyFont="1" applyFill="1" applyAlignment="1">
      <alignment horizontal="center"/>
    </xf>
    <xf numFmtId="0" fontId="9" fillId="5" borderId="0" xfId="3" applyFont="1" applyFill="1" applyAlignment="1">
      <alignment horizontal="right" vertical="center"/>
    </xf>
    <xf numFmtId="0" fontId="9" fillId="5" borderId="0" xfId="3" applyFont="1" applyFill="1" applyAlignment="1">
      <alignment horizontal="left" vertical="center" indent="1"/>
    </xf>
    <xf numFmtId="0" fontId="9" fillId="5" borderId="0" xfId="3" applyFont="1" applyFill="1" applyAlignment="1">
      <alignment horizontal="center" vertical="center"/>
    </xf>
    <xf numFmtId="0" fontId="9" fillId="5" borderId="21" xfId="3" applyFont="1" applyFill="1" applyBorder="1" applyAlignment="1">
      <alignment vertical="center"/>
    </xf>
    <xf numFmtId="0" fontId="9" fillId="5" borderId="0" xfId="3" applyFont="1" applyFill="1" applyAlignment="1">
      <alignment vertical="center"/>
    </xf>
    <xf numFmtId="0" fontId="9" fillId="5" borderId="22" xfId="3" quotePrefix="1" applyFont="1" applyFill="1" applyBorder="1" applyAlignment="1">
      <alignment vertical="center"/>
    </xf>
    <xf numFmtId="0" fontId="9" fillId="5" borderId="22" xfId="3" applyFont="1" applyFill="1" applyBorder="1" applyAlignment="1">
      <alignment vertical="center"/>
    </xf>
    <xf numFmtId="0" fontId="9" fillId="5" borderId="23" xfId="3" applyFont="1" applyFill="1" applyBorder="1" applyAlignment="1">
      <alignment vertical="center"/>
    </xf>
    <xf numFmtId="0" fontId="9" fillId="5" borderId="21" xfId="3" quotePrefix="1" applyFont="1" applyFill="1" applyBorder="1" applyAlignment="1">
      <alignment horizontal="left" vertical="center"/>
    </xf>
    <xf numFmtId="0" fontId="9" fillId="5" borderId="23" xfId="3" quotePrefix="1" applyFont="1" applyFill="1" applyBorder="1"/>
    <xf numFmtId="164" fontId="9" fillId="5" borderId="22" xfId="3" quotePrefix="1" applyNumberFormat="1" applyFont="1" applyFill="1" applyBorder="1" applyAlignment="1">
      <alignment horizontal="left" vertical="center"/>
    </xf>
    <xf numFmtId="0" fontId="9" fillId="5" borderId="16" xfId="3" applyFont="1" applyFill="1" applyBorder="1" applyAlignment="1">
      <alignment horizontal="right" vertical="center"/>
    </xf>
    <xf numFmtId="0" fontId="19" fillId="5" borderId="14" xfId="3" applyFont="1" applyFill="1" applyBorder="1" applyAlignment="1">
      <alignment vertical="center"/>
    </xf>
    <xf numFmtId="0" fontId="9" fillId="5" borderId="14" xfId="3" applyFont="1" applyFill="1" applyBorder="1" applyAlignment="1">
      <alignment horizontal="center" vertical="center"/>
    </xf>
    <xf numFmtId="0" fontId="19" fillId="5" borderId="15" xfId="3" applyFont="1" applyFill="1" applyBorder="1" applyAlignment="1">
      <alignment horizontal="center" vertical="center"/>
    </xf>
    <xf numFmtId="0" fontId="9" fillId="5" borderId="10" xfId="3" applyFont="1" applyFill="1" applyBorder="1" applyAlignment="1">
      <alignment horizontal="left" vertical="center" wrapText="1" indent="1"/>
    </xf>
    <xf numFmtId="164" fontId="9" fillId="5" borderId="14" xfId="3" quotePrefix="1" applyNumberFormat="1" applyFont="1" applyFill="1" applyBorder="1" applyAlignment="1">
      <alignment horizontal="center" vertical="center" wrapText="1"/>
    </xf>
    <xf numFmtId="0" fontId="9" fillId="5" borderId="10" xfId="3" applyFont="1" applyFill="1" applyBorder="1" applyAlignment="1">
      <alignment horizontal="center" vertical="center" wrapText="1"/>
    </xf>
    <xf numFmtId="0" fontId="9" fillId="5" borderId="14" xfId="3" applyFont="1" applyFill="1" applyBorder="1" applyAlignment="1">
      <alignment horizontal="center" vertical="center" wrapText="1"/>
    </xf>
    <xf numFmtId="17" fontId="9" fillId="5" borderId="15" xfId="3" quotePrefix="1" applyNumberFormat="1" applyFont="1" applyFill="1" applyBorder="1" applyAlignment="1">
      <alignment horizontal="center" vertical="center" wrapText="1"/>
    </xf>
    <xf numFmtId="0" fontId="9" fillId="5" borderId="15" xfId="3" applyFont="1" applyFill="1" applyBorder="1" applyAlignment="1">
      <alignment horizontal="center" vertical="center" wrapText="1"/>
    </xf>
    <xf numFmtId="0" fontId="9" fillId="3" borderId="0" xfId="3" applyFont="1" applyFill="1" applyAlignment="1">
      <alignment horizontal="left" vertical="center" wrapText="1" indent="1"/>
    </xf>
    <xf numFmtId="164" fontId="9" fillId="3" borderId="0" xfId="3" applyNumberFormat="1" applyFont="1" applyFill="1"/>
    <xf numFmtId="0" fontId="1" fillId="3" borderId="0" xfId="3" applyFill="1"/>
    <xf numFmtId="0" fontId="9" fillId="5" borderId="21" xfId="3" quotePrefix="1" applyFont="1" applyFill="1" applyBorder="1" applyAlignment="1">
      <alignment vertical="center"/>
    </xf>
    <xf numFmtId="0" fontId="9" fillId="3" borderId="10" xfId="3" applyFont="1" applyFill="1" applyBorder="1" applyAlignment="1">
      <alignment horizontal="center" vertical="center"/>
    </xf>
    <xf numFmtId="0" fontId="12" fillId="3" borderId="16" xfId="3" applyFont="1" applyFill="1" applyBorder="1" applyAlignment="1">
      <alignment horizontal="left" vertical="center"/>
    </xf>
    <xf numFmtId="0" fontId="9" fillId="3" borderId="14" xfId="3" applyFont="1" applyFill="1" applyBorder="1" applyAlignment="1">
      <alignment horizontal="left" vertical="center"/>
    </xf>
    <xf numFmtId="0" fontId="22" fillId="3" borderId="10" xfId="1" applyFont="1" applyFill="1" applyBorder="1" applyAlignment="1">
      <alignment horizontal="center" vertical="center" wrapText="1"/>
    </xf>
    <xf numFmtId="0" fontId="22" fillId="3" borderId="10" xfId="1" quotePrefix="1" applyFont="1" applyFill="1" applyBorder="1" applyAlignment="1">
      <alignment horizontal="center" vertical="center" wrapText="1"/>
    </xf>
    <xf numFmtId="0" fontId="2" fillId="3" borderId="14" xfId="1" applyFont="1" applyFill="1" applyBorder="1" applyAlignment="1">
      <alignment horizontal="right" vertical="center"/>
    </xf>
    <xf numFmtId="0" fontId="9" fillId="3" borderId="0" xfId="3" applyFont="1" applyFill="1" applyAlignment="1">
      <alignment horizontal="center"/>
    </xf>
    <xf numFmtId="0" fontId="1" fillId="3" borderId="0" xfId="3" applyFill="1" applyAlignment="1">
      <alignment horizontal="center"/>
    </xf>
    <xf numFmtId="0" fontId="9" fillId="5" borderId="0" xfId="3" applyFont="1" applyFill="1"/>
    <xf numFmtId="0" fontId="9" fillId="5" borderId="0" xfId="3" quotePrefix="1" applyFont="1" applyFill="1"/>
    <xf numFmtId="0" fontId="9" fillId="5" borderId="0" xfId="3" applyFont="1" applyFill="1" applyAlignment="1">
      <alignment horizontal="center"/>
    </xf>
    <xf numFmtId="0" fontId="9" fillId="6" borderId="0" xfId="3" applyFont="1" applyFill="1" applyAlignment="1">
      <alignment vertical="center"/>
    </xf>
    <xf numFmtId="0" fontId="14" fillId="6" borderId="0" xfId="3" applyFont="1" applyFill="1" applyAlignment="1">
      <alignment horizontal="left" indent="1"/>
    </xf>
    <xf numFmtId="0" fontId="9" fillId="6" borderId="0" xfId="3" applyFont="1" applyFill="1" applyAlignment="1">
      <alignment horizontal="center" vertical="center"/>
    </xf>
    <xf numFmtId="0" fontId="9" fillId="6" borderId="0" xfId="3" applyFont="1" applyFill="1" applyAlignment="1">
      <alignment horizontal="left" vertical="center" indent="1"/>
    </xf>
    <xf numFmtId="0" fontId="9" fillId="6" borderId="8" xfId="3" applyFont="1" applyFill="1" applyBorder="1" applyAlignment="1">
      <alignment horizontal="left"/>
    </xf>
    <xf numFmtId="0" fontId="9" fillId="6" borderId="2" xfId="3" applyFont="1" applyFill="1" applyBorder="1"/>
    <xf numFmtId="0" fontId="9" fillId="6" borderId="9" xfId="3" applyFont="1" applyFill="1" applyBorder="1"/>
    <xf numFmtId="0" fontId="9" fillId="6" borderId="25" xfId="3" applyFont="1" applyFill="1" applyBorder="1" applyAlignment="1">
      <alignment vertical="center"/>
    </xf>
    <xf numFmtId="0" fontId="9" fillId="6" borderId="24" xfId="3" applyFont="1" applyFill="1" applyBorder="1" applyAlignment="1">
      <alignment horizontal="left" vertical="center" indent="1"/>
    </xf>
    <xf numFmtId="0" fontId="9" fillId="6" borderId="25" xfId="3" applyFont="1" applyFill="1" applyBorder="1" applyAlignment="1">
      <alignment horizontal="center" vertical="center"/>
    </xf>
    <xf numFmtId="0" fontId="9" fillId="6" borderId="0" xfId="3" applyFont="1" applyFill="1" applyAlignment="1">
      <alignment horizontal="left" vertical="center"/>
    </xf>
    <xf numFmtId="0" fontId="1" fillId="6" borderId="4" xfId="3" applyFill="1" applyBorder="1" applyAlignment="1">
      <alignment horizontal="center"/>
    </xf>
    <xf numFmtId="0" fontId="1" fillId="6" borderId="12" xfId="3" applyFill="1" applyBorder="1"/>
    <xf numFmtId="0" fontId="1" fillId="6" borderId="6" xfId="3" applyFill="1" applyBorder="1"/>
    <xf numFmtId="0" fontId="9" fillId="11" borderId="0" xfId="3" applyFont="1" applyFill="1"/>
    <xf numFmtId="0" fontId="9" fillId="5" borderId="0" xfId="3" applyFont="1" applyFill="1" applyAlignment="1">
      <alignment horizontal="right"/>
    </xf>
    <xf numFmtId="0" fontId="11" fillId="5" borderId="0" xfId="3" applyFont="1" applyFill="1"/>
    <xf numFmtId="0" fontId="9" fillId="11" borderId="0" xfId="3" applyFont="1" applyFill="1" applyAlignment="1">
      <alignment vertical="center"/>
    </xf>
    <xf numFmtId="0" fontId="9" fillId="5" borderId="21" xfId="3" applyFont="1" applyFill="1" applyBorder="1" applyAlignment="1">
      <alignment horizontal="center"/>
    </xf>
    <xf numFmtId="164" fontId="9" fillId="5" borderId="21" xfId="3" applyNumberFormat="1" applyFont="1" applyFill="1" applyBorder="1" applyAlignment="1">
      <alignment horizontal="center" vertical="center"/>
    </xf>
    <xf numFmtId="0" fontId="9" fillId="5" borderId="8" xfId="3" applyFont="1" applyFill="1" applyBorder="1" applyAlignment="1">
      <alignment horizontal="right" vertical="center"/>
    </xf>
    <xf numFmtId="0" fontId="9" fillId="5" borderId="2" xfId="3" applyFont="1" applyFill="1" applyBorder="1" applyAlignment="1">
      <alignment horizontal="left" vertical="center" indent="1"/>
    </xf>
    <xf numFmtId="0" fontId="9" fillId="5" borderId="2" xfId="3" applyFont="1" applyFill="1" applyBorder="1" applyAlignment="1">
      <alignment horizontal="center" vertical="center"/>
    </xf>
    <xf numFmtId="0" fontId="9" fillId="5" borderId="2" xfId="3" applyFont="1" applyFill="1" applyBorder="1" applyAlignment="1">
      <alignment vertical="center"/>
    </xf>
    <xf numFmtId="0" fontId="9" fillId="5" borderId="9" xfId="3" applyFont="1" applyFill="1" applyBorder="1" applyAlignment="1">
      <alignment vertical="center"/>
    </xf>
    <xf numFmtId="0" fontId="9" fillId="5" borderId="24" xfId="3" applyFont="1" applyFill="1" applyBorder="1" applyAlignment="1">
      <alignment horizontal="right" vertical="center"/>
    </xf>
    <xf numFmtId="0" fontId="9" fillId="5" borderId="25" xfId="3" applyFont="1" applyFill="1" applyBorder="1" applyAlignment="1">
      <alignment vertical="center"/>
    </xf>
    <xf numFmtId="0" fontId="19" fillId="5" borderId="0" xfId="3" applyFont="1" applyFill="1" applyAlignment="1">
      <alignment horizontal="center" vertical="center"/>
    </xf>
    <xf numFmtId="0" fontId="9" fillId="5" borderId="0" xfId="3" applyFont="1" applyFill="1" applyAlignment="1">
      <alignment horizontal="left" vertical="center" wrapText="1" indent="1"/>
    </xf>
    <xf numFmtId="164" fontId="9" fillId="5" borderId="0" xfId="3" applyNumberFormat="1" applyFont="1" applyFill="1" applyAlignment="1">
      <alignment horizontal="center" vertical="center" wrapText="1"/>
    </xf>
    <xf numFmtId="0" fontId="9" fillId="5" borderId="25" xfId="3" applyFont="1" applyFill="1" applyBorder="1" applyAlignment="1">
      <alignment horizontal="center" vertical="center" wrapText="1"/>
    </xf>
    <xf numFmtId="0" fontId="9" fillId="11" borderId="0" xfId="3" applyFont="1" applyFill="1" applyAlignment="1">
      <alignment horizontal="center" vertical="center"/>
    </xf>
    <xf numFmtId="0" fontId="9" fillId="5" borderId="0" xfId="3" applyFont="1" applyFill="1" applyAlignment="1">
      <alignment horizontal="center" vertical="center" wrapText="1"/>
    </xf>
    <xf numFmtId="0" fontId="9" fillId="5" borderId="25" xfId="3" quotePrefix="1" applyFont="1" applyFill="1" applyBorder="1" applyAlignment="1">
      <alignment horizontal="center" vertical="center" wrapText="1"/>
    </xf>
    <xf numFmtId="164" fontId="9" fillId="5" borderId="25" xfId="3" applyNumberFormat="1" applyFont="1" applyFill="1" applyBorder="1" applyAlignment="1">
      <alignment horizontal="center" vertical="center" wrapText="1"/>
    </xf>
    <xf numFmtId="0" fontId="1" fillId="5" borderId="24" xfId="3" applyFill="1" applyBorder="1"/>
    <xf numFmtId="0" fontId="18" fillId="5" borderId="0" xfId="3" applyFont="1" applyFill="1" applyAlignment="1">
      <alignment horizontal="center"/>
    </xf>
    <xf numFmtId="0" fontId="1" fillId="5" borderId="0" xfId="3" applyFill="1"/>
    <xf numFmtId="0" fontId="1" fillId="5" borderId="25" xfId="3" applyFill="1" applyBorder="1"/>
    <xf numFmtId="0" fontId="1" fillId="11" borderId="0" xfId="3" applyFill="1"/>
    <xf numFmtId="0" fontId="9" fillId="5" borderId="24" xfId="3" applyFont="1" applyFill="1" applyBorder="1"/>
    <xf numFmtId="0" fontId="9" fillId="5" borderId="25" xfId="3" applyFont="1" applyFill="1" applyBorder="1"/>
    <xf numFmtId="0" fontId="9" fillId="5" borderId="12" xfId="3" applyFont="1" applyFill="1" applyBorder="1"/>
    <xf numFmtId="0" fontId="9" fillId="5" borderId="4" xfId="3" applyFont="1" applyFill="1" applyBorder="1"/>
    <xf numFmtId="0" fontId="9" fillId="5" borderId="6" xfId="3" applyFont="1" applyFill="1" applyBorder="1"/>
    <xf numFmtId="0" fontId="23" fillId="12" borderId="0" xfId="6" applyFont="1" applyFill="1"/>
    <xf numFmtId="0" fontId="24" fillId="12" borderId="0" xfId="6" applyFont="1" applyFill="1" applyAlignment="1">
      <alignment horizontal="left" indent="1"/>
    </xf>
    <xf numFmtId="0" fontId="25" fillId="13" borderId="0" xfId="6" applyFont="1" applyFill="1" applyAlignment="1">
      <alignment horizontal="center" vertical="center" wrapText="1"/>
    </xf>
    <xf numFmtId="0" fontId="23" fillId="4" borderId="0" xfId="6" applyFont="1" applyFill="1"/>
    <xf numFmtId="0" fontId="26" fillId="0" borderId="0" xfId="6" applyFont="1" applyAlignment="1">
      <alignment horizontal="center"/>
    </xf>
    <xf numFmtId="0" fontId="26" fillId="0" borderId="26" xfId="6" applyFont="1" applyBorder="1" applyAlignment="1">
      <alignment horizontal="center"/>
    </xf>
    <xf numFmtId="0" fontId="26" fillId="0" borderId="27" xfId="6" applyFont="1" applyBorder="1" applyAlignment="1">
      <alignment horizontal="center"/>
    </xf>
    <xf numFmtId="0" fontId="26" fillId="0" borderId="28" xfId="6" applyFont="1" applyBorder="1" applyAlignment="1">
      <alignment horizontal="center"/>
    </xf>
    <xf numFmtId="0" fontId="26" fillId="0" borderId="29" xfId="6" applyFont="1" applyBorder="1" applyAlignment="1">
      <alignment horizontal="center"/>
    </xf>
    <xf numFmtId="0" fontId="26" fillId="0" borderId="30" xfId="6" applyFont="1" applyBorder="1" applyAlignment="1">
      <alignment horizontal="center"/>
    </xf>
    <xf numFmtId="0" fontId="23" fillId="0" borderId="0" xfId="6" applyFont="1" applyAlignment="1">
      <alignment horizontal="center"/>
    </xf>
    <xf numFmtId="0" fontId="30" fillId="0" borderId="29" xfId="6" applyFont="1" applyBorder="1" applyAlignment="1">
      <alignment horizontal="center"/>
    </xf>
    <xf numFmtId="0" fontId="30" fillId="0" borderId="0" xfId="6" applyFont="1" applyAlignment="1">
      <alignment horizontal="center"/>
    </xf>
    <xf numFmtId="0" fontId="30" fillId="0" borderId="30" xfId="6" applyFont="1" applyBorder="1" applyAlignment="1">
      <alignment horizontal="center"/>
    </xf>
    <xf numFmtId="0" fontId="23" fillId="0" borderId="29" xfId="6" applyFont="1" applyBorder="1"/>
    <xf numFmtId="0" fontId="23" fillId="0" borderId="0" xfId="6" applyFont="1"/>
    <xf numFmtId="0" fontId="23" fillId="0" borderId="30" xfId="6" applyFont="1" applyBorder="1"/>
    <xf numFmtId="0" fontId="29" fillId="0" borderId="0" xfId="6" applyFont="1" applyAlignment="1">
      <alignment horizontal="center" vertical="center"/>
    </xf>
    <xf numFmtId="0" fontId="23" fillId="4" borderId="0" xfId="6" applyFont="1" applyFill="1" applyAlignment="1">
      <alignment vertical="center"/>
    </xf>
    <xf numFmtId="0" fontId="30" fillId="0" borderId="29" xfId="6" applyFont="1" applyBorder="1" applyAlignment="1">
      <alignment horizontal="center" vertical="center"/>
    </xf>
    <xf numFmtId="0" fontId="30" fillId="0" borderId="0" xfId="6" applyFont="1" applyAlignment="1">
      <alignment horizontal="center" vertical="center"/>
    </xf>
    <xf numFmtId="0" fontId="30" fillId="0" borderId="30" xfId="6" applyFont="1" applyBorder="1" applyAlignment="1">
      <alignment horizontal="center" vertical="center"/>
    </xf>
    <xf numFmtId="0" fontId="31" fillId="0" borderId="0" xfId="6" applyFont="1" applyAlignment="1">
      <alignment horizontal="center" vertical="top"/>
    </xf>
    <xf numFmtId="0" fontId="23" fillId="0" borderId="30" xfId="6" applyFont="1" applyBorder="1" applyAlignment="1">
      <alignment horizontal="left" indent="1"/>
    </xf>
    <xf numFmtId="0" fontId="23" fillId="0" borderId="0" xfId="6" applyFont="1" applyAlignment="1">
      <alignment horizontal="left" indent="1"/>
    </xf>
    <xf numFmtId="0" fontId="31" fillId="0" borderId="29" xfId="6" applyFont="1" applyBorder="1" applyAlignment="1">
      <alignment horizontal="left" vertical="top"/>
    </xf>
    <xf numFmtId="0" fontId="32" fillId="0" borderId="30" xfId="7" applyFont="1" applyBorder="1" applyAlignment="1">
      <alignment vertical="top"/>
    </xf>
    <xf numFmtId="0" fontId="32" fillId="0" borderId="0" xfId="7" applyFont="1" applyAlignment="1">
      <alignment vertical="top" wrapText="1"/>
    </xf>
    <xf numFmtId="0" fontId="31" fillId="0" borderId="29" xfId="6" applyFont="1" applyBorder="1" applyAlignment="1">
      <alignment horizontal="left" indent="3"/>
    </xf>
    <xf numFmtId="0" fontId="31" fillId="0" borderId="0" xfId="6" applyFont="1" applyAlignment="1">
      <alignment horizontal="center"/>
    </xf>
    <xf numFmtId="0" fontId="32" fillId="0" borderId="0" xfId="7" applyFont="1" applyAlignment="1">
      <alignment vertical="top"/>
    </xf>
    <xf numFmtId="0" fontId="31" fillId="0" borderId="29" xfId="6" applyFont="1" applyBorder="1" applyAlignment="1">
      <alignment horizontal="left" indent="1"/>
    </xf>
    <xf numFmtId="0" fontId="31" fillId="0" borderId="0" xfId="6" applyFont="1"/>
    <xf numFmtId="0" fontId="23" fillId="5" borderId="0" xfId="6" applyFont="1" applyFill="1"/>
    <xf numFmtId="0" fontId="23" fillId="5" borderId="29" xfId="6" applyFont="1" applyFill="1" applyBorder="1"/>
    <xf numFmtId="0" fontId="23" fillId="5" borderId="30" xfId="6" applyFont="1" applyFill="1" applyBorder="1"/>
    <xf numFmtId="0" fontId="23" fillId="5" borderId="31" xfId="6" applyFont="1" applyFill="1" applyBorder="1"/>
    <xf numFmtId="0" fontId="23" fillId="5" borderId="32" xfId="6" applyFont="1" applyFill="1" applyBorder="1"/>
    <xf numFmtId="0" fontId="23" fillId="5" borderId="33" xfId="6" applyFont="1" applyFill="1" applyBorder="1"/>
    <xf numFmtId="0" fontId="26" fillId="5" borderId="0" xfId="6" applyFont="1" applyFill="1" applyAlignment="1">
      <alignment horizontal="center"/>
    </xf>
    <xf numFmtId="0" fontId="0" fillId="14" borderId="0" xfId="0" applyFill="1"/>
    <xf numFmtId="0" fontId="35" fillId="0" borderId="0" xfId="6" applyFont="1" applyAlignment="1">
      <alignment horizontal="left" vertical="top"/>
    </xf>
    <xf numFmtId="0" fontId="35" fillId="0" borderId="0" xfId="6" applyFont="1" applyAlignment="1">
      <alignment vertical="center"/>
    </xf>
    <xf numFmtId="0" fontId="35" fillId="0" borderId="29" xfId="6" applyFont="1" applyBorder="1" applyAlignment="1">
      <alignment horizontal="left" vertical="center" indent="5"/>
    </xf>
    <xf numFmtId="0" fontId="8" fillId="0" borderId="10" xfId="1" quotePrefix="1" applyFont="1" applyBorder="1" applyAlignment="1">
      <alignment horizontal="center" vertical="center" wrapText="1"/>
    </xf>
    <xf numFmtId="0" fontId="9" fillId="6" borderId="24" xfId="3" quotePrefix="1" applyFont="1" applyFill="1" applyBorder="1" applyAlignment="1">
      <alignment horizontal="left" vertical="center" indent="3"/>
    </xf>
    <xf numFmtId="0" fontId="9" fillId="6" borderId="24" xfId="3" applyFont="1" applyFill="1" applyBorder="1" applyAlignment="1">
      <alignment horizontal="left" vertical="center" indent="3"/>
    </xf>
    <xf numFmtId="0" fontId="9" fillId="6" borderId="24" xfId="3" quotePrefix="1" applyFont="1" applyFill="1" applyBorder="1" applyAlignment="1">
      <alignment horizontal="left" indent="3"/>
    </xf>
    <xf numFmtId="164" fontId="9" fillId="6" borderId="24" xfId="3" quotePrefix="1" applyNumberFormat="1" applyFont="1" applyFill="1" applyBorder="1" applyAlignment="1">
      <alignment horizontal="left" vertical="center" indent="3"/>
    </xf>
    <xf numFmtId="0" fontId="34" fillId="0" borderId="0" xfId="6" applyFont="1" applyAlignment="1">
      <alignment horizontal="left" vertical="center"/>
    </xf>
    <xf numFmtId="0" fontId="35" fillId="0" borderId="0" xfId="6" applyFont="1" applyAlignment="1">
      <alignment horizontal="left" vertical="center"/>
    </xf>
    <xf numFmtId="0" fontId="12" fillId="0" borderId="16" xfId="3" applyFont="1" applyBorder="1" applyAlignment="1">
      <alignment horizontal="left" vertical="center" wrapText="1" indent="1"/>
    </xf>
    <xf numFmtId="0" fontId="12" fillId="0" borderId="15" xfId="3" applyFont="1" applyBorder="1" applyAlignment="1">
      <alignment horizontal="center" vertical="center" wrapText="1"/>
    </xf>
    <xf numFmtId="0" fontId="1" fillId="0" borderId="0" xfId="1" applyAlignment="1">
      <alignment horizontal="right" indent="1"/>
    </xf>
    <xf numFmtId="0" fontId="1" fillId="0" borderId="0" xfId="1" applyAlignment="1">
      <alignment horizontal="left" indent="1"/>
    </xf>
    <xf numFmtId="0" fontId="1" fillId="0" borderId="0" xfId="1" applyAlignment="1">
      <alignment horizontal="right" vertical="top" wrapText="1" indent="1"/>
    </xf>
    <xf numFmtId="0" fontId="9" fillId="5" borderId="22" xfId="3" quotePrefix="1" applyFont="1" applyFill="1" applyBorder="1" applyAlignment="1">
      <alignment horizontal="center" vertical="center"/>
    </xf>
    <xf numFmtId="0" fontId="10" fillId="5" borderId="0" xfId="3" applyFont="1" applyFill="1" applyAlignment="1">
      <alignment horizontal="right"/>
    </xf>
    <xf numFmtId="0" fontId="11" fillId="11" borderId="0" xfId="3" applyFont="1" applyFill="1" applyAlignment="1">
      <alignment horizontal="center"/>
    </xf>
    <xf numFmtId="0" fontId="9" fillId="5" borderId="0" xfId="3" applyFont="1" applyFill="1" applyAlignment="1">
      <alignment horizontal="left" indent="1"/>
    </xf>
    <xf numFmtId="0" fontId="12" fillId="5" borderId="0" xfId="3" applyFont="1" applyFill="1"/>
    <xf numFmtId="0" fontId="14" fillId="12" borderId="10" xfId="3" applyFont="1" applyFill="1" applyBorder="1" applyAlignment="1">
      <alignment horizontal="center" vertical="center" wrapText="1"/>
    </xf>
    <xf numFmtId="0" fontId="14" fillId="12" borderId="15" xfId="3" applyFont="1" applyFill="1" applyBorder="1" applyAlignment="1">
      <alignment horizontal="center" vertical="center" wrapText="1"/>
    </xf>
    <xf numFmtId="0" fontId="9" fillId="11" borderId="0" xfId="3" applyFont="1" applyFill="1" applyAlignment="1">
      <alignment horizontal="center" vertical="center" wrapText="1"/>
    </xf>
    <xf numFmtId="0" fontId="9" fillId="5" borderId="10" xfId="3" applyFont="1" applyFill="1" applyBorder="1" applyAlignment="1">
      <alignment horizontal="center"/>
    </xf>
    <xf numFmtId="0" fontId="9" fillId="5" borderId="15" xfId="3" applyFont="1" applyFill="1" applyBorder="1" applyAlignment="1">
      <alignment horizontal="left" vertical="top" wrapText="1" indent="2"/>
    </xf>
    <xf numFmtId="2" fontId="9" fillId="5" borderId="15" xfId="3" applyNumberFormat="1" applyFont="1" applyFill="1" applyBorder="1" applyAlignment="1">
      <alignment horizontal="center" vertical="top" wrapText="1"/>
    </xf>
    <xf numFmtId="0" fontId="9" fillId="5" borderId="16" xfId="3" applyFont="1" applyFill="1" applyBorder="1" applyAlignment="1">
      <alignment horizontal="center" vertical="center"/>
    </xf>
    <xf numFmtId="0" fontId="9" fillId="5" borderId="14" xfId="3" applyFont="1" applyFill="1" applyBorder="1" applyAlignment="1">
      <alignment horizontal="left" vertical="center" indent="1"/>
    </xf>
    <xf numFmtId="0" fontId="12" fillId="5" borderId="14" xfId="3" applyFont="1" applyFill="1" applyBorder="1" applyAlignment="1">
      <alignment horizontal="center" vertical="center"/>
    </xf>
    <xf numFmtId="2" fontId="9" fillId="5" borderId="10" xfId="3" applyNumberFormat="1" applyFont="1" applyFill="1" applyBorder="1" applyAlignment="1">
      <alignment horizontal="center" vertical="center"/>
    </xf>
    <xf numFmtId="0" fontId="9" fillId="5" borderId="16" xfId="3" applyFont="1" applyFill="1" applyBorder="1" applyAlignment="1">
      <alignment horizontal="left" vertical="center"/>
    </xf>
    <xf numFmtId="0" fontId="12" fillId="5" borderId="14" xfId="3" applyFont="1" applyFill="1" applyBorder="1" applyAlignment="1">
      <alignment horizontal="center" vertical="center" wrapText="1"/>
    </xf>
    <xf numFmtId="0" fontId="9" fillId="5" borderId="15" xfId="3" applyFont="1" applyFill="1" applyBorder="1"/>
    <xf numFmtId="2" fontId="9" fillId="5" borderId="10" xfId="3" applyNumberFormat="1" applyFont="1" applyFill="1" applyBorder="1" applyAlignment="1">
      <alignment horizontal="center" vertical="center" wrapText="1"/>
    </xf>
    <xf numFmtId="0" fontId="12" fillId="11" borderId="0" xfId="3" applyFont="1" applyFill="1" applyAlignment="1">
      <alignment horizontal="left" vertical="top" wrapText="1" indent="2"/>
    </xf>
    <xf numFmtId="0" fontId="9" fillId="5" borderId="0" xfId="3" applyFont="1" applyFill="1" applyAlignment="1">
      <alignment horizontal="left" vertical="center"/>
    </xf>
    <xf numFmtId="0" fontId="12" fillId="5" borderId="0" xfId="3" applyFont="1" applyFill="1" applyAlignment="1">
      <alignment horizontal="center" vertical="center"/>
    </xf>
    <xf numFmtId="0" fontId="9" fillId="11" borderId="0" xfId="3" applyFont="1" applyFill="1" applyAlignment="1">
      <alignment horizontal="left" vertical="center"/>
    </xf>
    <xf numFmtId="0" fontId="9" fillId="5" borderId="10" xfId="3" applyFont="1" applyFill="1" applyBorder="1" applyAlignment="1">
      <alignment horizontal="center" vertical="center"/>
    </xf>
    <xf numFmtId="0" fontId="9" fillId="5" borderId="10" xfId="3" applyFont="1" applyFill="1" applyBorder="1" applyAlignment="1">
      <alignment horizontal="left" vertical="center" indent="1"/>
    </xf>
    <xf numFmtId="2" fontId="9" fillId="5" borderId="16" xfId="3" applyNumberFormat="1" applyFont="1" applyFill="1" applyBorder="1" applyAlignment="1">
      <alignment horizontal="right" vertical="center" indent="1"/>
    </xf>
    <xf numFmtId="9" fontId="9" fillId="5" borderId="10" xfId="3" applyNumberFormat="1" applyFont="1" applyFill="1" applyBorder="1" applyAlignment="1">
      <alignment horizontal="center" vertical="center"/>
    </xf>
    <xf numFmtId="2" fontId="9" fillId="5" borderId="10" xfId="3" applyNumberFormat="1" applyFont="1" applyFill="1" applyBorder="1" applyAlignment="1">
      <alignment horizontal="right" vertical="center" indent="3"/>
    </xf>
    <xf numFmtId="0" fontId="12" fillId="5" borderId="8" xfId="3" applyFont="1" applyFill="1" applyBorder="1" applyAlignment="1" applyProtection="1">
      <alignment horizontal="left" indent="1"/>
      <protection hidden="1"/>
    </xf>
    <xf numFmtId="0" fontId="12" fillId="5" borderId="2" xfId="3" applyFont="1" applyFill="1" applyBorder="1" applyProtection="1">
      <protection hidden="1"/>
    </xf>
    <xf numFmtId="0" fontId="12" fillId="5" borderId="2" xfId="3" applyFont="1" applyFill="1" applyBorder="1" applyAlignment="1" applyProtection="1">
      <alignment horizontal="left"/>
      <protection hidden="1"/>
    </xf>
    <xf numFmtId="2" fontId="12" fillId="5" borderId="1" xfId="3" applyNumberFormat="1" applyFont="1" applyFill="1" applyBorder="1" applyAlignment="1" applyProtection="1">
      <alignment horizontal="center" vertical="center"/>
      <protection hidden="1"/>
    </xf>
    <xf numFmtId="0" fontId="12" fillId="5" borderId="24" xfId="3" applyFont="1" applyFill="1" applyBorder="1" applyAlignment="1" applyProtection="1">
      <alignment horizontal="left" indent="1"/>
      <protection hidden="1"/>
    </xf>
    <xf numFmtId="0" fontId="12" fillId="5" borderId="0" xfId="3" applyFont="1" applyFill="1" applyProtection="1">
      <protection hidden="1"/>
    </xf>
    <xf numFmtId="0" fontId="12" fillId="5" borderId="0" xfId="3" applyFont="1" applyFill="1" applyAlignment="1" applyProtection="1">
      <alignment horizontal="left"/>
      <protection hidden="1"/>
    </xf>
    <xf numFmtId="2" fontId="12" fillId="5" borderId="3" xfId="3" applyNumberFormat="1" applyFont="1" applyFill="1" applyBorder="1" applyAlignment="1" applyProtection="1">
      <alignment horizontal="center" vertical="center"/>
      <protection hidden="1"/>
    </xf>
    <xf numFmtId="0" fontId="12" fillId="5" borderId="4" xfId="3" applyFont="1" applyFill="1" applyBorder="1" applyAlignment="1" applyProtection="1">
      <alignment horizontal="left" vertical="top" indent="1"/>
      <protection hidden="1"/>
    </xf>
    <xf numFmtId="0" fontId="12" fillId="5" borderId="12" xfId="3" applyFont="1" applyFill="1" applyBorder="1" applyAlignment="1" applyProtection="1">
      <alignment horizontal="left" vertical="top" indent="1"/>
      <protection hidden="1"/>
    </xf>
    <xf numFmtId="0" fontId="12" fillId="5" borderId="12" xfId="3" applyFont="1" applyFill="1" applyBorder="1" applyAlignment="1" applyProtection="1">
      <alignment horizontal="center"/>
      <protection hidden="1"/>
    </xf>
    <xf numFmtId="0" fontId="12" fillId="5" borderId="25" xfId="3" applyFont="1" applyFill="1" applyBorder="1" applyAlignment="1" applyProtection="1">
      <alignment horizontal="left"/>
      <protection hidden="1"/>
    </xf>
    <xf numFmtId="0" fontId="9" fillId="3" borderId="10" xfId="3" applyFont="1" applyFill="1" applyBorder="1" applyAlignment="1" applyProtection="1">
      <alignment horizontal="center" vertical="center" wrapText="1"/>
      <protection hidden="1"/>
    </xf>
    <xf numFmtId="0" fontId="9" fillId="3" borderId="10" xfId="3" applyFont="1" applyFill="1" applyBorder="1" applyAlignment="1" applyProtection="1">
      <alignment horizontal="center" vertical="center"/>
      <protection hidden="1"/>
    </xf>
    <xf numFmtId="0" fontId="12" fillId="5" borderId="24" xfId="3" applyFont="1" applyFill="1" applyBorder="1" applyProtection="1">
      <protection hidden="1"/>
    </xf>
    <xf numFmtId="0" fontId="12" fillId="5" borderId="10" xfId="3" applyFont="1" applyFill="1" applyBorder="1" applyAlignment="1" applyProtection="1">
      <alignment horizontal="center"/>
      <protection hidden="1"/>
    </xf>
    <xf numFmtId="0" fontId="9" fillId="5" borderId="14" xfId="3" applyFont="1" applyFill="1" applyBorder="1" applyAlignment="1">
      <alignment horizontal="left" vertical="center"/>
    </xf>
    <xf numFmtId="2" fontId="9" fillId="11" borderId="0" xfId="3" applyNumberFormat="1" applyFont="1" applyFill="1" applyAlignment="1">
      <alignment horizontal="left" vertical="center"/>
    </xf>
    <xf numFmtId="0" fontId="12" fillId="5" borderId="15" xfId="3" applyFont="1" applyFill="1" applyBorder="1" applyAlignment="1" applyProtection="1">
      <alignment horizontal="center"/>
      <protection hidden="1"/>
    </xf>
    <xf numFmtId="9" fontId="12" fillId="5" borderId="16" xfId="3" applyNumberFormat="1" applyFont="1" applyFill="1" applyBorder="1" applyAlignment="1" applyProtection="1">
      <alignment horizontal="center"/>
      <protection hidden="1"/>
    </xf>
    <xf numFmtId="9" fontId="12" fillId="5" borderId="15" xfId="3" applyNumberFormat="1" applyFont="1" applyFill="1" applyBorder="1" applyAlignment="1" applyProtection="1">
      <alignment horizontal="left"/>
      <protection hidden="1"/>
    </xf>
    <xf numFmtId="2" fontId="12" fillId="5" borderId="7" xfId="3" applyNumberFormat="1" applyFont="1" applyFill="1" applyBorder="1" applyAlignment="1" applyProtection="1">
      <alignment horizontal="center" vertical="center"/>
      <protection hidden="1"/>
    </xf>
    <xf numFmtId="0" fontId="9" fillId="5" borderId="15" xfId="3" applyFont="1" applyFill="1" applyBorder="1" applyAlignment="1">
      <alignment horizontal="left" vertical="center"/>
    </xf>
    <xf numFmtId="0" fontId="12" fillId="5" borderId="15" xfId="3" applyFont="1" applyFill="1" applyBorder="1" applyAlignment="1">
      <alignment horizontal="center" vertical="center"/>
    </xf>
    <xf numFmtId="2" fontId="2" fillId="5" borderId="16" xfId="3" applyNumberFormat="1" applyFont="1" applyFill="1" applyBorder="1" applyAlignment="1">
      <alignment horizontal="right" vertical="center" indent="1"/>
    </xf>
    <xf numFmtId="0" fontId="12" fillId="5" borderId="0" xfId="3" applyFont="1" applyFill="1" applyAlignment="1">
      <alignment horizontal="center"/>
    </xf>
    <xf numFmtId="0" fontId="12" fillId="5" borderId="0" xfId="3" applyFont="1" applyFill="1" applyAlignment="1">
      <alignment horizontal="right" indent="1"/>
    </xf>
    <xf numFmtId="0" fontId="9" fillId="11" borderId="0" xfId="3" applyFont="1" applyFill="1" applyAlignment="1">
      <alignment horizontal="right"/>
    </xf>
    <xf numFmtId="0" fontId="12" fillId="0" borderId="0" xfId="3" applyFont="1"/>
    <xf numFmtId="0" fontId="12" fillId="0" borderId="0" xfId="3" applyFont="1" applyAlignment="1">
      <alignment horizontal="right"/>
    </xf>
    <xf numFmtId="164" fontId="12" fillId="0" borderId="0" xfId="3" applyNumberFormat="1" applyFont="1"/>
    <xf numFmtId="0" fontId="12" fillId="0" borderId="0" xfId="3" applyFont="1" applyAlignment="1">
      <alignment horizontal="right" indent="1"/>
    </xf>
    <xf numFmtId="0" fontId="40" fillId="15" borderId="0" xfId="3" applyFont="1" applyFill="1" applyAlignment="1">
      <alignment horizontal="center"/>
    </xf>
    <xf numFmtId="2" fontId="41" fillId="5" borderId="16" xfId="3" applyNumberFormat="1" applyFont="1" applyFill="1" applyBorder="1" applyAlignment="1">
      <alignment horizontal="left" vertical="center" indent="1"/>
    </xf>
    <xf numFmtId="0" fontId="41" fillId="5" borderId="15" xfId="3" applyFont="1" applyFill="1" applyBorder="1" applyAlignment="1">
      <alignment horizontal="left" vertical="top" wrapText="1" indent="2"/>
    </xf>
    <xf numFmtId="0" fontId="41" fillId="5" borderId="10" xfId="3" applyFont="1" applyFill="1" applyBorder="1" applyAlignment="1">
      <alignment horizontal="left" vertical="top" wrapText="1" indent="2"/>
    </xf>
    <xf numFmtId="0" fontId="2" fillId="5" borderId="0" xfId="3" applyFont="1" applyFill="1" applyAlignment="1">
      <alignment horizontal="center"/>
    </xf>
    <xf numFmtId="0" fontId="1" fillId="5" borderId="0" xfId="3" applyFill="1" applyAlignment="1">
      <alignment horizontal="left"/>
    </xf>
    <xf numFmtId="0" fontId="1" fillId="5" borderId="0" xfId="3" applyFill="1" applyAlignment="1">
      <alignment horizontal="left" indent="1"/>
    </xf>
    <xf numFmtId="0" fontId="1" fillId="3" borderId="8" xfId="3" applyFill="1" applyBorder="1"/>
    <xf numFmtId="0" fontId="1" fillId="3" borderId="1" xfId="3" applyFill="1" applyBorder="1" applyAlignment="1">
      <alignment horizontal="left" indent="1"/>
    </xf>
    <xf numFmtId="0" fontId="1" fillId="3" borderId="16" xfId="3" applyFill="1" applyBorder="1"/>
    <xf numFmtId="0" fontId="1" fillId="3" borderId="14" xfId="3" applyFill="1" applyBorder="1"/>
    <xf numFmtId="0" fontId="44" fillId="3" borderId="14" xfId="3" applyFont="1" applyFill="1" applyBorder="1"/>
    <xf numFmtId="0" fontId="1" fillId="3" borderId="15" xfId="3" applyFill="1" applyBorder="1"/>
    <xf numFmtId="0" fontId="44" fillId="3" borderId="2" xfId="3" applyFont="1" applyFill="1" applyBorder="1" applyAlignment="1">
      <alignment horizontal="left" indent="3"/>
    </xf>
    <xf numFmtId="0" fontId="1" fillId="3" borderId="9" xfId="3" applyFill="1" applyBorder="1"/>
    <xf numFmtId="0" fontId="37" fillId="3" borderId="24" xfId="3" applyFont="1" applyFill="1" applyBorder="1" applyAlignment="1">
      <alignment horizontal="center" vertical="center" wrapText="1"/>
    </xf>
    <xf numFmtId="0" fontId="37" fillId="3" borderId="3" xfId="3" applyFont="1" applyFill="1" applyBorder="1" applyAlignment="1">
      <alignment horizontal="center" vertical="center" wrapText="1"/>
    </xf>
    <xf numFmtId="0" fontId="37" fillId="3" borderId="1" xfId="3" applyFont="1" applyFill="1" applyBorder="1" applyAlignment="1">
      <alignment horizontal="center" vertical="center" wrapText="1"/>
    </xf>
    <xf numFmtId="0" fontId="37" fillId="3" borderId="0" xfId="3" applyFont="1" applyFill="1" applyAlignment="1">
      <alignment horizontal="center" vertical="center" wrapText="1"/>
    </xf>
    <xf numFmtId="0" fontId="37" fillId="11" borderId="0" xfId="3" applyFont="1" applyFill="1" applyAlignment="1">
      <alignment horizontal="center" vertical="center" wrapText="1"/>
    </xf>
    <xf numFmtId="0" fontId="37" fillId="3" borderId="4" xfId="3" applyFont="1" applyFill="1" applyBorder="1" applyAlignment="1">
      <alignment horizontal="center"/>
    </xf>
    <xf numFmtId="0" fontId="37" fillId="3" borderId="7" xfId="3" applyFont="1" applyFill="1" applyBorder="1" applyAlignment="1">
      <alignment horizontal="center"/>
    </xf>
    <xf numFmtId="0" fontId="37" fillId="3" borderId="12" xfId="3" applyFont="1" applyFill="1" applyBorder="1" applyAlignment="1">
      <alignment horizontal="center"/>
    </xf>
    <xf numFmtId="0" fontId="37" fillId="11" borderId="0" xfId="3" applyFont="1" applyFill="1" applyAlignment="1">
      <alignment horizontal="center"/>
    </xf>
    <xf numFmtId="0" fontId="45" fillId="6" borderId="10" xfId="3" quotePrefix="1" applyFont="1" applyFill="1" applyBorder="1" applyAlignment="1">
      <alignment horizontal="center"/>
    </xf>
    <xf numFmtId="0" fontId="45" fillId="11" borderId="0" xfId="3" applyFont="1" applyFill="1"/>
    <xf numFmtId="0" fontId="1" fillId="5" borderId="10" xfId="3" applyFill="1" applyBorder="1" applyAlignment="1">
      <alignment horizontal="center"/>
    </xf>
    <xf numFmtId="0" fontId="1" fillId="5" borderId="10" xfId="3" applyFill="1" applyBorder="1" applyAlignment="1">
      <alignment horizontal="left" indent="1"/>
    </xf>
    <xf numFmtId="0" fontId="37" fillId="5" borderId="10" xfId="3" applyFont="1" applyFill="1" applyBorder="1" applyAlignment="1">
      <alignment horizontal="center"/>
    </xf>
    <xf numFmtId="0" fontId="37" fillId="6" borderId="10" xfId="3" applyFont="1" applyFill="1" applyBorder="1" applyAlignment="1">
      <alignment horizontal="center"/>
    </xf>
    <xf numFmtId="2" fontId="37" fillId="6" borderId="10" xfId="3" applyNumberFormat="1" applyFont="1" applyFill="1" applyBorder="1" applyAlignment="1">
      <alignment horizontal="center"/>
    </xf>
    <xf numFmtId="10" fontId="37" fillId="6" borderId="10" xfId="3" applyNumberFormat="1" applyFont="1" applyFill="1" applyBorder="1" applyAlignment="1">
      <alignment horizontal="center"/>
    </xf>
    <xf numFmtId="17" fontId="1" fillId="5" borderId="10" xfId="3" applyNumberFormat="1" applyFill="1" applyBorder="1" applyAlignment="1">
      <alignment horizontal="left" indent="1"/>
    </xf>
    <xf numFmtId="17" fontId="1" fillId="5" borderId="10" xfId="3" quotePrefix="1" applyNumberFormat="1" applyFill="1" applyBorder="1" applyAlignment="1">
      <alignment horizontal="left" indent="1"/>
    </xf>
    <xf numFmtId="0" fontId="1" fillId="12" borderId="16" xfId="3" applyFill="1" applyBorder="1"/>
    <xf numFmtId="0" fontId="1" fillId="12" borderId="15" xfId="3" applyFill="1" applyBorder="1" applyAlignment="1">
      <alignment horizontal="left" indent="1"/>
    </xf>
    <xf numFmtId="0" fontId="37" fillId="12" borderId="16" xfId="3" applyFont="1" applyFill="1" applyBorder="1" applyAlignment="1">
      <alignment horizontal="center"/>
    </xf>
    <xf numFmtId="0" fontId="37" fillId="12" borderId="10" xfId="3" applyFont="1" applyFill="1" applyBorder="1" applyAlignment="1">
      <alignment horizontal="center"/>
    </xf>
    <xf numFmtId="2" fontId="37" fillId="12" borderId="10" xfId="3" applyNumberFormat="1" applyFont="1" applyFill="1" applyBorder="1" applyAlignment="1">
      <alignment horizontal="center"/>
    </xf>
    <xf numFmtId="2" fontId="37" fillId="12" borderId="15" xfId="3" applyNumberFormat="1" applyFont="1" applyFill="1" applyBorder="1" applyAlignment="1">
      <alignment horizontal="center"/>
    </xf>
    <xf numFmtId="10" fontId="37" fillId="12" borderId="10" xfId="3" applyNumberFormat="1" applyFont="1" applyFill="1" applyBorder="1" applyAlignment="1">
      <alignment horizontal="center"/>
    </xf>
    <xf numFmtId="10" fontId="46" fillId="12" borderId="10" xfId="3" applyNumberFormat="1" applyFont="1" applyFill="1" applyBorder="1"/>
    <xf numFmtId="0" fontId="1" fillId="5" borderId="16" xfId="3" applyFill="1" applyBorder="1"/>
    <xf numFmtId="0" fontId="1" fillId="5" borderId="14" xfId="3" applyFill="1" applyBorder="1" applyAlignment="1">
      <alignment horizontal="left" indent="1"/>
    </xf>
    <xf numFmtId="0" fontId="37" fillId="5" borderId="14" xfId="3" applyFont="1" applyFill="1" applyBorder="1"/>
    <xf numFmtId="10" fontId="47" fillId="5" borderId="10" xfId="3" applyNumberFormat="1" applyFont="1" applyFill="1" applyBorder="1" applyAlignment="1">
      <alignment horizontal="center" vertical="center"/>
    </xf>
    <xf numFmtId="0" fontId="1" fillId="0" borderId="0" xfId="3"/>
    <xf numFmtId="0" fontId="1" fillId="0" borderId="0" xfId="3" applyAlignment="1">
      <alignment horizontal="left" indent="1"/>
    </xf>
    <xf numFmtId="0" fontId="48" fillId="0" borderId="0" xfId="3" applyFont="1"/>
    <xf numFmtId="0" fontId="37" fillId="0" borderId="0" xfId="3" applyFont="1"/>
    <xf numFmtId="0" fontId="48" fillId="0" borderId="0" xfId="3" applyFont="1" applyAlignment="1">
      <alignment horizontal="right"/>
    </xf>
    <xf numFmtId="0" fontId="48" fillId="0" borderId="0" xfId="3" applyFont="1" applyAlignment="1">
      <alignment horizontal="left"/>
    </xf>
    <xf numFmtId="0" fontId="48" fillId="0" borderId="0" xfId="3" applyFont="1" applyAlignment="1">
      <alignment horizontal="center"/>
    </xf>
    <xf numFmtId="0" fontId="49" fillId="0" borderId="0" xfId="3" applyFont="1" applyAlignment="1">
      <alignment horizontal="center"/>
    </xf>
    <xf numFmtId="0" fontId="47" fillId="0" borderId="0" xfId="3" applyFont="1"/>
    <xf numFmtId="0" fontId="50" fillId="0" borderId="0" xfId="3" applyFont="1"/>
    <xf numFmtId="0" fontId="51" fillId="0" borderId="0" xfId="3" applyFont="1" applyAlignment="1">
      <alignment vertical="center"/>
    </xf>
    <xf numFmtId="0" fontId="1" fillId="11" borderId="0" xfId="3" applyFill="1" applyAlignment="1">
      <alignment horizontal="left" indent="1"/>
    </xf>
    <xf numFmtId="0" fontId="1" fillId="16" borderId="0" xfId="3" applyFill="1"/>
    <xf numFmtId="0" fontId="1" fillId="16" borderId="0" xfId="3" applyFill="1" applyAlignment="1">
      <alignment horizontal="center"/>
    </xf>
    <xf numFmtId="0" fontId="1" fillId="2" borderId="0" xfId="3" applyFill="1"/>
    <xf numFmtId="0" fontId="29" fillId="0" borderId="0" xfId="3" applyFont="1" applyAlignment="1" applyProtection="1">
      <alignment horizontal="left" vertical="center"/>
      <protection hidden="1"/>
    </xf>
    <xf numFmtId="0" fontId="1" fillId="2" borderId="0" xfId="3" applyFill="1" applyAlignment="1" applyProtection="1">
      <alignment vertical="center"/>
      <protection hidden="1"/>
    </xf>
    <xf numFmtId="0" fontId="1" fillId="0" borderId="0" xfId="3" applyAlignment="1">
      <alignment horizontal="left" vertical="center"/>
    </xf>
    <xf numFmtId="0" fontId="1" fillId="0" borderId="0" xfId="3" applyAlignment="1">
      <alignment horizontal="center" vertical="center"/>
    </xf>
    <xf numFmtId="0" fontId="1" fillId="0" borderId="12" xfId="3" applyBorder="1" applyAlignment="1">
      <alignment horizontal="left" vertical="center"/>
    </xf>
    <xf numFmtId="0" fontId="1" fillId="0" borderId="12" xfId="3" applyBorder="1" applyAlignment="1">
      <alignment horizontal="center" vertical="center"/>
    </xf>
    <xf numFmtId="0" fontId="1" fillId="3" borderId="16" xfId="3" applyFill="1" applyBorder="1" applyAlignment="1" applyProtection="1">
      <alignment horizontal="left" vertical="center" indent="1"/>
      <protection hidden="1"/>
    </xf>
    <xf numFmtId="0" fontId="1" fillId="3" borderId="14" xfId="3" applyFill="1" applyBorder="1" applyAlignment="1" applyProtection="1">
      <alignment horizontal="center" vertical="center"/>
      <protection hidden="1"/>
    </xf>
    <xf numFmtId="0" fontId="1" fillId="3" borderId="15" xfId="3" applyFill="1" applyBorder="1" applyAlignment="1" applyProtection="1">
      <alignment horizontal="center" vertical="center"/>
      <protection hidden="1"/>
    </xf>
    <xf numFmtId="0" fontId="1" fillId="3" borderId="10" xfId="3" applyFill="1" applyBorder="1" applyAlignment="1" applyProtection="1">
      <alignment horizontal="center" vertical="center"/>
      <protection hidden="1"/>
    </xf>
    <xf numFmtId="0" fontId="1" fillId="0" borderId="1" xfId="3" applyBorder="1" applyAlignment="1" applyProtection="1">
      <alignment horizontal="center" vertical="top"/>
      <protection hidden="1"/>
    </xf>
    <xf numFmtId="0" fontId="1" fillId="0" borderId="16" xfId="3" applyBorder="1" applyAlignment="1" applyProtection="1">
      <alignment horizontal="center" vertical="top"/>
      <protection hidden="1"/>
    </xf>
    <xf numFmtId="0" fontId="1" fillId="0" borderId="15" xfId="3" applyBorder="1" applyAlignment="1">
      <alignment horizontal="left" vertical="top" wrapText="1"/>
    </xf>
    <xf numFmtId="0" fontId="1" fillId="0" borderId="3" xfId="3" applyBorder="1" applyAlignment="1" applyProtection="1">
      <alignment horizontal="center" vertical="top"/>
      <protection hidden="1"/>
    </xf>
    <xf numFmtId="0" fontId="1" fillId="0" borderId="3" xfId="3" applyBorder="1" applyAlignment="1" applyProtection="1">
      <alignment horizontal="left" vertical="top" wrapText="1"/>
      <protection hidden="1"/>
    </xf>
    <xf numFmtId="0" fontId="1" fillId="0" borderId="7" xfId="3" applyBorder="1" applyAlignment="1" applyProtection="1">
      <alignment horizontal="center" vertical="top"/>
      <protection hidden="1"/>
    </xf>
    <xf numFmtId="0" fontId="1" fillId="0" borderId="7" xfId="3" applyBorder="1" applyAlignment="1" applyProtection="1">
      <alignment horizontal="left" vertical="top" wrapText="1"/>
      <protection hidden="1"/>
    </xf>
    <xf numFmtId="0" fontId="1" fillId="2" borderId="0" xfId="3" applyFill="1" applyProtection="1">
      <protection hidden="1"/>
    </xf>
    <xf numFmtId="0" fontId="1" fillId="2" borderId="15" xfId="3" applyFill="1" applyBorder="1" applyAlignment="1" applyProtection="1">
      <alignment horizontal="center" vertical="center" wrapText="1"/>
      <protection locked="0"/>
    </xf>
    <xf numFmtId="0" fontId="1" fillId="6" borderId="16" xfId="3" applyFill="1" applyBorder="1" applyAlignment="1" applyProtection="1">
      <alignment horizontal="center"/>
      <protection hidden="1"/>
    </xf>
    <xf numFmtId="0" fontId="1" fillId="6" borderId="14" xfId="3" applyFill="1" applyBorder="1" applyAlignment="1" applyProtection="1">
      <alignment horizontal="center"/>
      <protection hidden="1"/>
    </xf>
    <xf numFmtId="0" fontId="1" fillId="6" borderId="15" xfId="3" applyFill="1" applyBorder="1" applyAlignment="1" applyProtection="1">
      <alignment horizontal="center"/>
      <protection hidden="1"/>
    </xf>
    <xf numFmtId="0" fontId="1" fillId="0" borderId="16" xfId="3" applyBorder="1" applyAlignment="1" applyProtection="1">
      <alignment horizontal="center"/>
      <protection hidden="1"/>
    </xf>
    <xf numFmtId="0" fontId="1" fillId="0" borderId="14" xfId="3" applyBorder="1" applyAlignment="1" applyProtection="1">
      <alignment horizontal="center"/>
      <protection hidden="1"/>
    </xf>
    <xf numFmtId="0" fontId="1" fillId="0" borderId="15" xfId="3" applyBorder="1" applyAlignment="1" applyProtection="1">
      <alignment horizontal="center"/>
      <protection hidden="1"/>
    </xf>
    <xf numFmtId="0" fontId="1" fillId="17" borderId="35" xfId="3" applyFill="1" applyBorder="1" applyAlignment="1" applyProtection="1">
      <alignment horizontal="center"/>
      <protection hidden="1"/>
    </xf>
    <xf numFmtId="0" fontId="1" fillId="17" borderId="36" xfId="3" applyFill="1" applyBorder="1" applyAlignment="1" applyProtection="1">
      <alignment horizontal="center"/>
      <protection hidden="1"/>
    </xf>
    <xf numFmtId="2" fontId="1" fillId="17" borderId="37" xfId="3" applyNumberFormat="1" applyFill="1" applyBorder="1" applyAlignment="1" applyProtection="1">
      <alignment horizontal="center"/>
      <protection hidden="1"/>
    </xf>
    <xf numFmtId="0" fontId="9" fillId="6" borderId="14" xfId="3" applyFont="1" applyFill="1" applyBorder="1" applyAlignment="1">
      <alignment horizontal="center" vertical="center"/>
    </xf>
    <xf numFmtId="0" fontId="9" fillId="5" borderId="38" xfId="3" applyFont="1" applyFill="1" applyBorder="1" applyAlignment="1">
      <alignment horizontal="center" vertical="center"/>
    </xf>
    <xf numFmtId="0" fontId="1" fillId="2" borderId="0" xfId="3" applyFill="1" applyAlignment="1">
      <alignment horizontal="center"/>
    </xf>
    <xf numFmtId="0" fontId="1" fillId="0" borderId="0" xfId="3" applyAlignment="1">
      <alignment horizontal="center"/>
    </xf>
    <xf numFmtId="0" fontId="1" fillId="12" borderId="0" xfId="3" applyFill="1"/>
    <xf numFmtId="0" fontId="1" fillId="12" borderId="0" xfId="3" applyFill="1" applyAlignment="1">
      <alignment horizontal="center"/>
    </xf>
    <xf numFmtId="0" fontId="1" fillId="18" borderId="0" xfId="3" applyFill="1"/>
    <xf numFmtId="0" fontId="1" fillId="18" borderId="0" xfId="3" applyFill="1" applyAlignment="1">
      <alignment horizontal="center"/>
    </xf>
    <xf numFmtId="0" fontId="1" fillId="0" borderId="3" xfId="3" applyBorder="1" applyAlignment="1" applyProtection="1">
      <alignment horizontal="left" vertical="top" wrapText="1" indent="1"/>
      <protection hidden="1"/>
    </xf>
    <xf numFmtId="2" fontId="9" fillId="5" borderId="16" xfId="3" applyNumberFormat="1" applyFont="1" applyFill="1" applyBorder="1" applyAlignment="1">
      <alignment horizontal="right" vertical="center" indent="3"/>
    </xf>
    <xf numFmtId="0" fontId="52" fillId="3" borderId="0" xfId="3" applyFont="1" applyFill="1" applyAlignment="1">
      <alignment horizontal="center"/>
    </xf>
    <xf numFmtId="0" fontId="11" fillId="5" borderId="10" xfId="3" quotePrefix="1" applyFont="1" applyFill="1" applyBorder="1" applyAlignment="1">
      <alignment horizontal="center" vertical="center"/>
    </xf>
    <xf numFmtId="0" fontId="39" fillId="5" borderId="0" xfId="3" applyFont="1" applyFill="1"/>
    <xf numFmtId="0" fontId="39" fillId="5" borderId="0" xfId="3" applyFont="1" applyFill="1" applyAlignment="1">
      <alignment horizontal="right"/>
    </xf>
    <xf numFmtId="0" fontId="39" fillId="5" borderId="0" xfId="3" applyFont="1" applyFill="1" applyAlignment="1">
      <alignment horizontal="center"/>
    </xf>
    <xf numFmtId="0" fontId="39" fillId="5" borderId="0" xfId="3" applyFont="1" applyFill="1" applyAlignment="1">
      <alignment horizontal="right" indent="4"/>
    </xf>
    <xf numFmtId="0" fontId="39" fillId="5" borderId="0" xfId="3" applyFont="1" applyFill="1" applyAlignment="1">
      <alignment horizontal="right" indent="1"/>
    </xf>
    <xf numFmtId="0" fontId="53" fillId="11" borderId="0" xfId="3" applyFont="1" applyFill="1" applyAlignment="1">
      <alignment horizontal="right" vertical="center"/>
    </xf>
    <xf numFmtId="10" fontId="9" fillId="5" borderId="16" xfId="3" applyNumberFormat="1" applyFont="1" applyFill="1" applyBorder="1" applyAlignment="1">
      <alignment horizontal="right" vertical="center" wrapText="1" indent="1"/>
    </xf>
    <xf numFmtId="0" fontId="11" fillId="5" borderId="0" xfId="3" applyFont="1" applyFill="1" applyAlignment="1">
      <alignment horizontal="left" indent="1"/>
    </xf>
    <xf numFmtId="0" fontId="9" fillId="5" borderId="0" xfId="3" quotePrefix="1" applyFont="1" applyFill="1" applyAlignment="1">
      <alignment vertical="center"/>
    </xf>
    <xf numFmtId="164" fontId="9" fillId="5" borderId="34" xfId="3" applyNumberFormat="1" applyFont="1" applyFill="1" applyBorder="1" applyAlignment="1">
      <alignment horizontal="left"/>
    </xf>
    <xf numFmtId="0" fontId="9" fillId="5" borderId="0" xfId="3" quotePrefix="1" applyFont="1" applyFill="1" applyAlignment="1">
      <alignment horizontal="center" vertical="center" wrapText="1"/>
    </xf>
    <xf numFmtId="0" fontId="18" fillId="5" borderId="0" xfId="3" applyFont="1" applyFill="1" applyAlignment="1">
      <alignment horizontal="left"/>
    </xf>
    <xf numFmtId="0" fontId="18" fillId="5" borderId="0" xfId="3" applyFont="1" applyFill="1"/>
    <xf numFmtId="0" fontId="18" fillId="5" borderId="0" xfId="3" applyFont="1" applyFill="1" applyAlignment="1">
      <alignment horizontal="right"/>
    </xf>
    <xf numFmtId="0" fontId="9" fillId="5" borderId="0" xfId="3" applyFont="1" applyFill="1" applyAlignment="1">
      <alignment horizontal="left"/>
    </xf>
    <xf numFmtId="0" fontId="48" fillId="0" borderId="0" xfId="3" applyFont="1" applyAlignment="1">
      <alignment horizontal="center" vertical="center"/>
    </xf>
    <xf numFmtId="164" fontId="48" fillId="0" borderId="0" xfId="3" applyNumberFormat="1" applyFont="1" applyAlignment="1">
      <alignment horizontal="left"/>
    </xf>
    <xf numFmtId="164" fontId="39" fillId="5" borderId="34" xfId="3" applyNumberFormat="1" applyFont="1" applyFill="1" applyBorder="1" applyAlignment="1">
      <alignment horizontal="left" indent="1"/>
    </xf>
    <xf numFmtId="0" fontId="11" fillId="0" borderId="0" xfId="3" applyFont="1" applyAlignment="1">
      <alignment horizontal="center"/>
    </xf>
    <xf numFmtId="0" fontId="1" fillId="0" borderId="1" xfId="3" applyBorder="1" applyAlignment="1" applyProtection="1">
      <alignment horizontal="left" vertical="top" wrapText="1" indent="1"/>
      <protection hidden="1"/>
    </xf>
    <xf numFmtId="0" fontId="1" fillId="0" borderId="1" xfId="3" applyBorder="1" applyAlignment="1" applyProtection="1">
      <alignment horizontal="left" vertical="top" wrapText="1"/>
      <protection hidden="1"/>
    </xf>
    <xf numFmtId="0" fontId="29" fillId="0" borderId="0" xfId="3" applyFont="1" applyAlignment="1" applyProtection="1">
      <alignment horizontal="center" vertical="center"/>
      <protection hidden="1"/>
    </xf>
    <xf numFmtId="0" fontId="41" fillId="5" borderId="10" xfId="3" applyFont="1" applyFill="1" applyBorder="1" applyAlignment="1">
      <alignment horizontal="center"/>
    </xf>
    <xf numFmtId="0" fontId="41" fillId="5" borderId="16" xfId="3" applyFont="1" applyFill="1" applyBorder="1" applyAlignment="1">
      <alignment horizontal="center" vertical="center"/>
    </xf>
    <xf numFmtId="0" fontId="38" fillId="5" borderId="0" xfId="3" applyFont="1" applyFill="1" applyAlignment="1">
      <alignment horizontal="center"/>
    </xf>
    <xf numFmtId="0" fontId="38" fillId="5" borderId="0" xfId="3" applyFont="1" applyFill="1"/>
    <xf numFmtId="0" fontId="1" fillId="5" borderId="0" xfId="1" applyFill="1" applyAlignment="1">
      <alignment horizontal="right" indent="1"/>
    </xf>
    <xf numFmtId="0" fontId="1" fillId="5" borderId="0" xfId="1" applyFill="1" applyAlignment="1">
      <alignment horizontal="left" indent="1"/>
    </xf>
    <xf numFmtId="0" fontId="3" fillId="5" borderId="14" xfId="1" applyFont="1" applyFill="1" applyBorder="1" applyAlignment="1">
      <alignment horizontal="left" vertical="center" indent="1"/>
    </xf>
    <xf numFmtId="0" fontId="1" fillId="0" borderId="14" xfId="1" applyBorder="1" applyAlignment="1">
      <alignment horizontal="left" indent="1"/>
    </xf>
    <xf numFmtId="164" fontId="12" fillId="0" borderId="9" xfId="3" applyNumberFormat="1" applyFont="1" applyBorder="1" applyAlignment="1">
      <alignment horizontal="center" vertical="center" wrapText="1"/>
    </xf>
    <xf numFmtId="0" fontId="12" fillId="0" borderId="6" xfId="3" applyFont="1" applyBorder="1" applyAlignment="1">
      <alignment horizontal="center" vertical="center" wrapText="1"/>
    </xf>
    <xf numFmtId="0" fontId="14" fillId="3" borderId="7" xfId="3" applyFont="1" applyFill="1" applyBorder="1" applyAlignment="1">
      <alignment horizontal="center" vertical="center" wrapText="1"/>
    </xf>
    <xf numFmtId="1" fontId="16" fillId="0" borderId="10" xfId="3" applyNumberFormat="1" applyFont="1" applyBorder="1" applyAlignment="1">
      <alignment horizontal="center"/>
    </xf>
    <xf numFmtId="2" fontId="16" fillId="0" borderId="10" xfId="3" applyNumberFormat="1" applyFont="1" applyBorder="1" applyAlignment="1">
      <alignment horizontal="center"/>
    </xf>
    <xf numFmtId="0" fontId="9" fillId="0" borderId="0" xfId="3" applyFont="1" applyAlignment="1">
      <alignment horizontal="left"/>
    </xf>
    <xf numFmtId="0" fontId="9" fillId="0" borderId="0" xfId="3" applyFont="1" applyAlignment="1">
      <alignment horizontal="center"/>
    </xf>
    <xf numFmtId="0" fontId="18" fillId="0" borderId="0" xfId="3" applyFont="1"/>
    <xf numFmtId="0" fontId="9" fillId="0" borderId="0" xfId="3" applyFont="1" applyAlignment="1">
      <alignment horizontal="right" indent="1"/>
    </xf>
    <xf numFmtId="0" fontId="1" fillId="0" borderId="3" xfId="3" applyBorder="1" applyAlignment="1" applyProtection="1">
      <alignment horizontal="left" vertical="top" indent="1"/>
      <protection hidden="1"/>
    </xf>
    <xf numFmtId="0" fontId="1" fillId="5" borderId="0" xfId="3" applyFill="1" applyAlignment="1">
      <alignment horizontal="center"/>
    </xf>
    <xf numFmtId="0" fontId="1" fillId="19" borderId="0" xfId="3" applyFill="1"/>
    <xf numFmtId="0" fontId="1" fillId="19" borderId="0" xfId="3" applyFill="1" applyAlignment="1">
      <alignment horizontal="center"/>
    </xf>
    <xf numFmtId="0" fontId="12" fillId="0" borderId="16" xfId="3" applyFont="1" applyBorder="1" applyAlignment="1">
      <alignment horizontal="left" indent="1"/>
    </xf>
    <xf numFmtId="0" fontId="12" fillId="0" borderId="0" xfId="3" applyFont="1" applyAlignment="1">
      <alignment horizontal="center"/>
    </xf>
    <xf numFmtId="0" fontId="12" fillId="0" borderId="0" xfId="3" applyFont="1" applyAlignment="1">
      <alignment horizontal="right" indent="2"/>
    </xf>
    <xf numFmtId="0" fontId="38" fillId="0" borderId="0" xfId="3" applyFont="1" applyAlignment="1">
      <alignment horizontal="left"/>
    </xf>
    <xf numFmtId="0" fontId="38" fillId="0" borderId="0" xfId="3" applyFont="1"/>
    <xf numFmtId="0" fontId="38" fillId="0" borderId="0" xfId="3" applyFont="1" applyAlignment="1">
      <alignment horizontal="center"/>
    </xf>
    <xf numFmtId="0" fontId="39" fillId="0" borderId="0" xfId="3" applyFont="1"/>
    <xf numFmtId="0" fontId="38" fillId="0" borderId="0" xfId="3" applyFont="1" applyAlignment="1">
      <alignment horizontal="right" indent="1"/>
    </xf>
    <xf numFmtId="0" fontId="54" fillId="11" borderId="0" xfId="3" applyFont="1" applyFill="1"/>
    <xf numFmtId="0" fontId="54" fillId="5" borderId="0" xfId="3" applyFont="1" applyFill="1"/>
    <xf numFmtId="0" fontId="55" fillId="5" borderId="0" xfId="3" applyFont="1" applyFill="1" applyAlignment="1">
      <alignment horizontal="center"/>
    </xf>
    <xf numFmtId="0" fontId="56" fillId="5" borderId="0" xfId="3" applyFont="1" applyFill="1" applyAlignment="1">
      <alignment horizontal="left" indent="6"/>
    </xf>
    <xf numFmtId="0" fontId="57" fillId="5" borderId="12" xfId="3" applyFont="1" applyFill="1" applyBorder="1" applyAlignment="1">
      <alignment horizontal="center"/>
    </xf>
    <xf numFmtId="0" fontId="57" fillId="5" borderId="12" xfId="3" applyFont="1" applyFill="1" applyBorder="1" applyAlignment="1">
      <alignment horizontal="justify" vertical="top" wrapText="1"/>
    </xf>
    <xf numFmtId="0" fontId="1" fillId="6" borderId="1" xfId="3" applyFill="1" applyBorder="1" applyAlignment="1">
      <alignment horizontal="center" vertical="center"/>
    </xf>
    <xf numFmtId="0" fontId="1" fillId="6" borderId="8" xfId="3" applyFill="1" applyBorder="1" applyAlignment="1">
      <alignment horizontal="center" vertical="center"/>
    </xf>
    <xf numFmtId="0" fontId="1" fillId="6" borderId="3" xfId="3" applyFill="1" applyBorder="1" applyAlignment="1">
      <alignment horizontal="center" vertical="center"/>
    </xf>
    <xf numFmtId="0" fontId="1" fillId="6" borderId="24" xfId="3" applyFill="1" applyBorder="1" applyAlignment="1">
      <alignment horizontal="center" vertical="center"/>
    </xf>
    <xf numFmtId="0" fontId="1" fillId="6" borderId="10" xfId="3" applyFill="1" applyBorder="1" applyAlignment="1">
      <alignment horizontal="center" vertical="center" wrapText="1"/>
    </xf>
    <xf numFmtId="0" fontId="1" fillId="6" borderId="7" xfId="3" applyFill="1" applyBorder="1" applyAlignment="1">
      <alignment horizontal="center" vertical="center"/>
    </xf>
    <xf numFmtId="0" fontId="1" fillId="6" borderId="4" xfId="3" applyFill="1" applyBorder="1" applyAlignment="1">
      <alignment horizontal="center" vertical="center"/>
    </xf>
    <xf numFmtId="1" fontId="1" fillId="6" borderId="10" xfId="3" applyNumberFormat="1" applyFill="1" applyBorder="1" applyAlignment="1">
      <alignment horizontal="center" wrapText="1"/>
    </xf>
    <xf numFmtId="0" fontId="58" fillId="5" borderId="1" xfId="3" quotePrefix="1" applyFont="1" applyFill="1" applyBorder="1" applyAlignment="1">
      <alignment horizontal="center" vertical="center"/>
    </xf>
    <xf numFmtId="0" fontId="3" fillId="5" borderId="10" xfId="3" applyFont="1" applyFill="1" applyBorder="1" applyAlignment="1">
      <alignment horizontal="center" vertical="center" wrapText="1"/>
    </xf>
    <xf numFmtId="0" fontId="58" fillId="5" borderId="3" xfId="3" quotePrefix="1" applyFont="1" applyFill="1" applyBorder="1" applyAlignment="1">
      <alignment horizontal="center" vertical="center"/>
    </xf>
    <xf numFmtId="0" fontId="58" fillId="5" borderId="7" xfId="3" quotePrefix="1" applyFont="1" applyFill="1" applyBorder="1" applyAlignment="1">
      <alignment horizontal="center" vertical="center"/>
    </xf>
    <xf numFmtId="0" fontId="56" fillId="5" borderId="16" xfId="3" applyFont="1" applyFill="1" applyBorder="1"/>
    <xf numFmtId="0" fontId="56" fillId="5" borderId="14" xfId="3" applyFont="1" applyFill="1" applyBorder="1"/>
    <xf numFmtId="0" fontId="56" fillId="5" borderId="15" xfId="3" applyFont="1" applyFill="1" applyBorder="1" applyAlignment="1">
      <alignment vertical="center" wrapText="1"/>
    </xf>
    <xf numFmtId="0" fontId="56" fillId="5" borderId="10" xfId="3" applyFont="1" applyFill="1" applyBorder="1"/>
    <xf numFmtId="0" fontId="59" fillId="5" borderId="0" xfId="3" applyFont="1" applyFill="1"/>
    <xf numFmtId="0" fontId="1" fillId="5" borderId="1" xfId="3" quotePrefix="1" applyFill="1" applyBorder="1" applyAlignment="1">
      <alignment horizontal="center" vertical="center"/>
    </xf>
    <xf numFmtId="0" fontId="60" fillId="5" borderId="10" xfId="3" applyFont="1" applyFill="1" applyBorder="1" applyAlignment="1">
      <alignment horizontal="center" vertical="center" wrapText="1"/>
    </xf>
    <xf numFmtId="0" fontId="1" fillId="5" borderId="3" xfId="3" quotePrefix="1" applyFill="1" applyBorder="1" applyAlignment="1">
      <alignment horizontal="center" vertical="center"/>
    </xf>
    <xf numFmtId="0" fontId="1" fillId="5" borderId="7" xfId="3" quotePrefix="1" applyFill="1" applyBorder="1" applyAlignment="1">
      <alignment horizontal="center" vertical="center"/>
    </xf>
    <xf numFmtId="0" fontId="60" fillId="5" borderId="7" xfId="3" applyFont="1" applyFill="1" applyBorder="1" applyAlignment="1">
      <alignment horizontal="center" vertical="center" wrapText="1"/>
    </xf>
    <xf numFmtId="0" fontId="60" fillId="5" borderId="1" xfId="3" applyFont="1" applyFill="1" applyBorder="1" applyAlignment="1">
      <alignment horizontal="center" vertical="center" wrapText="1"/>
    </xf>
    <xf numFmtId="0" fontId="57" fillId="5" borderId="7" xfId="3" quotePrefix="1" applyFont="1" applyFill="1" applyBorder="1" applyAlignment="1">
      <alignment horizontal="center" vertical="center"/>
    </xf>
    <xf numFmtId="0" fontId="54" fillId="5" borderId="16" xfId="3" applyFont="1" applyFill="1" applyBorder="1"/>
    <xf numFmtId="0" fontId="54" fillId="5" borderId="14" xfId="3" applyFont="1" applyFill="1" applyBorder="1"/>
    <xf numFmtId="0" fontId="54" fillId="5" borderId="15" xfId="3" applyFont="1" applyFill="1" applyBorder="1" applyAlignment="1">
      <alignment vertical="center" wrapText="1"/>
    </xf>
    <xf numFmtId="0" fontId="54" fillId="5" borderId="10" xfId="3" applyFont="1" applyFill="1" applyBorder="1"/>
    <xf numFmtId="0" fontId="54" fillId="5" borderId="15" xfId="3" applyFont="1" applyFill="1" applyBorder="1"/>
    <xf numFmtId="0" fontId="1" fillId="5" borderId="1" xfId="3" quotePrefix="1" applyFill="1" applyBorder="1" applyAlignment="1">
      <alignment horizontal="left" vertical="top" wrapText="1" indent="1"/>
    </xf>
    <xf numFmtId="0" fontId="61" fillId="5" borderId="3" xfId="3" applyFont="1" applyFill="1" applyBorder="1" applyAlignment="1">
      <alignment horizontal="left" vertical="top" wrapText="1" indent="1"/>
    </xf>
    <xf numFmtId="0" fontId="12" fillId="0" borderId="15" xfId="3" applyFont="1" applyBorder="1"/>
    <xf numFmtId="0" fontId="0" fillId="11" borderId="0" xfId="0" applyFill="1"/>
    <xf numFmtId="0" fontId="0" fillId="0" borderId="10" xfId="0" applyBorder="1" applyAlignment="1">
      <alignment horizontal="center" vertical="center" wrapText="1"/>
    </xf>
    <xf numFmtId="0" fontId="0" fillId="0" borderId="10" xfId="0" applyBorder="1" applyAlignment="1">
      <alignment horizontal="left" vertical="center" wrapText="1" indent="1"/>
    </xf>
    <xf numFmtId="0" fontId="0" fillId="0" borderId="10" xfId="0" applyBorder="1" applyAlignment="1">
      <alignment horizontal="left" vertical="top" wrapText="1" indent="1"/>
    </xf>
    <xf numFmtId="0" fontId="10" fillId="5" borderId="0" xfId="3" applyFont="1" applyFill="1" applyAlignment="1">
      <alignment horizontal="center" vertical="center"/>
    </xf>
    <xf numFmtId="0" fontId="9" fillId="5" borderId="0" xfId="3" applyFont="1" applyFill="1" applyAlignment="1">
      <alignment horizontal="center" vertical="top"/>
    </xf>
    <xf numFmtId="0" fontId="9" fillId="5" borderId="0" xfId="3" applyFont="1" applyFill="1" applyAlignment="1">
      <alignment horizontal="left" vertical="top" indent="1"/>
    </xf>
    <xf numFmtId="0" fontId="1" fillId="0" borderId="15" xfId="0" applyFont="1" applyBorder="1" applyAlignment="1">
      <alignment horizontal="left" vertical="top" wrapText="1"/>
    </xf>
    <xf numFmtId="164" fontId="18" fillId="5" borderId="0" xfId="3" applyNumberFormat="1" applyFont="1" applyFill="1" applyAlignment="1">
      <alignment horizontal="center"/>
    </xf>
    <xf numFmtId="0" fontId="61" fillId="0" borderId="16" xfId="0" applyFont="1" applyBorder="1" applyAlignment="1" applyProtection="1">
      <alignment horizontal="center" vertical="top"/>
      <protection hidden="1"/>
    </xf>
    <xf numFmtId="0" fontId="61" fillId="0" borderId="15" xfId="0" applyFont="1" applyBorder="1" applyAlignment="1">
      <alignment horizontal="left" vertical="top" wrapText="1"/>
    </xf>
    <xf numFmtId="0" fontId="58" fillId="5" borderId="0" xfId="1" applyFont="1" applyFill="1" applyAlignment="1">
      <alignment horizontal="left" vertical="center"/>
    </xf>
    <xf numFmtId="0" fontId="6" fillId="5" borderId="0" xfId="1" applyFont="1" applyFill="1" applyAlignment="1">
      <alignment horizontal="left" vertical="center" indent="1"/>
    </xf>
    <xf numFmtId="2" fontId="7" fillId="7" borderId="0" xfId="1" applyNumberFormat="1" applyFont="1" applyFill="1" applyAlignment="1">
      <alignment horizontal="center" vertical="center" wrapText="1"/>
    </xf>
    <xf numFmtId="0" fontId="1" fillId="0" borderId="10" xfId="1" applyBorder="1" applyAlignment="1">
      <alignment horizontal="center" vertical="center" wrapText="1"/>
    </xf>
    <xf numFmtId="0" fontId="1" fillId="0" borderId="10" xfId="1" applyBorder="1" applyAlignment="1">
      <alignment horizontal="center" vertical="center"/>
    </xf>
    <xf numFmtId="2" fontId="7" fillId="13" borderId="0" xfId="1" applyNumberFormat="1" applyFont="1" applyFill="1" applyAlignment="1">
      <alignment horizontal="center" vertical="center" wrapText="1"/>
    </xf>
    <xf numFmtId="0" fontId="8" fillId="0" borderId="3" xfId="1" quotePrefix="1" applyFont="1" applyBorder="1" applyAlignment="1">
      <alignment horizontal="center" vertical="center" wrapText="1"/>
    </xf>
    <xf numFmtId="0" fontId="64" fillId="3" borderId="10" xfId="0" applyFont="1" applyFill="1" applyBorder="1" applyAlignment="1">
      <alignment horizontal="center"/>
    </xf>
    <xf numFmtId="0" fontId="64" fillId="11" borderId="0" xfId="0" applyFont="1" applyFill="1"/>
    <xf numFmtId="0" fontId="1" fillId="0" borderId="8" xfId="3" applyBorder="1" applyAlignment="1" applyProtection="1">
      <alignment horizontal="center" vertical="top"/>
      <protection hidden="1"/>
    </xf>
    <xf numFmtId="0" fontId="1" fillId="0" borderId="9" xfId="3" applyBorder="1" applyAlignment="1">
      <alignment horizontal="left" vertical="top" wrapText="1"/>
    </xf>
    <xf numFmtId="0" fontId="1" fillId="5" borderId="2" xfId="3" quotePrefix="1" applyFill="1" applyBorder="1" applyAlignment="1">
      <alignment horizontal="center" vertical="center"/>
    </xf>
    <xf numFmtId="0" fontId="1" fillId="0" borderId="2" xfId="3" applyBorder="1" applyAlignment="1" applyProtection="1">
      <alignment horizontal="center" vertical="top"/>
      <protection hidden="1"/>
    </xf>
    <xf numFmtId="0" fontId="1" fillId="0" borderId="2" xfId="3" applyBorder="1" applyAlignment="1">
      <alignment horizontal="left" vertical="top" wrapText="1"/>
    </xf>
    <xf numFmtId="0" fontId="60" fillId="5" borderId="2" xfId="3" applyFont="1" applyFill="1" applyBorder="1" applyAlignment="1">
      <alignment horizontal="center" vertical="center" wrapText="1"/>
    </xf>
    <xf numFmtId="0" fontId="1" fillId="5" borderId="0" xfId="3" quotePrefix="1" applyFill="1" applyAlignment="1">
      <alignment horizontal="center" vertical="center"/>
    </xf>
    <xf numFmtId="0" fontId="1" fillId="0" borderId="0" xfId="3" applyAlignment="1" applyProtection="1">
      <alignment horizontal="center" vertical="top"/>
      <protection hidden="1"/>
    </xf>
    <xf numFmtId="0" fontId="1" fillId="0" borderId="0" xfId="3" applyAlignment="1">
      <alignment horizontal="left" vertical="top" wrapText="1"/>
    </xf>
    <xf numFmtId="0" fontId="60" fillId="5" borderId="0" xfId="3" applyFont="1" applyFill="1" applyAlignment="1">
      <alignment horizontal="center" vertical="center" wrapText="1"/>
    </xf>
    <xf numFmtId="0" fontId="0" fillId="6" borderId="10" xfId="0" applyFill="1" applyBorder="1" applyAlignment="1">
      <alignment horizontal="center" vertical="center" wrapText="1"/>
    </xf>
    <xf numFmtId="0" fontId="0" fillId="6" borderId="10" xfId="0" applyFill="1" applyBorder="1" applyAlignment="1">
      <alignment horizontal="left" vertical="center" wrapText="1" indent="1"/>
    </xf>
    <xf numFmtId="0" fontId="0" fillId="6" borderId="10" xfId="0" applyFill="1" applyBorder="1" applyAlignment="1">
      <alignment horizontal="left" vertical="top" wrapText="1" indent="1"/>
    </xf>
    <xf numFmtId="0" fontId="65" fillId="0" borderId="14" xfId="1" quotePrefix="1" applyFont="1" applyBorder="1" applyAlignment="1">
      <alignment horizontal="right" vertical="center"/>
    </xf>
    <xf numFmtId="0" fontId="9" fillId="5" borderId="16" xfId="3" applyFont="1" applyFill="1" applyBorder="1" applyAlignment="1">
      <alignment horizontal="left" vertical="center" indent="3"/>
    </xf>
    <xf numFmtId="0" fontId="65" fillId="0" borderId="15" xfId="1" quotePrefix="1" applyFont="1" applyBorder="1" applyAlignment="1">
      <alignment vertical="center" wrapText="1"/>
    </xf>
    <xf numFmtId="0" fontId="66" fillId="6" borderId="10" xfId="0" applyFont="1" applyFill="1" applyBorder="1" applyAlignment="1">
      <alignment horizontal="center" vertical="center" wrapText="1"/>
    </xf>
    <xf numFmtId="0" fontId="66" fillId="5" borderId="10" xfId="0" applyFont="1" applyFill="1" applyBorder="1" applyAlignment="1">
      <alignment horizontal="center" vertical="center" wrapText="1"/>
    </xf>
    <xf numFmtId="0" fontId="9" fillId="5" borderId="14" xfId="3" applyFont="1" applyFill="1" applyBorder="1" applyAlignment="1">
      <alignment vertical="center"/>
    </xf>
    <xf numFmtId="0" fontId="22" fillId="3" borderId="14" xfId="1" applyFont="1" applyFill="1" applyBorder="1" applyAlignment="1">
      <alignment horizontal="center" vertical="center" wrapText="1"/>
    </xf>
    <xf numFmtId="0" fontId="2" fillId="8" borderId="14" xfId="1" applyFont="1" applyFill="1" applyBorder="1" applyAlignment="1">
      <alignment horizontal="right" vertical="top"/>
    </xf>
    <xf numFmtId="0" fontId="2" fillId="3" borderId="14" xfId="1" applyFont="1" applyFill="1" applyBorder="1" applyAlignment="1">
      <alignment horizontal="center" vertical="center" wrapText="1"/>
    </xf>
    <xf numFmtId="0" fontId="61" fillId="5" borderId="16" xfId="0" applyFont="1" applyFill="1" applyBorder="1" applyAlignment="1">
      <alignment horizontal="center" vertical="top"/>
    </xf>
    <xf numFmtId="0" fontId="5" fillId="6" borderId="39" xfId="0" applyFont="1" applyFill="1" applyBorder="1" applyAlignment="1">
      <alignment horizontal="center" vertical="center"/>
    </xf>
    <xf numFmtId="0" fontId="1" fillId="0" borderId="6" xfId="1" applyBorder="1" applyAlignment="1">
      <alignment horizontal="left" vertical="top" wrapText="1" indent="1"/>
    </xf>
    <xf numFmtId="0" fontId="1" fillId="5" borderId="40" xfId="1" applyFill="1" applyBorder="1" applyAlignment="1">
      <alignment horizontal="center" vertical="top"/>
    </xf>
    <xf numFmtId="0" fontId="1" fillId="5" borderId="4" xfId="1" applyFill="1" applyBorder="1" applyAlignment="1">
      <alignment horizontal="center" vertical="top"/>
    </xf>
    <xf numFmtId="0" fontId="61" fillId="5" borderId="16" xfId="0" applyFont="1" applyFill="1" applyBorder="1" applyAlignment="1">
      <alignment horizontal="center" vertical="center"/>
    </xf>
    <xf numFmtId="0" fontId="67" fillId="5" borderId="16" xfId="0" applyFont="1" applyFill="1" applyBorder="1" applyAlignment="1">
      <alignment horizontal="center" vertical="top"/>
    </xf>
    <xf numFmtId="0" fontId="67" fillId="5" borderId="16" xfId="0" applyFont="1" applyFill="1" applyBorder="1" applyAlignment="1">
      <alignment horizontal="center" vertical="top" wrapText="1"/>
    </xf>
    <xf numFmtId="0" fontId="5" fillId="5" borderId="16" xfId="0" applyFont="1" applyFill="1" applyBorder="1" applyAlignment="1">
      <alignment horizontal="center" vertical="top"/>
    </xf>
    <xf numFmtId="1" fontId="16" fillId="0" borderId="10" xfId="3" applyNumberFormat="1" applyFont="1" applyBorder="1" applyAlignment="1">
      <alignment horizontal="center" vertical="center"/>
    </xf>
    <xf numFmtId="1" fontId="15" fillId="6" borderId="15" xfId="3" applyNumberFormat="1" applyFont="1" applyFill="1" applyBorder="1" applyAlignment="1">
      <alignment horizontal="center" vertical="center"/>
    </xf>
    <xf numFmtId="0" fontId="8" fillId="0" borderId="15" xfId="1" quotePrefix="1" applyFont="1" applyBorder="1" applyAlignment="1">
      <alignment horizontal="right" vertical="center" indent="1"/>
    </xf>
    <xf numFmtId="0" fontId="9" fillId="3" borderId="10" xfId="3" applyFont="1" applyFill="1" applyBorder="1" applyAlignment="1">
      <alignment horizontal="center" vertical="center" wrapText="1"/>
    </xf>
    <xf numFmtId="0" fontId="1" fillId="11" borderId="0" xfId="3" applyFill="1" applyAlignment="1">
      <alignment horizontal="center"/>
    </xf>
    <xf numFmtId="0" fontId="9" fillId="11" borderId="0" xfId="3" applyFont="1" applyFill="1" applyAlignment="1">
      <alignment horizontal="center"/>
    </xf>
    <xf numFmtId="0" fontId="9" fillId="5" borderId="1" xfId="3" applyFont="1" applyFill="1" applyBorder="1" applyAlignment="1">
      <alignment vertical="center"/>
    </xf>
    <xf numFmtId="0" fontId="9" fillId="5" borderId="7" xfId="3" applyFont="1" applyFill="1" applyBorder="1" applyAlignment="1">
      <alignment horizontal="center" vertical="center"/>
    </xf>
    <xf numFmtId="0" fontId="9" fillId="5" borderId="10" xfId="3" quotePrefix="1" applyFont="1" applyFill="1" applyBorder="1" applyAlignment="1">
      <alignment horizontal="left" indent="1"/>
    </xf>
    <xf numFmtId="0" fontId="64" fillId="0" borderId="0" xfId="0" applyFont="1" applyAlignment="1">
      <alignment horizontal="left" indent="1"/>
    </xf>
    <xf numFmtId="0" fontId="9" fillId="5" borderId="7" xfId="3" applyFont="1" applyFill="1" applyBorder="1" applyAlignment="1">
      <alignment horizontal="left" vertical="center" indent="1"/>
    </xf>
    <xf numFmtId="0" fontId="9" fillId="5" borderId="7" xfId="3" quotePrefix="1" applyFont="1" applyFill="1" applyBorder="1" applyAlignment="1">
      <alignment horizontal="left" indent="1"/>
    </xf>
    <xf numFmtId="0" fontId="10" fillId="20" borderId="43" xfId="3" applyFont="1" applyFill="1" applyBorder="1" applyAlignment="1">
      <alignment horizontal="center" vertical="center"/>
    </xf>
    <xf numFmtId="0" fontId="10" fillId="20" borderId="46" xfId="3" applyFont="1" applyFill="1" applyBorder="1" applyAlignment="1">
      <alignment horizontal="center" vertical="center"/>
    </xf>
    <xf numFmtId="0" fontId="9" fillId="5" borderId="3" xfId="3" applyFont="1" applyFill="1" applyBorder="1" applyAlignment="1">
      <alignment horizontal="center" vertical="center"/>
    </xf>
    <xf numFmtId="0" fontId="9" fillId="5" borderId="7" xfId="3" applyFont="1" applyFill="1" applyBorder="1" applyAlignment="1">
      <alignment vertical="center"/>
    </xf>
    <xf numFmtId="0" fontId="30" fillId="0" borderId="29" xfId="6" applyFont="1" applyBorder="1" applyAlignment="1">
      <alignment horizontal="center" vertical="center"/>
    </xf>
    <xf numFmtId="0" fontId="30" fillId="0" borderId="0" xfId="6" applyFont="1" applyAlignment="1">
      <alignment horizontal="center" vertical="center"/>
    </xf>
    <xf numFmtId="0" fontId="30" fillId="0" borderId="30" xfId="6" applyFont="1" applyBorder="1" applyAlignment="1">
      <alignment horizontal="center" vertical="center"/>
    </xf>
    <xf numFmtId="0" fontId="35" fillId="0" borderId="0" xfId="6" applyFont="1" applyAlignment="1">
      <alignment horizontal="left" vertical="top" wrapText="1"/>
    </xf>
    <xf numFmtId="0" fontId="36" fillId="0" borderId="0" xfId="0" applyFont="1" applyAlignment="1">
      <alignment vertical="top" wrapText="1"/>
    </xf>
    <xf numFmtId="0" fontId="33" fillId="0" borderId="29" xfId="6" applyFont="1" applyBorder="1" applyAlignment="1">
      <alignment horizontal="center" wrapText="1"/>
    </xf>
    <xf numFmtId="0" fontId="33" fillId="0" borderId="0" xfId="6" applyFont="1" applyAlignment="1">
      <alignment horizontal="center" wrapText="1"/>
    </xf>
    <xf numFmtId="0" fontId="33" fillId="0" borderId="30" xfId="6" applyFont="1" applyBorder="1" applyAlignment="1">
      <alignment horizontal="center" wrapText="1"/>
    </xf>
    <xf numFmtId="0" fontId="33" fillId="0" borderId="29" xfId="6" applyFont="1" applyBorder="1" applyAlignment="1">
      <alignment horizontal="center"/>
    </xf>
    <xf numFmtId="0" fontId="33" fillId="0" borderId="0" xfId="6" applyFont="1" applyAlignment="1">
      <alignment horizontal="center"/>
    </xf>
    <xf numFmtId="0" fontId="33" fillId="0" borderId="30" xfId="6" applyFont="1" applyBorder="1" applyAlignment="1">
      <alignment horizontal="center"/>
    </xf>
    <xf numFmtId="0" fontId="26" fillId="0" borderId="0" xfId="6" applyFont="1" applyAlignment="1">
      <alignment horizontal="center"/>
    </xf>
    <xf numFmtId="0" fontId="27" fillId="0" borderId="29" xfId="6" applyFont="1" applyBorder="1" applyAlignment="1">
      <alignment horizontal="center"/>
    </xf>
    <xf numFmtId="0" fontId="27" fillId="0" borderId="0" xfId="6" applyFont="1" applyAlignment="1">
      <alignment horizontal="center"/>
    </xf>
    <xf numFmtId="0" fontId="27" fillId="0" borderId="30" xfId="6" applyFont="1" applyBorder="1" applyAlignment="1">
      <alignment horizontal="center"/>
    </xf>
    <xf numFmtId="0" fontId="28" fillId="0" borderId="29" xfId="6" applyFont="1" applyBorder="1" applyAlignment="1">
      <alignment horizontal="center"/>
    </xf>
    <xf numFmtId="0" fontId="28" fillId="0" borderId="0" xfId="6" applyFont="1" applyAlignment="1">
      <alignment horizontal="center"/>
    </xf>
    <xf numFmtId="0" fontId="28" fillId="0" borderId="30" xfId="6" applyFont="1" applyBorder="1" applyAlignment="1">
      <alignment horizontal="center"/>
    </xf>
    <xf numFmtId="0" fontId="29" fillId="0" borderId="29" xfId="6" applyFont="1" applyBorder="1" applyAlignment="1">
      <alignment horizontal="center"/>
    </xf>
    <xf numFmtId="0" fontId="29" fillId="0" borderId="0" xfId="6" applyFont="1" applyAlignment="1">
      <alignment horizontal="center"/>
    </xf>
    <xf numFmtId="0" fontId="29" fillId="0" borderId="30" xfId="6" applyFont="1" applyBorder="1" applyAlignment="1">
      <alignment horizontal="center"/>
    </xf>
    <xf numFmtId="0" fontId="29" fillId="0" borderId="29" xfId="6" applyFont="1" applyBorder="1" applyAlignment="1">
      <alignment horizontal="center" vertical="center"/>
    </xf>
    <xf numFmtId="0" fontId="29" fillId="0" borderId="0" xfId="6" applyFont="1" applyAlignment="1">
      <alignment horizontal="center" vertical="center"/>
    </xf>
    <xf numFmtId="0" fontId="29" fillId="0" borderId="30" xfId="6" applyFont="1" applyBorder="1" applyAlignment="1">
      <alignment horizontal="center" vertical="center"/>
    </xf>
    <xf numFmtId="0" fontId="11" fillId="5" borderId="0" xfId="3" applyFont="1" applyFill="1" applyAlignment="1">
      <alignment horizontal="center"/>
    </xf>
    <xf numFmtId="0" fontId="12" fillId="5" borderId="0" xfId="3" applyFont="1" applyFill="1" applyAlignment="1">
      <alignment horizontal="center"/>
    </xf>
    <xf numFmtId="0" fontId="9" fillId="5" borderId="0" xfId="3" applyFont="1" applyFill="1" applyAlignment="1">
      <alignment vertical="top" wrapText="1"/>
    </xf>
    <xf numFmtId="0" fontId="0" fillId="0" borderId="0" xfId="0" applyAlignment="1">
      <alignment vertical="top" wrapText="1"/>
    </xf>
    <xf numFmtId="0" fontId="10" fillId="20" borderId="44" xfId="3" applyFont="1" applyFill="1" applyBorder="1" applyAlignment="1">
      <alignment horizontal="center" vertical="center"/>
    </xf>
    <xf numFmtId="0" fontId="10" fillId="20" borderId="45" xfId="3" applyFont="1" applyFill="1" applyBorder="1" applyAlignment="1">
      <alignment horizontal="center" vertical="center"/>
    </xf>
    <xf numFmtId="0" fontId="11" fillId="5" borderId="0" xfId="3" applyFont="1" applyFill="1" applyAlignment="1">
      <alignment horizontal="left" indent="1"/>
    </xf>
    <xf numFmtId="0" fontId="1" fillId="5" borderId="7" xfId="1" applyFill="1" applyBorder="1" applyAlignment="1">
      <alignment horizontal="center" vertical="center" textRotation="90"/>
    </xf>
    <xf numFmtId="0" fontId="1" fillId="5" borderId="10" xfId="1" applyFill="1" applyBorder="1" applyAlignment="1">
      <alignment horizontal="center" vertical="center" textRotation="90"/>
    </xf>
    <xf numFmtId="0" fontId="2" fillId="3" borderId="42" xfId="1" applyFont="1" applyFill="1" applyBorder="1" applyAlignment="1">
      <alignment horizontal="center" vertical="center"/>
    </xf>
    <xf numFmtId="0" fontId="2" fillId="3" borderId="41" xfId="1" applyFont="1" applyFill="1" applyBorder="1" applyAlignment="1">
      <alignment horizontal="center" vertical="center"/>
    </xf>
    <xf numFmtId="0" fontId="1" fillId="5" borderId="14" xfId="1" applyFill="1" applyBorder="1" applyAlignment="1">
      <alignment horizontal="left" vertical="top" wrapText="1"/>
    </xf>
    <xf numFmtId="0" fontId="1" fillId="5" borderId="15" xfId="1" applyFill="1" applyBorder="1" applyAlignment="1">
      <alignment horizontal="left" vertical="top" wrapText="1"/>
    </xf>
    <xf numFmtId="0" fontId="1" fillId="5" borderId="14" xfId="1" applyFill="1" applyBorder="1" applyAlignment="1">
      <alignment vertical="top" wrapText="1"/>
    </xf>
    <xf numFmtId="0" fontId="1" fillId="5" borderId="15" xfId="1" applyFill="1" applyBorder="1" applyAlignment="1">
      <alignment vertical="top" wrapText="1"/>
    </xf>
    <xf numFmtId="0" fontId="1" fillId="5" borderId="14" xfId="1" applyFill="1" applyBorder="1" applyAlignment="1">
      <alignment horizontal="left" vertical="top" wrapText="1" indent="1"/>
    </xf>
    <xf numFmtId="0" fontId="1" fillId="5" borderId="15" xfId="1" applyFill="1" applyBorder="1" applyAlignment="1">
      <alignment horizontal="left" vertical="top" wrapText="1" indent="1"/>
    </xf>
    <xf numFmtId="0" fontId="1" fillId="5" borderId="40" xfId="1" applyFill="1" applyBorder="1" applyAlignment="1">
      <alignment horizontal="center" vertical="center" textRotation="90" wrapText="1"/>
    </xf>
    <xf numFmtId="0" fontId="1" fillId="5" borderId="4" xfId="1" applyFill="1" applyBorder="1" applyAlignment="1">
      <alignment horizontal="center" vertical="center" textRotation="90" wrapText="1"/>
    </xf>
    <xf numFmtId="0" fontId="0" fillId="0" borderId="4" xfId="0" applyBorder="1" applyAlignment="1">
      <alignment horizontal="center" vertical="center" textRotation="90" wrapText="1"/>
    </xf>
    <xf numFmtId="0" fontId="0" fillId="0" borderId="7" xfId="0" applyBorder="1" applyAlignment="1">
      <alignment horizontal="center" vertical="center" textRotation="90" wrapText="1"/>
    </xf>
    <xf numFmtId="0" fontId="12" fillId="0" borderId="16" xfId="3" applyFont="1" applyBorder="1" applyAlignment="1">
      <alignment horizontal="left" vertical="center" wrapText="1" indent="2"/>
    </xf>
    <xf numFmtId="0" fontId="0" fillId="0" borderId="14" xfId="0" applyBorder="1" applyAlignment="1">
      <alignment horizontal="left" vertical="center" wrapText="1" indent="2"/>
    </xf>
    <xf numFmtId="0" fontId="0" fillId="0" borderId="15" xfId="0" applyBorder="1" applyAlignment="1">
      <alignment horizontal="left" vertical="center" wrapText="1" indent="2"/>
    </xf>
    <xf numFmtId="0" fontId="17" fillId="0" borderId="0" xfId="3" applyFont="1" applyAlignment="1">
      <alignment horizontal="left" vertical="center" wrapText="1" indent="1"/>
    </xf>
    <xf numFmtId="0" fontId="11" fillId="0" borderId="0" xfId="3" applyFont="1" applyAlignment="1">
      <alignment horizontal="center"/>
    </xf>
    <xf numFmtId="0" fontId="14" fillId="0" borderId="16" xfId="3" applyFont="1" applyBorder="1" applyAlignment="1">
      <alignment horizontal="center" vertical="center" wrapText="1"/>
    </xf>
    <xf numFmtId="0" fontId="14" fillId="0" borderId="14" xfId="3" applyFont="1" applyBorder="1" applyAlignment="1">
      <alignment horizontal="center" vertical="center" wrapText="1"/>
    </xf>
    <xf numFmtId="0" fontId="14" fillId="0" borderId="14" xfId="3" applyFont="1" applyBorder="1" applyAlignment="1">
      <alignment horizontal="right" vertical="center" wrapText="1"/>
    </xf>
    <xf numFmtId="0" fontId="14" fillId="0" borderId="15" xfId="3" applyFont="1" applyBorder="1" applyAlignment="1">
      <alignment horizontal="right" vertical="center" wrapText="1"/>
    </xf>
    <xf numFmtId="0" fontId="14" fillId="12" borderId="16" xfId="3" applyFont="1" applyFill="1" applyBorder="1" applyAlignment="1">
      <alignment horizontal="center" vertical="center" wrapText="1"/>
    </xf>
    <xf numFmtId="0" fontId="14" fillId="12" borderId="15" xfId="3" applyFont="1" applyFill="1" applyBorder="1" applyAlignment="1">
      <alignment horizontal="center" vertical="center" wrapText="1"/>
    </xf>
    <xf numFmtId="0" fontId="38" fillId="5" borderId="0" xfId="3" applyFont="1" applyFill="1" applyAlignment="1">
      <alignment horizontal="right" indent="1"/>
    </xf>
    <xf numFmtId="0" fontId="9" fillId="5" borderId="0" xfId="3" applyFont="1" applyFill="1" applyAlignment="1">
      <alignment horizontal="right" indent="1"/>
    </xf>
    <xf numFmtId="0" fontId="9" fillId="5" borderId="0" xfId="3" applyFont="1" applyFill="1" applyAlignment="1">
      <alignment horizontal="center" vertical="top"/>
    </xf>
    <xf numFmtId="0" fontId="43" fillId="5" borderId="0" xfId="3" applyFont="1" applyFill="1" applyAlignment="1">
      <alignment horizontal="center"/>
    </xf>
    <xf numFmtId="0" fontId="42" fillId="5" borderId="0" xfId="3" applyFont="1" applyFill="1" applyAlignment="1">
      <alignment horizontal="center"/>
    </xf>
    <xf numFmtId="2" fontId="37" fillId="0" borderId="16" xfId="3" applyNumberFormat="1" applyFont="1" applyBorder="1" applyAlignment="1" applyProtection="1">
      <alignment horizontal="center"/>
      <protection hidden="1"/>
    </xf>
    <xf numFmtId="2" fontId="37" fillId="0" borderId="14" xfId="3" applyNumberFormat="1" applyFont="1" applyBorder="1" applyAlignment="1" applyProtection="1">
      <alignment horizontal="center"/>
      <protection hidden="1"/>
    </xf>
    <xf numFmtId="2" fontId="37" fillId="0" borderId="15" xfId="3" applyNumberFormat="1" applyFont="1" applyBorder="1" applyAlignment="1" applyProtection="1">
      <alignment horizontal="center"/>
      <protection hidden="1"/>
    </xf>
    <xf numFmtId="0" fontId="1" fillId="0" borderId="10" xfId="3" applyBorder="1" applyAlignment="1" applyProtection="1">
      <alignment horizontal="left" indent="3"/>
      <protection hidden="1"/>
    </xf>
    <xf numFmtId="2" fontId="37" fillId="6" borderId="16" xfId="3" applyNumberFormat="1" applyFont="1" applyFill="1" applyBorder="1" applyAlignment="1" applyProtection="1">
      <alignment horizontal="center"/>
      <protection hidden="1"/>
    </xf>
    <xf numFmtId="2" fontId="37" fillId="6" borderId="14" xfId="3" applyNumberFormat="1" applyFont="1" applyFill="1" applyBorder="1" applyAlignment="1" applyProtection="1">
      <alignment horizontal="center"/>
      <protection hidden="1"/>
    </xf>
    <xf numFmtId="2" fontId="37" fillId="6" borderId="15" xfId="3" applyNumberFormat="1" applyFont="1" applyFill="1" applyBorder="1" applyAlignment="1" applyProtection="1">
      <alignment horizontal="center"/>
      <protection hidden="1"/>
    </xf>
    <xf numFmtId="0" fontId="1" fillId="0" borderId="1" xfId="3" applyBorder="1" applyAlignment="1" applyProtection="1">
      <alignment horizontal="left" vertical="top" wrapText="1" indent="1"/>
      <protection hidden="1"/>
    </xf>
    <xf numFmtId="0" fontId="1" fillId="0" borderId="3" xfId="3" applyBorder="1" applyAlignment="1">
      <alignment horizontal="left" vertical="top" wrapText="1"/>
    </xf>
    <xf numFmtId="0" fontId="29" fillId="0" borderId="0" xfId="3" applyFont="1" applyAlignment="1" applyProtection="1">
      <alignment horizontal="center" vertical="center"/>
      <protection hidden="1"/>
    </xf>
    <xf numFmtId="2" fontId="1" fillId="0" borderId="12" xfId="3" applyNumberFormat="1" applyBorder="1" applyAlignment="1">
      <alignment horizontal="center" vertical="center"/>
    </xf>
    <xf numFmtId="0" fontId="1" fillId="3" borderId="1" xfId="3" applyFill="1" applyBorder="1" applyAlignment="1" applyProtection="1">
      <alignment horizontal="center" vertical="center"/>
      <protection hidden="1"/>
    </xf>
    <xf numFmtId="0" fontId="1" fillId="3" borderId="7" xfId="3" applyFill="1" applyBorder="1" applyAlignment="1" applyProtection="1">
      <alignment horizontal="center" vertical="center"/>
      <protection hidden="1"/>
    </xf>
    <xf numFmtId="0" fontId="1" fillId="3" borderId="8" xfId="3" applyFill="1" applyBorder="1" applyAlignment="1" applyProtection="1">
      <alignment horizontal="center" vertical="center"/>
      <protection hidden="1"/>
    </xf>
    <xf numFmtId="0" fontId="1" fillId="3" borderId="9" xfId="3" applyFill="1" applyBorder="1" applyAlignment="1" applyProtection="1">
      <alignment horizontal="center" vertical="center"/>
      <protection hidden="1"/>
    </xf>
    <xf numFmtId="0" fontId="1" fillId="3" borderId="4" xfId="3" applyFill="1" applyBorder="1" applyAlignment="1" applyProtection="1">
      <alignment horizontal="center" vertical="center"/>
      <protection hidden="1"/>
    </xf>
    <xf numFmtId="0" fontId="1" fillId="3" borderId="6" xfId="3" applyFill="1" applyBorder="1" applyAlignment="1" applyProtection="1">
      <alignment horizontal="center" vertical="center"/>
      <protection hidden="1"/>
    </xf>
    <xf numFmtId="0" fontId="1" fillId="0" borderId="3" xfId="3" quotePrefix="1" applyBorder="1" applyAlignment="1" applyProtection="1">
      <alignment horizontal="left" vertical="top" wrapText="1" indent="1"/>
      <protection hidden="1"/>
    </xf>
    <xf numFmtId="0" fontId="1" fillId="6" borderId="1" xfId="3" applyFill="1" applyBorder="1" applyAlignment="1">
      <alignment horizontal="center" vertical="center"/>
    </xf>
    <xf numFmtId="0" fontId="1" fillId="6" borderId="3" xfId="3" applyFill="1" applyBorder="1" applyAlignment="1">
      <alignment horizontal="center" vertical="center"/>
    </xf>
    <xf numFmtId="0" fontId="1" fillId="6" borderId="7" xfId="3" applyFill="1" applyBorder="1" applyAlignment="1">
      <alignment horizontal="center" vertical="center"/>
    </xf>
    <xf numFmtId="0" fontId="1" fillId="6" borderId="9" xfId="3" applyFill="1" applyBorder="1" applyAlignment="1">
      <alignment horizontal="center" vertical="center" wrapText="1"/>
    </xf>
    <xf numFmtId="0" fontId="1" fillId="6" borderId="25" xfId="3" applyFill="1" applyBorder="1" applyAlignment="1">
      <alignment horizontal="center" vertical="center" wrapText="1"/>
    </xf>
    <xf numFmtId="0" fontId="1" fillId="6" borderId="6" xfId="3" applyFill="1" applyBorder="1" applyAlignment="1">
      <alignment horizontal="center" vertical="center" wrapText="1"/>
    </xf>
    <xf numFmtId="0" fontId="1" fillId="6" borderId="10" xfId="3" applyFill="1" applyBorder="1" applyAlignment="1">
      <alignment horizontal="center" vertical="top" wrapText="1"/>
    </xf>
    <xf numFmtId="0" fontId="1" fillId="5" borderId="1" xfId="3" quotePrefix="1" applyFill="1" applyBorder="1" applyAlignment="1">
      <alignment horizontal="left" vertical="top" wrapText="1" indent="1"/>
    </xf>
    <xf numFmtId="0" fontId="61" fillId="5" borderId="3" xfId="3" applyFont="1" applyFill="1" applyBorder="1" applyAlignment="1">
      <alignment horizontal="left" vertical="top" wrapText="1" indent="1"/>
    </xf>
    <xf numFmtId="0" fontId="55" fillId="5" borderId="0" xfId="3" applyFont="1" applyFill="1" applyAlignment="1">
      <alignment horizontal="center"/>
    </xf>
    <xf numFmtId="0" fontId="1" fillId="0" borderId="3" xfId="3" applyBorder="1" applyAlignment="1">
      <alignment horizontal="left" vertical="top" wrapText="1" indent="1"/>
    </xf>
    <xf numFmtId="0" fontId="1" fillId="5" borderId="3" xfId="3" quotePrefix="1" applyFill="1" applyBorder="1" applyAlignment="1">
      <alignment horizontal="left" vertical="top" wrapText="1" indent="1"/>
    </xf>
    <xf numFmtId="0" fontId="1" fillId="0" borderId="3" xfId="3" applyBorder="1" applyAlignment="1">
      <alignment horizontal="left" indent="1"/>
    </xf>
    <xf numFmtId="164" fontId="9" fillId="5" borderId="1" xfId="3" quotePrefix="1" applyNumberFormat="1" applyFont="1" applyFill="1" applyBorder="1" applyAlignment="1">
      <alignment horizontal="center" wrapText="1"/>
    </xf>
    <xf numFmtId="164" fontId="9" fillId="5" borderId="7" xfId="3" applyNumberFormat="1" applyFont="1" applyFill="1" applyBorder="1" applyAlignment="1">
      <alignment horizontal="center" wrapText="1"/>
    </xf>
    <xf numFmtId="0" fontId="9" fillId="6" borderId="0" xfId="3" applyFont="1" applyFill="1" applyAlignment="1">
      <alignment horizontal="left" vertical="top" wrapText="1"/>
    </xf>
    <xf numFmtId="0" fontId="1" fillId="5" borderId="16" xfId="1" applyFill="1" applyBorder="1" applyAlignment="1">
      <alignment horizontal="left" vertical="top" wrapText="1" indent="1"/>
    </xf>
    <xf numFmtId="0" fontId="0" fillId="0" borderId="14" xfId="0" applyBorder="1" applyAlignment="1">
      <alignment horizontal="left" vertical="top" wrapText="1" indent="1"/>
    </xf>
    <xf numFmtId="0" fontId="0" fillId="0" borderId="15" xfId="0" applyBorder="1" applyAlignment="1">
      <alignment horizontal="left" vertical="top" wrapText="1" indent="1"/>
    </xf>
    <xf numFmtId="0" fontId="60" fillId="5" borderId="0" xfId="1" applyFont="1" applyFill="1" applyAlignment="1">
      <alignment horizontal="center" vertical="top" wrapText="1"/>
    </xf>
  </cellXfs>
  <cellStyles count="8">
    <cellStyle name="Hyperlink" xfId="2" builtinId="8"/>
    <cellStyle name="Normal" xfId="0" builtinId="0"/>
    <cellStyle name="Normal 2 10 2" xfId="3" xr:uid="{00000000-0005-0000-0000-000002000000}"/>
    <cellStyle name="Normal 2 2" xfId="7" xr:uid="{00000000-0005-0000-0000-000003000000}"/>
    <cellStyle name="Normal_01 DUPAK-PP-118-1996-GEMBONG" xfId="6" xr:uid="{00000000-0005-0000-0000-000004000000}"/>
    <cellStyle name="Normal_MZTER-OLAH-SD-SMP-SMA-SMK" xfId="1" xr:uid="{00000000-0005-0000-0000-000005000000}"/>
    <cellStyle name="Style 1" xfId="4" xr:uid="{00000000-0005-0000-0000-000006000000}"/>
    <cellStyle name="Style 2" xfId="5" xr:uid="{00000000-0005-0000-0000-000007000000}"/>
  </cellStyles>
  <dxfs count="57">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dxf>
    <dxf>
      <font>
        <color theme="0"/>
      </font>
    </dxf>
    <dxf>
      <fill>
        <patternFill>
          <bgColor rgb="FFFFFF99"/>
        </patternFill>
      </fill>
    </dxf>
    <dxf>
      <font>
        <color theme="0"/>
      </font>
    </dxf>
    <dxf>
      <font>
        <color theme="0"/>
      </font>
    </dxf>
    <dxf>
      <font>
        <color theme="0"/>
      </font>
    </dxf>
    <dxf>
      <fill>
        <patternFill>
          <bgColor rgb="FFFFFF99"/>
        </patternFill>
      </fill>
    </dxf>
    <dxf>
      <font>
        <color theme="0"/>
      </font>
    </dxf>
    <dxf>
      <font>
        <color theme="0"/>
      </font>
    </dxf>
    <dxf>
      <fill>
        <patternFill>
          <bgColor rgb="FFFFFF99"/>
        </patternFill>
      </fill>
    </dxf>
    <dxf>
      <font>
        <color theme="0"/>
      </font>
    </dxf>
    <dxf>
      <font>
        <color theme="0"/>
      </font>
    </dxf>
    <dxf>
      <fill>
        <patternFill>
          <bgColor rgb="FFFFFF99"/>
        </patternFill>
      </fill>
    </dxf>
    <dxf>
      <font>
        <color theme="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317ABD"/>
      <color rgb="FF80000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MODEL-GURU'!A1"/><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hyperlink" Target="#'04-RKAP-KPG'!A1"/></Relationships>
</file>

<file path=xl/drawings/_rels/drawing10.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1.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2.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3.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4.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5.xml.rels><?xml version="1.0" encoding="UTF-8" standalone="yes"?>
<Relationships xmlns="http://schemas.openxmlformats.org/package/2006/relationships"><Relationship Id="rId1" Type="http://schemas.openxmlformats.org/officeDocument/2006/relationships/hyperlink" Target="#'MODEL-GURU'!A1"/></Relationships>
</file>

<file path=xl/drawings/_rels/drawing16.xml.rels><?xml version="1.0" encoding="UTF-8" standalone="yes"?>
<Relationships xmlns="http://schemas.openxmlformats.org/package/2006/relationships"><Relationship Id="rId1" Type="http://schemas.openxmlformats.org/officeDocument/2006/relationships/hyperlink" Target="#'01-LAPORN'!A1"/></Relationships>
</file>

<file path=xl/drawings/_rels/drawing17.xml.rels><?xml version="1.0" encoding="UTF-8" standalone="yes"?>
<Relationships xmlns="http://schemas.openxmlformats.org/package/2006/relationships"><Relationship Id="rId2" Type="http://schemas.openxmlformats.org/officeDocument/2006/relationships/hyperlink" Target="#'MODEL-GURU'!A1"/><Relationship Id="rId1" Type="http://schemas.openxmlformats.org/officeDocument/2006/relationships/hyperlink" Target="#'KOMP-1'!A1"/></Relationships>
</file>

<file path=xl/drawings/_rels/drawing18.xml.rels><?xml version="1.0" encoding="UTF-8" standalone="yes"?>
<Relationships xmlns="http://schemas.openxmlformats.org/package/2006/relationships"><Relationship Id="rId1" Type="http://schemas.openxmlformats.org/officeDocument/2006/relationships/hyperlink" Target="#'MODEL-GURU'!A1"/></Relationships>
</file>

<file path=xl/drawings/_rels/drawing19.xml.rels><?xml version="1.0" encoding="UTF-8" standalone="yes"?>
<Relationships xmlns="http://schemas.openxmlformats.org/package/2006/relationships"><Relationship Id="rId8" Type="http://schemas.openxmlformats.org/officeDocument/2006/relationships/hyperlink" Target="#COVER!A1"/><Relationship Id="rId13" Type="http://schemas.openxmlformats.org/officeDocument/2006/relationships/hyperlink" Target="#'02-IDNTY'!A1"/><Relationship Id="rId3" Type="http://schemas.openxmlformats.org/officeDocument/2006/relationships/hyperlink" Target="#'04-RKAP-PKG'!A1"/><Relationship Id="rId7" Type="http://schemas.openxmlformats.org/officeDocument/2006/relationships/hyperlink" Target="#'FORM-360-GR'!A1"/><Relationship Id="rId12" Type="http://schemas.openxmlformats.org/officeDocument/2006/relationships/hyperlink" Target="#'INDEK-HDIR'!A1"/><Relationship Id="rId17" Type="http://schemas.openxmlformats.org/officeDocument/2006/relationships/image" Target="../media/image3.jpg"/><Relationship Id="rId2" Type="http://schemas.openxmlformats.org/officeDocument/2006/relationships/hyperlink" Target="#'KOMP (3)'!A1"/><Relationship Id="rId16" Type="http://schemas.openxmlformats.org/officeDocument/2006/relationships/hyperlink" Target="#'05-RKAP-PKGR'!A1"/><Relationship Id="rId1" Type="http://schemas.openxmlformats.org/officeDocument/2006/relationships/hyperlink" Target="#'KOMP (2)'!A1"/><Relationship Id="rId6" Type="http://schemas.openxmlformats.org/officeDocument/2006/relationships/hyperlink" Target="#'KOMP-1'!A1"/><Relationship Id="rId11" Type="http://schemas.openxmlformats.org/officeDocument/2006/relationships/hyperlink" Target="#ORTU!A1"/><Relationship Id="rId5" Type="http://schemas.openxmlformats.org/officeDocument/2006/relationships/hyperlink" Target="#'00-DATA'!A1"/><Relationship Id="rId15" Type="http://schemas.openxmlformats.org/officeDocument/2006/relationships/hyperlink" Target="#DUDI!A1"/><Relationship Id="rId10" Type="http://schemas.openxmlformats.org/officeDocument/2006/relationships/hyperlink" Target="#SISWA!A1"/><Relationship Id="rId4" Type="http://schemas.openxmlformats.org/officeDocument/2006/relationships/image" Target="../media/image1.png"/><Relationship Id="rId9" Type="http://schemas.openxmlformats.org/officeDocument/2006/relationships/hyperlink" Target="#SEJAWAT!A1"/><Relationship Id="rId14" Type="http://schemas.openxmlformats.org/officeDocument/2006/relationships/hyperlink" Target="#'01-LAPORN'!A1"/></Relationships>
</file>

<file path=xl/drawings/_rels/drawing2.xml.rels><?xml version="1.0" encoding="UTF-8" standalone="yes"?>
<Relationships xmlns="http://schemas.openxmlformats.org/package/2006/relationships"><Relationship Id="rId3" Type="http://schemas.openxmlformats.org/officeDocument/2006/relationships/hyperlink" Target="#'RUBRIK-CAPAIAN'!A1"/><Relationship Id="rId2" Type="http://schemas.openxmlformats.org/officeDocument/2006/relationships/hyperlink" Target="#'05-RKAP-PKGR'!A1"/><Relationship Id="rId1" Type="http://schemas.openxmlformats.org/officeDocument/2006/relationships/hyperlink" Target="#'MODEL-GURU'!A1"/></Relationships>
</file>

<file path=xl/drawings/_rels/drawing3.xml.rels><?xml version="1.0" encoding="UTF-8" standalone="yes"?>
<Relationships xmlns="http://schemas.openxmlformats.org/package/2006/relationships"><Relationship Id="rId1" Type="http://schemas.openxmlformats.org/officeDocument/2006/relationships/hyperlink" Target="#'MODEL-GURU'!A1"/></Relationships>
</file>

<file path=xl/drawings/_rels/drawing4.xml.rels><?xml version="1.0" encoding="UTF-8" standalone="yes"?>
<Relationships xmlns="http://schemas.openxmlformats.org/package/2006/relationships"><Relationship Id="rId3" Type="http://schemas.openxmlformats.org/officeDocument/2006/relationships/hyperlink" Target="#'KOMP-1'!A1"/><Relationship Id="rId7" Type="http://schemas.openxmlformats.org/officeDocument/2006/relationships/hyperlink" Target="#'04-RKAP-PKG'!A1"/><Relationship Id="rId2" Type="http://schemas.openxmlformats.org/officeDocument/2006/relationships/hyperlink" Target="#'MODEL-GURU'!A1"/><Relationship Id="rId1" Type="http://schemas.openxmlformats.org/officeDocument/2006/relationships/hyperlink" Target="#'00-DATA'!A1"/><Relationship Id="rId6" Type="http://schemas.openxmlformats.org/officeDocument/2006/relationships/hyperlink" Target="#'KOMP (4)'!A1"/><Relationship Id="rId5" Type="http://schemas.openxmlformats.org/officeDocument/2006/relationships/hyperlink" Target="#'KOMP (3)'!A1"/><Relationship Id="rId4" Type="http://schemas.openxmlformats.org/officeDocument/2006/relationships/hyperlink" Target="#'KOMP (2)'!A1"/></Relationships>
</file>

<file path=xl/drawings/_rels/drawing5.xml.rels><?xml version="1.0" encoding="UTF-8" standalone="yes"?>
<Relationships xmlns="http://schemas.openxmlformats.org/package/2006/relationships"><Relationship Id="rId3" Type="http://schemas.openxmlformats.org/officeDocument/2006/relationships/hyperlink" Target="#'KOMP (2)'!A1"/><Relationship Id="rId7" Type="http://schemas.openxmlformats.org/officeDocument/2006/relationships/hyperlink" Target="#'MODEL-GURU'!A1"/><Relationship Id="rId2" Type="http://schemas.openxmlformats.org/officeDocument/2006/relationships/hyperlink" Target="#'KOMP-1'!A1"/><Relationship Id="rId1" Type="http://schemas.openxmlformats.org/officeDocument/2006/relationships/hyperlink" Target="#'00-DATA'!A1"/><Relationship Id="rId6" Type="http://schemas.openxmlformats.org/officeDocument/2006/relationships/hyperlink" Target="#'04-RKAP-PKG'!A1"/><Relationship Id="rId5" Type="http://schemas.openxmlformats.org/officeDocument/2006/relationships/hyperlink" Target="#'KOMP (4)'!A1"/><Relationship Id="rId4" Type="http://schemas.openxmlformats.org/officeDocument/2006/relationships/hyperlink" Target="#'KOMP (3)'!A1"/></Relationships>
</file>

<file path=xl/drawings/_rels/drawing6.xml.rels><?xml version="1.0" encoding="UTF-8" standalone="yes"?>
<Relationships xmlns="http://schemas.openxmlformats.org/package/2006/relationships"><Relationship Id="rId3" Type="http://schemas.openxmlformats.org/officeDocument/2006/relationships/hyperlink" Target="#'KOMP (2)'!A1"/><Relationship Id="rId7" Type="http://schemas.openxmlformats.org/officeDocument/2006/relationships/hyperlink" Target="#'MODEL-GURU'!A1"/><Relationship Id="rId2" Type="http://schemas.openxmlformats.org/officeDocument/2006/relationships/hyperlink" Target="#'KOMP-1'!A1"/><Relationship Id="rId1" Type="http://schemas.openxmlformats.org/officeDocument/2006/relationships/hyperlink" Target="#'00-DATA'!A1"/><Relationship Id="rId6" Type="http://schemas.openxmlformats.org/officeDocument/2006/relationships/hyperlink" Target="#'04-RKAP-PKG'!A1"/><Relationship Id="rId5" Type="http://schemas.openxmlformats.org/officeDocument/2006/relationships/hyperlink" Target="#'KOMP (4)'!A1"/><Relationship Id="rId4" Type="http://schemas.openxmlformats.org/officeDocument/2006/relationships/hyperlink" Target="#'KOMP (3)'!A1"/></Relationships>
</file>

<file path=xl/drawings/_rels/drawing7.xml.rels><?xml version="1.0" encoding="UTF-8" standalone="yes"?>
<Relationships xmlns="http://schemas.openxmlformats.org/package/2006/relationships"><Relationship Id="rId3" Type="http://schemas.openxmlformats.org/officeDocument/2006/relationships/hyperlink" Target="#'KOMP (2)'!A1"/><Relationship Id="rId7" Type="http://schemas.openxmlformats.org/officeDocument/2006/relationships/hyperlink" Target="#'MODEL-GURU'!A1"/><Relationship Id="rId2" Type="http://schemas.openxmlformats.org/officeDocument/2006/relationships/hyperlink" Target="#'KOMP-1'!A1"/><Relationship Id="rId1" Type="http://schemas.openxmlformats.org/officeDocument/2006/relationships/hyperlink" Target="#'00-DATA'!A1"/><Relationship Id="rId6" Type="http://schemas.openxmlformats.org/officeDocument/2006/relationships/hyperlink" Target="#'04-RKAP-PKG'!A1"/><Relationship Id="rId5" Type="http://schemas.openxmlformats.org/officeDocument/2006/relationships/hyperlink" Target="#'KOMP (4)'!A1"/><Relationship Id="rId4" Type="http://schemas.openxmlformats.org/officeDocument/2006/relationships/hyperlink" Target="#'KOMP (3)'!A1"/></Relationships>
</file>

<file path=xl/drawings/_rels/drawing8.xml.rels><?xml version="1.0" encoding="UTF-8" standalone="yes"?>
<Relationships xmlns="http://schemas.openxmlformats.org/package/2006/relationships"><Relationship Id="rId3" Type="http://schemas.openxmlformats.org/officeDocument/2006/relationships/hyperlink" Target="#'KOMP-1'!A1"/><Relationship Id="rId7" Type="http://schemas.openxmlformats.org/officeDocument/2006/relationships/hyperlink" Target="#'04-RKAP-PKG'!A1"/><Relationship Id="rId2" Type="http://schemas.openxmlformats.org/officeDocument/2006/relationships/hyperlink" Target="#'00-DATA'!A1"/><Relationship Id="rId1" Type="http://schemas.openxmlformats.org/officeDocument/2006/relationships/hyperlink" Target="#'MODEL-GURU'!A1"/><Relationship Id="rId6" Type="http://schemas.openxmlformats.org/officeDocument/2006/relationships/hyperlink" Target="#'KOMP (4)'!A1"/><Relationship Id="rId5" Type="http://schemas.openxmlformats.org/officeDocument/2006/relationships/hyperlink" Target="#'KOMP (3)'!A1"/><Relationship Id="rId4" Type="http://schemas.openxmlformats.org/officeDocument/2006/relationships/hyperlink" Target="#'KOMP (2)'!A1"/></Relationships>
</file>

<file path=xl/drawings/_rels/drawing9.xml.rels><?xml version="1.0" encoding="UTF-8" standalone="yes"?>
<Relationships xmlns="http://schemas.openxmlformats.org/package/2006/relationships"><Relationship Id="rId1" Type="http://schemas.openxmlformats.org/officeDocument/2006/relationships/hyperlink" Target="#'MODEL-GURU'!A1"/></Relationships>
</file>

<file path=xl/drawings/drawing1.xml><?xml version="1.0" encoding="utf-8"?>
<xdr:wsDr xmlns:xdr="http://schemas.openxmlformats.org/drawingml/2006/spreadsheetDrawing" xmlns:a="http://schemas.openxmlformats.org/drawingml/2006/main">
  <xdr:twoCellAnchor editAs="oneCell">
    <xdr:from>
      <xdr:col>0</xdr:col>
      <xdr:colOff>21166</xdr:colOff>
      <xdr:row>0</xdr:row>
      <xdr:rowOff>1</xdr:rowOff>
    </xdr:from>
    <xdr:to>
      <xdr:col>0</xdr:col>
      <xdr:colOff>412749</xdr:colOff>
      <xdr:row>1</xdr:row>
      <xdr:rowOff>9638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6" y="1"/>
          <a:ext cx="391583" cy="371587"/>
        </a:xfrm>
        <a:prstGeom prst="rect">
          <a:avLst/>
        </a:prstGeom>
      </xdr:spPr>
    </xdr:pic>
    <xdr:clientData/>
  </xdr:twoCellAnchor>
  <xdr:twoCellAnchor editAs="oneCell">
    <xdr:from>
      <xdr:col>4</xdr:col>
      <xdr:colOff>175932</xdr:colOff>
      <xdr:row>5</xdr:row>
      <xdr:rowOff>182348</xdr:rowOff>
    </xdr:from>
    <xdr:to>
      <xdr:col>5</xdr:col>
      <xdr:colOff>1128432</xdr:colOff>
      <xdr:row>12</xdr:row>
      <xdr:rowOff>107014</xdr:rowOff>
    </xdr:to>
    <xdr:pic>
      <xdr:nvPicPr>
        <xdr:cNvPr id="4" name="Picture 10" descr="tutwuri">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clrChange>
            <a:clrFrom>
              <a:srgbClr val="FDFFFE"/>
            </a:clrFrom>
            <a:clrTo>
              <a:srgbClr val="FDFFFE">
                <a:alpha val="0"/>
              </a:srgbClr>
            </a:clrTo>
          </a:clrChange>
          <a:extLst>
            <a:ext uri="{28A0092B-C50C-407E-A947-70E740481C1C}">
              <a14:useLocalDpi xmlns:a14="http://schemas.microsoft.com/office/drawing/2010/main" val="0"/>
            </a:ext>
          </a:extLst>
        </a:blip>
        <a:srcRect l="7692" t="4893" r="11313" b="39755"/>
        <a:stretch>
          <a:fillRect/>
        </a:stretch>
      </xdr:blipFill>
      <xdr:spPr bwMode="auto">
        <a:xfrm>
          <a:off x="2910167" y="1246907"/>
          <a:ext cx="1299883" cy="13366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11190</xdr:colOff>
      <xdr:row>0</xdr:row>
      <xdr:rowOff>2511</xdr:rowOff>
    </xdr:from>
    <xdr:to>
      <xdr:col>2</xdr:col>
      <xdr:colOff>1411938</xdr:colOff>
      <xdr:row>0</xdr:row>
      <xdr:rowOff>313765</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451955" y="2511"/>
          <a:ext cx="1520277" cy="311254"/>
          <a:chOff x="654843" y="67770"/>
          <a:chExt cx="1549143" cy="303803"/>
        </a:xfrm>
      </xdr:grpSpPr>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000-000006000000}"/>
              </a:ext>
            </a:extLst>
          </xdr:cNvPr>
          <xdr:cNvSpPr txBox="1"/>
        </xdr:nvSpPr>
        <xdr:spPr>
          <a:xfrm>
            <a:off x="654843" y="68436"/>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1443310" y="67770"/>
            <a:ext cx="760676" cy="3031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1134534</xdr:colOff>
      <xdr:row>1</xdr:row>
      <xdr:rowOff>95250</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381000" y="0"/>
          <a:ext cx="1604434" cy="254000"/>
          <a:chOff x="654843" y="79373"/>
          <a:chExt cx="1582209" cy="307106"/>
        </a:xfrm>
      </xdr:grpSpPr>
      <xdr:sp macro="" textlink="">
        <xdr:nvSpPr>
          <xdr:cNvPr id="9" name="TextBox 8">
            <a:hlinkClick xmlns:r="http://schemas.openxmlformats.org/officeDocument/2006/relationships" r:id="rId1"/>
            <a:extLst>
              <a:ext uri="{FF2B5EF4-FFF2-40B4-BE49-F238E27FC236}">
                <a16:creationId xmlns:a16="http://schemas.microsoft.com/office/drawing/2014/main" id="{00000000-0008-0000-0900-000009000000}"/>
              </a:ext>
            </a:extLst>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MENU</a:t>
            </a:r>
          </a:p>
        </xdr:txBody>
      </xdr:sp>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900-00000A000000}"/>
              </a:ext>
            </a:extLst>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RKAP</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23812</xdr:rowOff>
    </xdr:from>
    <xdr:to>
      <xdr:col>3</xdr:col>
      <xdr:colOff>236802</xdr:colOff>
      <xdr:row>0</xdr:row>
      <xdr:rowOff>330918</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658813" y="23812"/>
          <a:ext cx="1641739" cy="307106"/>
          <a:chOff x="654843" y="79373"/>
          <a:chExt cx="1582209" cy="307106"/>
        </a:xfrm>
      </xdr:grpSpPr>
      <xdr:sp macro="" textlink="">
        <xdr:nvSpPr>
          <xdr:cNvPr id="8" name="TextBox 7">
            <a:hlinkClick xmlns:r="http://schemas.openxmlformats.org/officeDocument/2006/relationships" r:id="rId1"/>
            <a:extLst>
              <a:ext uri="{FF2B5EF4-FFF2-40B4-BE49-F238E27FC236}">
                <a16:creationId xmlns:a16="http://schemas.microsoft.com/office/drawing/2014/main" id="{00000000-0008-0000-0A00-000008000000}"/>
              </a:ext>
            </a:extLst>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00000000-0008-0000-0A00-000009000000}"/>
              </a:ext>
            </a:extLst>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23812</xdr:rowOff>
    </xdr:from>
    <xdr:to>
      <xdr:col>3</xdr:col>
      <xdr:colOff>236802</xdr:colOff>
      <xdr:row>0</xdr:row>
      <xdr:rowOff>330918</xdr:rowOff>
    </xdr:to>
    <xdr:grpSp>
      <xdr:nvGrpSpPr>
        <xdr:cNvPr id="6" name="Group 5">
          <a:extLst>
            <a:ext uri="{FF2B5EF4-FFF2-40B4-BE49-F238E27FC236}">
              <a16:creationId xmlns:a16="http://schemas.microsoft.com/office/drawing/2014/main" id="{00000000-0008-0000-0B00-000006000000}"/>
            </a:ext>
          </a:extLst>
        </xdr:cNvPr>
        <xdr:cNvGrpSpPr/>
      </xdr:nvGrpSpPr>
      <xdr:grpSpPr>
        <a:xfrm>
          <a:off x="658813" y="23812"/>
          <a:ext cx="1641739" cy="307106"/>
          <a:chOff x="654843" y="79373"/>
          <a:chExt cx="1582209" cy="307106"/>
        </a:xfrm>
      </xdr:grpSpPr>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B00-000007000000}"/>
              </a:ext>
            </a:extLst>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B00-000008000000}"/>
              </a:ext>
            </a:extLst>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23812</xdr:rowOff>
    </xdr:from>
    <xdr:to>
      <xdr:col>3</xdr:col>
      <xdr:colOff>236802</xdr:colOff>
      <xdr:row>0</xdr:row>
      <xdr:rowOff>330918</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658813" y="23812"/>
          <a:ext cx="1641739" cy="307106"/>
          <a:chOff x="654843" y="79373"/>
          <a:chExt cx="1582209" cy="307106"/>
        </a:xfrm>
      </xdr:grpSpPr>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C00-000007000000}"/>
              </a:ext>
            </a:extLst>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C00-000008000000}"/>
              </a:ext>
            </a:extLst>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71436</xdr:rowOff>
    </xdr:from>
    <xdr:to>
      <xdr:col>3</xdr:col>
      <xdr:colOff>236802</xdr:colOff>
      <xdr:row>0</xdr:row>
      <xdr:rowOff>378542</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658813" y="71436"/>
          <a:ext cx="1641739" cy="307106"/>
          <a:chOff x="654843" y="79373"/>
          <a:chExt cx="1582209" cy="307106"/>
        </a:xfrm>
      </xdr:grpSpPr>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D00-000004000000}"/>
              </a:ext>
            </a:extLst>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D00-000005000000}"/>
              </a:ext>
            </a:extLst>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35718</xdr:rowOff>
    </xdr:from>
    <xdr:to>
      <xdr:col>2</xdr:col>
      <xdr:colOff>260616</xdr:colOff>
      <xdr:row>0</xdr:row>
      <xdr:rowOff>338855</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547688" y="35718"/>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49695</xdr:colOff>
      <xdr:row>0</xdr:row>
      <xdr:rowOff>16564</xdr:rowOff>
    </xdr:from>
    <xdr:to>
      <xdr:col>2</xdr:col>
      <xdr:colOff>605118</xdr:colOff>
      <xdr:row>0</xdr:row>
      <xdr:rowOff>246529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363460" y="16564"/>
          <a:ext cx="1160540" cy="22996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LAPORAN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95247</xdr:colOff>
      <xdr:row>15</xdr:row>
      <xdr:rowOff>138544</xdr:rowOff>
    </xdr:from>
    <xdr:to>
      <xdr:col>14</xdr:col>
      <xdr:colOff>363679</xdr:colOff>
      <xdr:row>24</xdr:row>
      <xdr:rowOff>17318</xdr:rowOff>
    </xdr:to>
    <xdr:sp macro="" textlink="">
      <xdr:nvSpPr>
        <xdr:cNvPr id="18" name="TextBox 17">
          <a:extLst>
            <a:ext uri="{FF2B5EF4-FFF2-40B4-BE49-F238E27FC236}">
              <a16:creationId xmlns:a16="http://schemas.microsoft.com/office/drawing/2014/main" id="{00000000-0008-0000-1000-000012000000}"/>
            </a:ext>
          </a:extLst>
        </xdr:cNvPr>
        <xdr:cNvSpPr txBox="1"/>
      </xdr:nvSpPr>
      <xdr:spPr>
        <a:xfrm>
          <a:off x="5481202" y="2952749"/>
          <a:ext cx="3151909" cy="1688524"/>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8</xdr:col>
      <xdr:colOff>78535</xdr:colOff>
      <xdr:row>0</xdr:row>
      <xdr:rowOff>177248</xdr:rowOff>
    </xdr:from>
    <xdr:to>
      <xdr:col>11</xdr:col>
      <xdr:colOff>41413</xdr:colOff>
      <xdr:row>2</xdr:row>
      <xdr:rowOff>74543</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xdr:nvSpPr>
      <xdr:spPr bwMode="auto">
        <a:xfrm>
          <a:off x="5172339" y="177248"/>
          <a:ext cx="1321226" cy="26173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INSTRM</a:t>
          </a:r>
          <a:r>
            <a:rPr lang="en-ID" sz="1200" baseline="0">
              <a:solidFill>
                <a:schemeClr val="bg1"/>
              </a:solidFill>
              <a:latin typeface="Bernard MT Condensed" panose="02050806060905020404" pitchFamily="18" charset="0"/>
            </a:rPr>
            <a:t> PENILAIAN</a:t>
          </a:r>
          <a:endParaRPr lang="en-ID" sz="1200">
            <a:solidFill>
              <a:schemeClr val="bg1"/>
            </a:solidFill>
            <a:latin typeface="Bernard MT Condensed" panose="02050806060905020404" pitchFamily="18" charset="0"/>
          </a:endParaRPr>
        </a:p>
      </xdr:txBody>
    </xdr:sp>
    <xdr:clientData/>
  </xdr:twoCellAnchor>
  <xdr:twoCellAnchor>
    <xdr:from>
      <xdr:col>9</xdr:col>
      <xdr:colOff>69271</xdr:colOff>
      <xdr:row>4</xdr:row>
      <xdr:rowOff>8660</xdr:rowOff>
    </xdr:from>
    <xdr:to>
      <xdr:col>14</xdr:col>
      <xdr:colOff>337703</xdr:colOff>
      <xdr:row>15</xdr:row>
      <xdr:rowOff>17318</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5455226" y="684069"/>
          <a:ext cx="3151909" cy="2147454"/>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8</xdr:col>
      <xdr:colOff>155863</xdr:colOff>
      <xdr:row>8</xdr:row>
      <xdr:rowOff>103909</xdr:rowOff>
    </xdr:from>
    <xdr:to>
      <xdr:col>9</xdr:col>
      <xdr:colOff>147204</xdr:colOff>
      <xdr:row>11</xdr:row>
      <xdr:rowOff>95250</xdr:rowOff>
    </xdr:to>
    <xdr:sp macro="" textlink="">
      <xdr:nvSpPr>
        <xdr:cNvPr id="6" name="Down Arrow 5">
          <a:extLst>
            <a:ext uri="{FF2B5EF4-FFF2-40B4-BE49-F238E27FC236}">
              <a16:creationId xmlns:a16="http://schemas.microsoft.com/office/drawing/2014/main" id="{00000000-0008-0000-1000-000006000000}"/>
            </a:ext>
          </a:extLst>
        </xdr:cNvPr>
        <xdr:cNvSpPr/>
      </xdr:nvSpPr>
      <xdr:spPr>
        <a:xfrm rot="5400000">
          <a:off x="5152159" y="1541318"/>
          <a:ext cx="484909" cy="27709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11</xdr:col>
      <xdr:colOff>580158</xdr:colOff>
      <xdr:row>4</xdr:row>
      <xdr:rowOff>8660</xdr:rowOff>
    </xdr:from>
    <xdr:to>
      <xdr:col>11</xdr:col>
      <xdr:colOff>606134</xdr:colOff>
      <xdr:row>15</xdr:row>
      <xdr:rowOff>138544</xdr:rowOff>
    </xdr:to>
    <xdr:cxnSp macro="">
      <xdr:nvCxnSpPr>
        <xdr:cNvPr id="8" name="Elbow Connector 7">
          <a:extLst>
            <a:ext uri="{FF2B5EF4-FFF2-40B4-BE49-F238E27FC236}">
              <a16:creationId xmlns:a16="http://schemas.microsoft.com/office/drawing/2014/main" id="{00000000-0008-0000-1000-000008000000}"/>
            </a:ext>
          </a:extLst>
        </xdr:cNvPr>
        <xdr:cNvCxnSpPr>
          <a:stCxn id="5" idx="0"/>
          <a:endCxn id="18" idx="0"/>
        </xdr:cNvCxnSpPr>
      </xdr:nvCxnSpPr>
      <xdr:spPr>
        <a:xfrm rot="16200000" flipH="1">
          <a:off x="5909829" y="1805421"/>
          <a:ext cx="2268680" cy="25976"/>
        </a:xfrm>
        <a:prstGeom prst="bentConnector5">
          <a:avLst>
            <a:gd name="adj1" fmla="val -10076"/>
            <a:gd name="adj2" fmla="val 6947009"/>
            <a:gd name="adj3" fmla="val 97328"/>
          </a:avLst>
        </a:prstGeom>
        <a:ln w="2857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103908</xdr:colOff>
      <xdr:row>32</xdr:row>
      <xdr:rowOff>0</xdr:rowOff>
    </xdr:from>
    <xdr:to>
      <xdr:col>14</xdr:col>
      <xdr:colOff>372340</xdr:colOff>
      <xdr:row>42</xdr:row>
      <xdr:rowOff>51954</xdr:rowOff>
    </xdr:to>
    <xdr:sp macro="" textlink="">
      <xdr:nvSpPr>
        <xdr:cNvPr id="23" name="TextBox 22">
          <a:extLst>
            <a:ext uri="{FF2B5EF4-FFF2-40B4-BE49-F238E27FC236}">
              <a16:creationId xmlns:a16="http://schemas.microsoft.com/office/drawing/2014/main" id="{00000000-0008-0000-1000-000017000000}"/>
            </a:ext>
          </a:extLst>
        </xdr:cNvPr>
        <xdr:cNvSpPr txBox="1"/>
      </xdr:nvSpPr>
      <xdr:spPr>
        <a:xfrm>
          <a:off x="5489863" y="6269182"/>
          <a:ext cx="3151909" cy="1853045"/>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9</xdr:col>
      <xdr:colOff>51954</xdr:colOff>
      <xdr:row>40</xdr:row>
      <xdr:rowOff>1</xdr:rowOff>
    </xdr:from>
    <xdr:to>
      <xdr:col>9</xdr:col>
      <xdr:colOff>329045</xdr:colOff>
      <xdr:row>42</xdr:row>
      <xdr:rowOff>1</xdr:rowOff>
    </xdr:to>
    <xdr:sp macro="" textlink="">
      <xdr:nvSpPr>
        <xdr:cNvPr id="13" name="Down Arrow 12">
          <a:extLst>
            <a:ext uri="{FF2B5EF4-FFF2-40B4-BE49-F238E27FC236}">
              <a16:creationId xmlns:a16="http://schemas.microsoft.com/office/drawing/2014/main" id="{00000000-0008-0000-1000-00000D000000}"/>
            </a:ext>
          </a:extLst>
        </xdr:cNvPr>
        <xdr:cNvSpPr/>
      </xdr:nvSpPr>
      <xdr:spPr>
        <a:xfrm rot="5400000">
          <a:off x="5334000" y="7689274"/>
          <a:ext cx="484909" cy="277091"/>
        </a:xfrm>
        <a:prstGeom prst="downArrow">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91787</xdr:colOff>
      <xdr:row>24</xdr:row>
      <xdr:rowOff>91787</xdr:rowOff>
    </xdr:from>
    <xdr:to>
      <xdr:col>14</xdr:col>
      <xdr:colOff>360219</xdr:colOff>
      <xdr:row>31</xdr:row>
      <xdr:rowOff>43297</xdr:rowOff>
    </xdr:to>
    <xdr:sp macro="" textlink="">
      <xdr:nvSpPr>
        <xdr:cNvPr id="27" name="TextBox 26">
          <a:extLst>
            <a:ext uri="{FF2B5EF4-FFF2-40B4-BE49-F238E27FC236}">
              <a16:creationId xmlns:a16="http://schemas.microsoft.com/office/drawing/2014/main" id="{00000000-0008-0000-1000-00001B000000}"/>
            </a:ext>
          </a:extLst>
        </xdr:cNvPr>
        <xdr:cNvSpPr txBox="1"/>
      </xdr:nvSpPr>
      <xdr:spPr>
        <a:xfrm>
          <a:off x="5477742" y="4715742"/>
          <a:ext cx="3151909" cy="1432214"/>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11</xdr:col>
      <xdr:colOff>66263</xdr:colOff>
      <xdr:row>0</xdr:row>
      <xdr:rowOff>173934</xdr:rowOff>
    </xdr:from>
    <xdr:to>
      <xdr:col>11</xdr:col>
      <xdr:colOff>559831</xdr:colOff>
      <xdr:row>2</xdr:row>
      <xdr:rowOff>62232</xdr:rowOff>
    </xdr:to>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1000-00000E000000}"/>
            </a:ext>
          </a:extLst>
        </xdr:cNvPr>
        <xdr:cNvSpPr txBox="1"/>
      </xdr:nvSpPr>
      <xdr:spPr bwMode="auto">
        <a:xfrm>
          <a:off x="6518415" y="173934"/>
          <a:ext cx="493568" cy="252733"/>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twoCellAnchor>
    <xdr:from>
      <xdr:col>8</xdr:col>
      <xdr:colOff>155863</xdr:colOff>
      <xdr:row>8</xdr:row>
      <xdr:rowOff>103909</xdr:rowOff>
    </xdr:from>
    <xdr:to>
      <xdr:col>9</xdr:col>
      <xdr:colOff>147204</xdr:colOff>
      <xdr:row>11</xdr:row>
      <xdr:rowOff>95250</xdr:rowOff>
    </xdr:to>
    <xdr:sp macro="" textlink="">
      <xdr:nvSpPr>
        <xdr:cNvPr id="15" name="Down Arrow 14">
          <a:extLst>
            <a:ext uri="{FF2B5EF4-FFF2-40B4-BE49-F238E27FC236}">
              <a16:creationId xmlns:a16="http://schemas.microsoft.com/office/drawing/2014/main" id="{00000000-0008-0000-1000-00000F000000}"/>
            </a:ext>
          </a:extLst>
        </xdr:cNvPr>
        <xdr:cNvSpPr/>
      </xdr:nvSpPr>
      <xdr:spPr>
        <a:xfrm rot="5400000">
          <a:off x="5151726" y="1518371"/>
          <a:ext cx="477116" cy="277091"/>
        </a:xfrm>
        <a:prstGeom prst="downArrow">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103908</xdr:colOff>
      <xdr:row>20</xdr:row>
      <xdr:rowOff>0</xdr:rowOff>
    </xdr:from>
    <xdr:to>
      <xdr:col>9</xdr:col>
      <xdr:colOff>95249</xdr:colOff>
      <xdr:row>22</xdr:row>
      <xdr:rowOff>155864</xdr:rowOff>
    </xdr:to>
    <xdr:sp macro="" textlink="">
      <xdr:nvSpPr>
        <xdr:cNvPr id="10" name="Down Arrow 9">
          <a:extLst>
            <a:ext uri="{FF2B5EF4-FFF2-40B4-BE49-F238E27FC236}">
              <a16:creationId xmlns:a16="http://schemas.microsoft.com/office/drawing/2014/main" id="{00000000-0008-0000-1000-00000A000000}"/>
            </a:ext>
          </a:extLst>
        </xdr:cNvPr>
        <xdr:cNvSpPr/>
      </xdr:nvSpPr>
      <xdr:spPr>
        <a:xfrm rot="5400000">
          <a:off x="5100204" y="3905250"/>
          <a:ext cx="484909" cy="277091"/>
        </a:xfrm>
        <a:prstGeom prst="downArrow">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168087</xdr:colOff>
      <xdr:row>0</xdr:row>
      <xdr:rowOff>2038</xdr:rowOff>
    </xdr:from>
    <xdr:to>
      <xdr:col>6</xdr:col>
      <xdr:colOff>986117</xdr:colOff>
      <xdr:row>0</xdr:row>
      <xdr:rowOff>482183</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939612" y="2038"/>
          <a:ext cx="6409205" cy="48014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ysClr val="windowText" lastClr="000000"/>
              </a:solidFill>
              <a:latin typeface="Arial" panose="020B0604020202020204" pitchFamily="34" charset="0"/>
              <a:cs typeface="Arial" panose="020B0604020202020204" pitchFamily="34" charset="0"/>
            </a:rPr>
            <a:t>CATATAN</a:t>
          </a:r>
          <a:r>
            <a:rPr lang="en-ID" sz="1050">
              <a:solidFill>
                <a:sysClr val="windowText" lastClr="000000"/>
              </a:solidFill>
              <a:latin typeface="Arial" panose="020B0604020202020204" pitchFamily="34" charset="0"/>
              <a:cs typeface="Arial" panose="020B0604020202020204" pitchFamily="34" charset="0"/>
            </a:rPr>
            <a:t>:</a:t>
          </a:r>
        </a:p>
        <a:p>
          <a:r>
            <a:rPr lang="en-ID" sz="1050">
              <a:solidFill>
                <a:sysClr val="windowText" lastClr="000000"/>
              </a:solidFill>
              <a:latin typeface="Arial" panose="020B0604020202020204" pitchFamily="34" charset="0"/>
              <a:cs typeface="Arial" panose="020B0604020202020204" pitchFamily="34" charset="0"/>
            </a:rPr>
            <a:t>    </a:t>
          </a:r>
          <a:r>
            <a:rPr lang="en-ID" sz="1050" baseline="0">
              <a:solidFill>
                <a:sysClr val="windowText" lastClr="000000"/>
              </a:solidFill>
              <a:latin typeface="Arial" panose="020B0604020202020204" pitchFamily="34" charset="0"/>
              <a:cs typeface="Arial" panose="020B0604020202020204" pitchFamily="34" charset="0"/>
            </a:rPr>
            <a:t>Berikan cheklist (v) pada kolom</a:t>
          </a:r>
          <a:r>
            <a:rPr lang="en-ID" sz="1100" b="1" i="0" u="none" strike="noStrike" baseline="0">
              <a:solidFill>
                <a:sysClr val="windowText" lastClr="000000"/>
              </a:solidFill>
              <a:effectLst/>
              <a:latin typeface="+mn-lt"/>
              <a:ea typeface="+mn-ea"/>
              <a:cs typeface="+mn-cs"/>
            </a:rPr>
            <a:t> I</a:t>
          </a:r>
          <a:r>
            <a:rPr lang="en-ID" sz="1050" baseline="0">
              <a:solidFill>
                <a:sysClr val="windowText" lastClr="000000"/>
              </a:solidFill>
              <a:latin typeface="Arial" panose="020B0604020202020204" pitchFamily="34" charset="0"/>
              <a:cs typeface="Arial" panose="020B0604020202020204" pitchFamily="34" charset="0"/>
            </a:rPr>
            <a:t>ndikator yang teridentifikasi.</a:t>
          </a:r>
        </a:p>
      </xdr:txBody>
    </xdr:sp>
    <xdr:clientData/>
  </xdr:twoCellAnchor>
  <xdr:twoCellAnchor>
    <xdr:from>
      <xdr:col>1</xdr:col>
      <xdr:colOff>11207</xdr:colOff>
      <xdr:row>0</xdr:row>
      <xdr:rowOff>0</xdr:rowOff>
    </xdr:from>
    <xdr:to>
      <xdr:col>2</xdr:col>
      <xdr:colOff>90157</xdr:colOff>
      <xdr:row>0</xdr:row>
      <xdr:rowOff>259773</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xdr:nvSpPr>
      <xdr:spPr bwMode="auto">
        <a:xfrm>
          <a:off x="363632" y="0"/>
          <a:ext cx="498050" cy="259773"/>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123826</xdr:colOff>
      <xdr:row>0</xdr:row>
      <xdr:rowOff>28575</xdr:rowOff>
    </xdr:from>
    <xdr:to>
      <xdr:col>6</xdr:col>
      <xdr:colOff>523876</xdr:colOff>
      <xdr:row>22</xdr:row>
      <xdr:rowOff>104775</xdr:rowOff>
    </xdr:to>
    <xdr:sp macro="" textlink="">
      <xdr:nvSpPr>
        <xdr:cNvPr id="2" name="Rounded Rectangle 1">
          <a:extLst>
            <a:ext uri="{FF2B5EF4-FFF2-40B4-BE49-F238E27FC236}">
              <a16:creationId xmlns:a16="http://schemas.microsoft.com/office/drawing/2014/main" id="{00000000-0008-0000-1200-000002000000}"/>
            </a:ext>
          </a:extLst>
        </xdr:cNvPr>
        <xdr:cNvSpPr/>
      </xdr:nvSpPr>
      <xdr:spPr>
        <a:xfrm>
          <a:off x="123826" y="28575"/>
          <a:ext cx="4057650" cy="4267200"/>
        </a:xfrm>
        <a:prstGeom prst="roundRect">
          <a:avLst>
            <a:gd name="adj" fmla="val 5480"/>
          </a:avLst>
        </a:prstGeom>
        <a:solidFill>
          <a:srgbClr val="317AB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361950</xdr:colOff>
      <xdr:row>9</xdr:row>
      <xdr:rowOff>137177</xdr:rowOff>
    </xdr:from>
    <xdr:to>
      <xdr:col>2</xdr:col>
      <xdr:colOff>600075</xdr:colOff>
      <xdr:row>11</xdr:row>
      <xdr:rowOff>95251</xdr:rowOff>
    </xdr:to>
    <xdr:sp macro="" textlink="">
      <xdr:nvSpPr>
        <xdr:cNvPr id="7" name="Google Shape;170;p13">
          <a:hlinkClick xmlns:r="http://schemas.openxmlformats.org/officeDocument/2006/relationships" r:id="rId1"/>
          <a:extLst>
            <a:ext uri="{FF2B5EF4-FFF2-40B4-BE49-F238E27FC236}">
              <a16:creationId xmlns:a16="http://schemas.microsoft.com/office/drawing/2014/main" id="{00000000-0008-0000-1200-000007000000}"/>
            </a:ext>
          </a:extLst>
        </xdr:cNvPr>
        <xdr:cNvSpPr/>
      </xdr:nvSpPr>
      <xdr:spPr>
        <a:xfrm>
          <a:off x="361950" y="1851677"/>
          <a:ext cx="1457325" cy="339074"/>
        </a:xfrm>
        <a:prstGeom prst="rect">
          <a:avLst/>
        </a:prstGeom>
        <a:solidFill>
          <a:schemeClr val="accent6">
            <a:lumMod val="75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600" i="0" u="none" strike="noStrike" cap="none">
              <a:solidFill>
                <a:schemeClr val="lt1"/>
              </a:solidFill>
              <a:latin typeface="Bodoni MT Poster Compressed" panose="02070706080601050204" pitchFamily="18" charset="0"/>
              <a:ea typeface="Candara"/>
              <a:cs typeface="Candara"/>
              <a:sym typeface="Candara"/>
            </a:rPr>
            <a:t>2) KOMP. KEPRIBADIAN</a:t>
          </a:r>
          <a:endParaRPr sz="16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3</xdr:col>
      <xdr:colOff>76200</xdr:colOff>
      <xdr:row>9</xdr:row>
      <xdr:rowOff>146701</xdr:rowOff>
    </xdr:from>
    <xdr:to>
      <xdr:col>5</xdr:col>
      <xdr:colOff>314325</xdr:colOff>
      <xdr:row>11</xdr:row>
      <xdr:rowOff>95250</xdr:rowOff>
    </xdr:to>
    <xdr:sp macro="" textlink="">
      <xdr:nvSpPr>
        <xdr:cNvPr id="8" name="Google Shape;170;p13">
          <a:hlinkClick xmlns:r="http://schemas.openxmlformats.org/officeDocument/2006/relationships" r:id="rId2"/>
          <a:extLst>
            <a:ext uri="{FF2B5EF4-FFF2-40B4-BE49-F238E27FC236}">
              <a16:creationId xmlns:a16="http://schemas.microsoft.com/office/drawing/2014/main" id="{00000000-0008-0000-1200-000008000000}"/>
            </a:ext>
          </a:extLst>
        </xdr:cNvPr>
        <xdr:cNvSpPr/>
      </xdr:nvSpPr>
      <xdr:spPr>
        <a:xfrm>
          <a:off x="1905000" y="1861201"/>
          <a:ext cx="1457325" cy="329549"/>
        </a:xfrm>
        <a:prstGeom prst="rect">
          <a:avLst/>
        </a:prstGeom>
        <a:solidFill>
          <a:srgbClr val="C00000"/>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600" i="0" u="none" strike="noStrike" cap="none">
              <a:solidFill>
                <a:schemeClr val="lt1"/>
              </a:solidFill>
              <a:latin typeface="Bodoni MT Poster Compressed" panose="02070706080601050204" pitchFamily="18" charset="0"/>
              <a:ea typeface="Candara"/>
              <a:cs typeface="Candara"/>
              <a:sym typeface="Candara"/>
            </a:rPr>
            <a:t>3) KOMP.</a:t>
          </a:r>
          <a:r>
            <a:rPr lang="en-US" sz="1600" i="0" u="none" strike="noStrike" cap="none" baseline="0">
              <a:solidFill>
                <a:schemeClr val="lt1"/>
              </a:solidFill>
              <a:latin typeface="Bodoni MT Poster Compressed" panose="02070706080601050204" pitchFamily="18" charset="0"/>
              <a:ea typeface="Candara"/>
              <a:cs typeface="Candara"/>
              <a:sym typeface="Candara"/>
            </a:rPr>
            <a:t> </a:t>
          </a:r>
          <a:r>
            <a:rPr lang="en-US" sz="1600" i="0" u="none" strike="noStrike" cap="none">
              <a:solidFill>
                <a:schemeClr val="lt1"/>
              </a:solidFill>
              <a:latin typeface="Bodoni MT Poster Compressed" panose="02070706080601050204" pitchFamily="18" charset="0"/>
              <a:ea typeface="Candara"/>
              <a:cs typeface="Candara"/>
              <a:sym typeface="Candara"/>
            </a:rPr>
            <a:t>SOSIAL </a:t>
          </a:r>
          <a:endParaRPr sz="16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0</xdr:col>
      <xdr:colOff>323850</xdr:colOff>
      <xdr:row>0</xdr:row>
      <xdr:rowOff>161924</xdr:rowOff>
    </xdr:from>
    <xdr:to>
      <xdr:col>5</xdr:col>
      <xdr:colOff>342900</xdr:colOff>
      <xdr:row>3</xdr:row>
      <xdr:rowOff>104775</xdr:rowOff>
    </xdr:to>
    <xdr:sp macro="" textlink="">
      <xdr:nvSpPr>
        <xdr:cNvPr id="9" name="Google Shape;170;p13">
          <a:extLst>
            <a:ext uri="{FF2B5EF4-FFF2-40B4-BE49-F238E27FC236}">
              <a16:creationId xmlns:a16="http://schemas.microsoft.com/office/drawing/2014/main" id="{00000000-0008-0000-1200-000009000000}"/>
            </a:ext>
          </a:extLst>
        </xdr:cNvPr>
        <xdr:cNvSpPr/>
      </xdr:nvSpPr>
      <xdr:spPr>
        <a:xfrm>
          <a:off x="323850" y="161924"/>
          <a:ext cx="3067050" cy="514351"/>
        </a:xfrm>
        <a:prstGeom prst="rect">
          <a:avLst/>
        </a:prstGeom>
        <a:solidFill>
          <a:schemeClr val="tx1"/>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2800" i="0" u="none" strike="noStrike" cap="none">
              <a:solidFill>
                <a:schemeClr val="lt1"/>
              </a:solidFill>
              <a:latin typeface="Bodoni MT Poster Compressed" panose="02070706080601050204" pitchFamily="18" charset="0"/>
              <a:ea typeface="Candara"/>
              <a:cs typeface="Candara"/>
              <a:sym typeface="Candara"/>
            </a:rPr>
            <a:t>MODEL</a:t>
          </a:r>
          <a:r>
            <a:rPr lang="en-US" sz="2800" i="0" u="none" strike="noStrike" cap="none" baseline="0">
              <a:solidFill>
                <a:schemeClr val="lt1"/>
              </a:solidFill>
              <a:latin typeface="Bodoni MT Poster Compressed" panose="02070706080601050204" pitchFamily="18" charset="0"/>
              <a:ea typeface="Candara"/>
              <a:cs typeface="Candara"/>
              <a:sym typeface="Candara"/>
            </a:rPr>
            <a:t> KOMPETENSI GURU</a:t>
          </a:r>
          <a:endParaRPr sz="28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3</xdr:col>
      <xdr:colOff>66675</xdr:colOff>
      <xdr:row>3</xdr:row>
      <xdr:rowOff>161924</xdr:rowOff>
    </xdr:from>
    <xdr:to>
      <xdr:col>5</xdr:col>
      <xdr:colOff>304800</xdr:colOff>
      <xdr:row>5</xdr:row>
      <xdr:rowOff>171449</xdr:rowOff>
    </xdr:to>
    <xdr:sp macro="" textlink="">
      <xdr:nvSpPr>
        <xdr:cNvPr id="14" name="Google Shape;170;p13">
          <a:hlinkClick xmlns:r="http://schemas.openxmlformats.org/officeDocument/2006/relationships" r:id="rId3"/>
          <a:extLst>
            <a:ext uri="{FF2B5EF4-FFF2-40B4-BE49-F238E27FC236}">
              <a16:creationId xmlns:a16="http://schemas.microsoft.com/office/drawing/2014/main" id="{00000000-0008-0000-1200-00000E000000}"/>
            </a:ext>
          </a:extLst>
        </xdr:cNvPr>
        <xdr:cNvSpPr/>
      </xdr:nvSpPr>
      <xdr:spPr>
        <a:xfrm>
          <a:off x="1895475" y="733424"/>
          <a:ext cx="1457325" cy="390525"/>
        </a:xfrm>
        <a:prstGeom prst="rect">
          <a:avLst/>
        </a:prstGeom>
        <a:solidFill>
          <a:schemeClr val="accent1">
            <a:lumMod val="50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800" i="0" u="none" strike="noStrike" cap="none">
              <a:solidFill>
                <a:schemeClr val="lt1"/>
              </a:solidFill>
              <a:latin typeface="Bodoni MT Poster Compressed" panose="02070706080601050204" pitchFamily="18" charset="0"/>
              <a:ea typeface="Candara"/>
              <a:cs typeface="Candara"/>
              <a:sym typeface="Candara"/>
            </a:rPr>
            <a:t>RKPITULASI</a:t>
          </a:r>
          <a:endParaRPr sz="18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3</xdr:col>
      <xdr:colOff>333375</xdr:colOff>
      <xdr:row>14</xdr:row>
      <xdr:rowOff>142875</xdr:rowOff>
    </xdr:from>
    <xdr:to>
      <xdr:col>4</xdr:col>
      <xdr:colOff>133349</xdr:colOff>
      <xdr:row>17</xdr:row>
      <xdr:rowOff>38100</xdr:rowOff>
    </xdr:to>
    <xdr:sp macro="" textlink="">
      <xdr:nvSpPr>
        <xdr:cNvPr id="46" name="Pentagon 45">
          <a:extLst>
            <a:ext uri="{FF2B5EF4-FFF2-40B4-BE49-F238E27FC236}">
              <a16:creationId xmlns:a16="http://schemas.microsoft.com/office/drawing/2014/main" id="{00000000-0008-0000-1200-00002E000000}"/>
            </a:ext>
          </a:extLst>
        </xdr:cNvPr>
        <xdr:cNvSpPr/>
      </xdr:nvSpPr>
      <xdr:spPr>
        <a:xfrm>
          <a:off x="2162175" y="2809875"/>
          <a:ext cx="409574" cy="466725"/>
        </a:xfrm>
        <a:prstGeom prst="homePlate">
          <a:avLst/>
        </a:prstGeom>
        <a:solidFill>
          <a:schemeClr val="bg2">
            <a:lumMod val="2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457200</xdr:colOff>
      <xdr:row>0</xdr:row>
      <xdr:rowOff>161925</xdr:rowOff>
    </xdr:from>
    <xdr:to>
      <xdr:col>6</xdr:col>
      <xdr:colOff>228600</xdr:colOff>
      <xdr:row>12</xdr:row>
      <xdr:rowOff>104775</xdr:rowOff>
    </xdr:to>
    <xdr:grpSp>
      <xdr:nvGrpSpPr>
        <xdr:cNvPr id="48" name="Group 47">
          <a:extLst>
            <a:ext uri="{FF2B5EF4-FFF2-40B4-BE49-F238E27FC236}">
              <a16:creationId xmlns:a16="http://schemas.microsoft.com/office/drawing/2014/main" id="{00000000-0008-0000-1200-000030000000}"/>
            </a:ext>
          </a:extLst>
        </xdr:cNvPr>
        <xdr:cNvGrpSpPr/>
      </xdr:nvGrpSpPr>
      <xdr:grpSpPr>
        <a:xfrm rot="5400000">
          <a:off x="2812257" y="1021556"/>
          <a:ext cx="2133600" cy="414337"/>
          <a:chOff x="790575" y="3600450"/>
          <a:chExt cx="2228850" cy="381000"/>
        </a:xfrm>
      </xdr:grpSpPr>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790575" y="3609975"/>
            <a:ext cx="2228850" cy="371475"/>
          </a:xfrm>
          <a:prstGeom prst="rect">
            <a:avLst/>
          </a:prstGeom>
          <a:solidFill>
            <a:schemeClr val="accent1">
              <a:lumMod val="50000"/>
            </a:schemeClr>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b="1" i="1">
                <a:solidFill>
                  <a:schemeClr val="bg1"/>
                </a:solidFill>
              </a:rPr>
              <a:t>design</a:t>
            </a:r>
            <a:r>
              <a:rPr lang="en-ID" sz="1100" b="1" i="1" baseline="0">
                <a:solidFill>
                  <a:schemeClr val="bg1"/>
                </a:solidFill>
              </a:rPr>
              <a:t> by Tim IT APSI Pusat</a:t>
            </a:r>
            <a:endParaRPr lang="en-ID" sz="1100" b="1" i="1">
              <a:solidFill>
                <a:schemeClr val="bg1"/>
              </a:solidFill>
            </a:endParaRPr>
          </a:p>
        </xdr:txBody>
      </xdr:sp>
      <xdr:pic>
        <xdr:nvPicPr>
          <xdr:cNvPr id="50" name="Picture 49">
            <a:extLst>
              <a:ext uri="{FF2B5EF4-FFF2-40B4-BE49-F238E27FC236}">
                <a16:creationId xmlns:a16="http://schemas.microsoft.com/office/drawing/2014/main" id="{00000000-0008-0000-1200-00003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19375" y="3600450"/>
            <a:ext cx="391583" cy="368225"/>
          </a:xfrm>
          <a:prstGeom prst="rect">
            <a:avLst/>
          </a:prstGeom>
        </xdr:spPr>
      </xdr:pic>
    </xdr:grpSp>
    <xdr:clientData/>
  </xdr:twoCellAnchor>
  <xdr:twoCellAnchor>
    <xdr:from>
      <xdr:col>0</xdr:col>
      <xdr:colOff>342901</xdr:colOff>
      <xdr:row>3</xdr:row>
      <xdr:rowOff>161925</xdr:rowOff>
    </xdr:from>
    <xdr:to>
      <xdr:col>3</xdr:col>
      <xdr:colOff>9525</xdr:colOff>
      <xdr:row>5</xdr:row>
      <xdr:rowOff>171450</xdr:rowOff>
    </xdr:to>
    <xdr:sp macro="" textlink="">
      <xdr:nvSpPr>
        <xdr:cNvPr id="5" name="Google Shape;170;p13">
          <a:hlinkClick xmlns:r="http://schemas.openxmlformats.org/officeDocument/2006/relationships" r:id="rId5"/>
          <a:extLst>
            <a:ext uri="{FF2B5EF4-FFF2-40B4-BE49-F238E27FC236}">
              <a16:creationId xmlns:a16="http://schemas.microsoft.com/office/drawing/2014/main" id="{00000000-0008-0000-1200-000005000000}"/>
            </a:ext>
          </a:extLst>
        </xdr:cNvPr>
        <xdr:cNvSpPr/>
      </xdr:nvSpPr>
      <xdr:spPr>
        <a:xfrm>
          <a:off x="342901" y="733425"/>
          <a:ext cx="1495424" cy="390525"/>
        </a:xfrm>
        <a:prstGeom prst="rect">
          <a:avLst/>
        </a:prstGeom>
        <a:solidFill>
          <a:schemeClr val="accent2">
            <a:lumMod val="75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800" i="0" u="none" strike="noStrike" cap="none">
              <a:solidFill>
                <a:schemeClr val="lt1"/>
              </a:solidFill>
              <a:latin typeface="Bodoni MT Poster Compressed" panose="02070706080601050204" pitchFamily="18" charset="0"/>
              <a:ea typeface="Candara"/>
              <a:cs typeface="Candara"/>
              <a:sym typeface="Candara"/>
            </a:rPr>
            <a:t>PENGISIAN DATA </a:t>
          </a:r>
          <a:endParaRPr sz="18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0</xdr:col>
      <xdr:colOff>371475</xdr:colOff>
      <xdr:row>7</xdr:row>
      <xdr:rowOff>92739</xdr:rowOff>
    </xdr:from>
    <xdr:to>
      <xdr:col>3</xdr:col>
      <xdr:colOff>0</xdr:colOff>
      <xdr:row>9</xdr:row>
      <xdr:rowOff>76201</xdr:rowOff>
    </xdr:to>
    <xdr:sp macro="" textlink="">
      <xdr:nvSpPr>
        <xdr:cNvPr id="6" name="Google Shape;170;p13">
          <a:hlinkClick xmlns:r="http://schemas.openxmlformats.org/officeDocument/2006/relationships" r:id="rId6"/>
          <a:extLst>
            <a:ext uri="{FF2B5EF4-FFF2-40B4-BE49-F238E27FC236}">
              <a16:creationId xmlns:a16="http://schemas.microsoft.com/office/drawing/2014/main" id="{00000000-0008-0000-1200-000006000000}"/>
            </a:ext>
          </a:extLst>
        </xdr:cNvPr>
        <xdr:cNvSpPr/>
      </xdr:nvSpPr>
      <xdr:spPr>
        <a:xfrm>
          <a:off x="371475" y="1426239"/>
          <a:ext cx="1457325" cy="364462"/>
        </a:xfrm>
        <a:prstGeom prst="rect">
          <a:avLst/>
        </a:prstGeom>
        <a:solidFill>
          <a:schemeClr val="accent1">
            <a:lumMod val="50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600" i="0" u="none" strike="noStrike" cap="none">
              <a:solidFill>
                <a:schemeClr val="lt1"/>
              </a:solidFill>
              <a:latin typeface="Bodoni MT Poster Compressed" panose="02070706080601050204" pitchFamily="18" charset="0"/>
              <a:ea typeface="Candara"/>
              <a:cs typeface="Candara"/>
              <a:sym typeface="Candara"/>
            </a:rPr>
            <a:t>1) KOMP. PEDAGOGI </a:t>
          </a:r>
          <a:endParaRPr sz="16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3</xdr:col>
      <xdr:colOff>76200</xdr:colOff>
      <xdr:row>7</xdr:row>
      <xdr:rowOff>89551</xdr:rowOff>
    </xdr:from>
    <xdr:to>
      <xdr:col>5</xdr:col>
      <xdr:colOff>314325</xdr:colOff>
      <xdr:row>9</xdr:row>
      <xdr:rowOff>76200</xdr:rowOff>
    </xdr:to>
    <xdr:sp macro="" textlink="">
      <xdr:nvSpPr>
        <xdr:cNvPr id="51" name="Google Shape;170;p13">
          <a:hlinkClick xmlns:r="http://schemas.openxmlformats.org/officeDocument/2006/relationships" r:id="rId2"/>
          <a:extLst>
            <a:ext uri="{FF2B5EF4-FFF2-40B4-BE49-F238E27FC236}">
              <a16:creationId xmlns:a16="http://schemas.microsoft.com/office/drawing/2014/main" id="{00000000-0008-0000-1200-000033000000}"/>
            </a:ext>
          </a:extLst>
        </xdr:cNvPr>
        <xdr:cNvSpPr/>
      </xdr:nvSpPr>
      <xdr:spPr>
        <a:xfrm>
          <a:off x="1905000" y="1423051"/>
          <a:ext cx="1457325" cy="367649"/>
        </a:xfrm>
        <a:prstGeom prst="rect">
          <a:avLst/>
        </a:prstGeom>
        <a:solidFill>
          <a:schemeClr val="tx1"/>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600" i="0" u="none" strike="noStrike" cap="none">
              <a:solidFill>
                <a:schemeClr val="lt1"/>
              </a:solidFill>
              <a:latin typeface="Bodoni MT Poster Compressed" panose="02070706080601050204" pitchFamily="18" charset="0"/>
              <a:ea typeface="Candara"/>
              <a:cs typeface="Candara"/>
              <a:sym typeface="Candara"/>
            </a:rPr>
            <a:t>4) KOMP.</a:t>
          </a:r>
          <a:r>
            <a:rPr lang="en-US" sz="1600" i="0" u="none" strike="noStrike" cap="none" baseline="0">
              <a:solidFill>
                <a:schemeClr val="lt1"/>
              </a:solidFill>
              <a:latin typeface="Bodoni MT Poster Compressed" panose="02070706080601050204" pitchFamily="18" charset="0"/>
              <a:ea typeface="Candara"/>
              <a:cs typeface="Candara"/>
              <a:sym typeface="Candara"/>
            </a:rPr>
            <a:t> </a:t>
          </a:r>
          <a:r>
            <a:rPr lang="en-US" sz="1600" i="0" u="none" strike="noStrike" cap="none">
              <a:solidFill>
                <a:schemeClr val="lt1"/>
              </a:solidFill>
              <a:latin typeface="Bodoni MT Poster Compressed" panose="02070706080601050204" pitchFamily="18" charset="0"/>
              <a:ea typeface="Candara"/>
              <a:cs typeface="Candara"/>
              <a:sym typeface="Candara"/>
            </a:rPr>
            <a:t>PROFESIONAL </a:t>
          </a:r>
          <a:endParaRPr sz="16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1</xdr:col>
      <xdr:colOff>247650</xdr:colOff>
      <xdr:row>5</xdr:row>
      <xdr:rowOff>104776</xdr:rowOff>
    </xdr:from>
    <xdr:to>
      <xdr:col>2</xdr:col>
      <xdr:colOff>104775</xdr:colOff>
      <xdr:row>7</xdr:row>
      <xdr:rowOff>142876</xdr:rowOff>
    </xdr:to>
    <xdr:sp macro="" textlink="">
      <xdr:nvSpPr>
        <xdr:cNvPr id="15" name="Pentagon 14">
          <a:extLst>
            <a:ext uri="{FF2B5EF4-FFF2-40B4-BE49-F238E27FC236}">
              <a16:creationId xmlns:a16="http://schemas.microsoft.com/office/drawing/2014/main" id="{00000000-0008-0000-1200-00000F000000}"/>
            </a:ext>
          </a:extLst>
        </xdr:cNvPr>
        <xdr:cNvSpPr/>
      </xdr:nvSpPr>
      <xdr:spPr>
        <a:xfrm rot="5400000">
          <a:off x="881063" y="1033463"/>
          <a:ext cx="419100" cy="466725"/>
        </a:xfrm>
        <a:prstGeom prst="homePlate">
          <a:avLst/>
        </a:prstGeom>
        <a:solidFill>
          <a:schemeClr val="bg2">
            <a:lumMod val="2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552452</xdr:colOff>
      <xdr:row>5</xdr:row>
      <xdr:rowOff>104774</xdr:rowOff>
    </xdr:from>
    <xdr:to>
      <xdr:col>4</xdr:col>
      <xdr:colOff>409577</xdr:colOff>
      <xdr:row>7</xdr:row>
      <xdr:rowOff>133349</xdr:rowOff>
    </xdr:to>
    <xdr:sp macro="" textlink="">
      <xdr:nvSpPr>
        <xdr:cNvPr id="11" name="Pentagon 10">
          <a:extLst>
            <a:ext uri="{FF2B5EF4-FFF2-40B4-BE49-F238E27FC236}">
              <a16:creationId xmlns:a16="http://schemas.microsoft.com/office/drawing/2014/main" id="{00000000-0008-0000-1200-00000B000000}"/>
            </a:ext>
          </a:extLst>
        </xdr:cNvPr>
        <xdr:cNvSpPr/>
      </xdr:nvSpPr>
      <xdr:spPr>
        <a:xfrm rot="16200000">
          <a:off x="2409827" y="1028699"/>
          <a:ext cx="409575" cy="466725"/>
        </a:xfrm>
        <a:prstGeom prst="homePlate">
          <a:avLst/>
        </a:prstGeom>
        <a:solidFill>
          <a:schemeClr val="bg2">
            <a:lumMod val="2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381000</xdr:colOff>
      <xdr:row>11</xdr:row>
      <xdr:rowOff>189677</xdr:rowOff>
    </xdr:from>
    <xdr:to>
      <xdr:col>6</xdr:col>
      <xdr:colOff>285750</xdr:colOff>
      <xdr:row>21</xdr:row>
      <xdr:rowOff>180975</xdr:rowOff>
    </xdr:to>
    <xdr:grpSp>
      <xdr:nvGrpSpPr>
        <xdr:cNvPr id="17" name="Group 16">
          <a:extLst>
            <a:ext uri="{FF2B5EF4-FFF2-40B4-BE49-F238E27FC236}">
              <a16:creationId xmlns:a16="http://schemas.microsoft.com/office/drawing/2014/main" id="{00000000-0008-0000-1200-000011000000}"/>
            </a:ext>
          </a:extLst>
        </xdr:cNvPr>
        <xdr:cNvGrpSpPr/>
      </xdr:nvGrpSpPr>
      <xdr:grpSpPr>
        <a:xfrm>
          <a:off x="381000" y="2191515"/>
          <a:ext cx="3762375" cy="1823273"/>
          <a:chOff x="7839075" y="923102"/>
          <a:chExt cx="3785577" cy="1896298"/>
        </a:xfrm>
      </xdr:grpSpPr>
      <xdr:grpSp>
        <xdr:nvGrpSpPr>
          <xdr:cNvPr id="18" name="Group 17">
            <a:extLst>
              <a:ext uri="{FF2B5EF4-FFF2-40B4-BE49-F238E27FC236}">
                <a16:creationId xmlns:a16="http://schemas.microsoft.com/office/drawing/2014/main" id="{00000000-0008-0000-1200-000012000000}"/>
              </a:ext>
            </a:extLst>
          </xdr:cNvPr>
          <xdr:cNvGrpSpPr/>
        </xdr:nvGrpSpPr>
        <xdr:grpSpPr>
          <a:xfrm>
            <a:off x="8426143" y="997786"/>
            <a:ext cx="1527481" cy="1821614"/>
            <a:chOff x="7349818" y="1388311"/>
            <a:chExt cx="1527481" cy="1821614"/>
          </a:xfrm>
        </xdr:grpSpPr>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1200-000028000000}"/>
                </a:ext>
              </a:extLst>
            </xdr:cNvPr>
            <xdr:cNvSpPr txBox="1"/>
          </xdr:nvSpPr>
          <xdr:spPr bwMode="auto">
            <a:xfrm>
              <a:off x="7380183" y="1388311"/>
              <a:ext cx="1489197" cy="1383463"/>
            </a:xfrm>
            <a:prstGeom prst="rect">
              <a:avLst/>
            </a:prstGeom>
            <a:solidFill>
              <a:schemeClr val="accent6">
                <a:lumMod val="20000"/>
                <a:lumOff val="80000"/>
              </a:schemeClr>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ID" sz="1300">
                <a:latin typeface="Bernard MT Condensed" panose="02050806060905020404" pitchFamily="18" charset="0"/>
              </a:endParaRPr>
            </a:p>
            <a:p>
              <a:pPr algn="ctr"/>
              <a:r>
                <a:rPr lang="en-ID" sz="1300">
                  <a:latin typeface="Bernard MT Condensed" panose="02050806060905020404" pitchFamily="18" charset="0"/>
                </a:rPr>
                <a:t>FORM INSTRUMEN SEJAWAT/GURU</a:t>
              </a:r>
            </a:p>
            <a:p>
              <a:pPr algn="ctr"/>
              <a:r>
                <a:rPr lang="en-ID" sz="1300">
                  <a:latin typeface="Bernard MT Condensed" panose="02050806060905020404" pitchFamily="18" charset="0"/>
                </a:rPr>
                <a:t>PESERTA DIDIK</a:t>
              </a:r>
            </a:p>
            <a:p>
              <a:pPr algn="ctr"/>
              <a:r>
                <a:rPr lang="en-ID" sz="1300">
                  <a:latin typeface="Bernard MT Condensed" panose="02050806060905020404" pitchFamily="18" charset="0"/>
                </a:rPr>
                <a:t>ORANG</a:t>
              </a:r>
              <a:r>
                <a:rPr lang="en-ID" sz="1300" baseline="0">
                  <a:latin typeface="Bernard MT Condensed" panose="02050806060905020404" pitchFamily="18" charset="0"/>
                </a:rPr>
                <a:t> TUA / WALI</a:t>
              </a:r>
            </a:p>
            <a:p>
              <a:pPr algn="ctr"/>
              <a:r>
                <a:rPr lang="en-ID" sz="1300" baseline="0">
                  <a:latin typeface="Bernard MT Condensed" panose="02050806060905020404" pitchFamily="18" charset="0"/>
                </a:rPr>
                <a:t>DU-DI</a:t>
              </a:r>
              <a:endParaRPr lang="en-ID" sz="1300">
                <a:latin typeface="Bernard MT Condensed" panose="02050806060905020404" pitchFamily="18" charset="0"/>
              </a:endParaRPr>
            </a:p>
          </xdr:txBody>
        </xdr:sp>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7349818" y="2879499"/>
              <a:ext cx="1527481" cy="330426"/>
            </a:xfrm>
            <a:prstGeom prst="rect">
              <a:avLst/>
            </a:prstGeom>
            <a:solidFill>
              <a:schemeClr val="accent2"/>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300">
                  <a:latin typeface="Bernard MT Condensed" panose="02050806060905020404" pitchFamily="18" charset="0"/>
                </a:rPr>
                <a:t>INDEKS</a:t>
              </a:r>
              <a:r>
                <a:rPr lang="en-ID" sz="1300" baseline="0">
                  <a:latin typeface="Bernard MT Condensed" panose="02050806060905020404" pitchFamily="18" charset="0"/>
                </a:rPr>
                <a:t> HADIR</a:t>
              </a:r>
              <a:endParaRPr lang="en-ID" sz="1300">
                <a:latin typeface="Bernard MT Condensed" panose="02050806060905020404" pitchFamily="18" charset="0"/>
              </a:endParaRPr>
            </a:p>
          </xdr:txBody>
        </xdr:sp>
      </xdr:grpSp>
      <xdr:grpSp>
        <xdr:nvGrpSpPr>
          <xdr:cNvPr id="19" name="Group 18">
            <a:extLst>
              <a:ext uri="{FF2B5EF4-FFF2-40B4-BE49-F238E27FC236}">
                <a16:creationId xmlns:a16="http://schemas.microsoft.com/office/drawing/2014/main" id="{00000000-0008-0000-1200-000013000000}"/>
              </a:ext>
            </a:extLst>
          </xdr:cNvPr>
          <xdr:cNvGrpSpPr/>
        </xdr:nvGrpSpPr>
        <xdr:grpSpPr>
          <a:xfrm>
            <a:off x="7839075" y="923102"/>
            <a:ext cx="3785577" cy="1873010"/>
            <a:chOff x="7839075" y="923102"/>
            <a:chExt cx="3785577" cy="1873010"/>
          </a:xfrm>
        </xdr:grpSpPr>
        <xdr:grpSp>
          <xdr:nvGrpSpPr>
            <xdr:cNvPr id="20" name="Group 19">
              <a:extLst>
                <a:ext uri="{FF2B5EF4-FFF2-40B4-BE49-F238E27FC236}">
                  <a16:creationId xmlns:a16="http://schemas.microsoft.com/office/drawing/2014/main" id="{00000000-0008-0000-1200-000014000000}"/>
                </a:ext>
              </a:extLst>
            </xdr:cNvPr>
            <xdr:cNvGrpSpPr/>
          </xdr:nvGrpSpPr>
          <xdr:grpSpPr>
            <a:xfrm>
              <a:off x="7839075" y="923102"/>
              <a:ext cx="2652106" cy="1873010"/>
              <a:chOff x="7839075" y="923102"/>
              <a:chExt cx="2652106" cy="1873010"/>
            </a:xfrm>
          </xdr:grpSpPr>
          <xdr:sp macro="" textlink="">
            <xdr:nvSpPr>
              <xdr:cNvPr id="29" name="TextBox 28">
                <a:hlinkClick xmlns:r="http://schemas.openxmlformats.org/officeDocument/2006/relationships" r:id="rId8"/>
                <a:extLst>
                  <a:ext uri="{FF2B5EF4-FFF2-40B4-BE49-F238E27FC236}">
                    <a16:creationId xmlns:a16="http://schemas.microsoft.com/office/drawing/2014/main" id="{00000000-0008-0000-1200-00001D000000}"/>
                  </a:ext>
                </a:extLst>
              </xdr:cNvPr>
              <xdr:cNvSpPr txBox="1"/>
            </xdr:nvSpPr>
            <xdr:spPr>
              <a:xfrm>
                <a:off x="10119707" y="923102"/>
                <a:ext cx="370417" cy="309856"/>
              </a:xfrm>
              <a:prstGeom prst="rect">
                <a:avLst/>
              </a:prstGeom>
              <a:solidFill>
                <a:srgbClr val="C00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0" name="TextBox 29">
                <a:hlinkClick xmlns:r="http://schemas.openxmlformats.org/officeDocument/2006/relationships" r:id="rId9"/>
                <a:extLst>
                  <a:ext uri="{FF2B5EF4-FFF2-40B4-BE49-F238E27FC236}">
                    <a16:creationId xmlns:a16="http://schemas.microsoft.com/office/drawing/2014/main" id="{00000000-0008-0000-1200-00001E000000}"/>
                  </a:ext>
                </a:extLst>
              </xdr:cNvPr>
              <xdr:cNvSpPr txBox="1"/>
            </xdr:nvSpPr>
            <xdr:spPr>
              <a:xfrm>
                <a:off x="7839075" y="985312"/>
                <a:ext cx="446617"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1" name="TextBox 30">
                <a:hlinkClick xmlns:r="http://schemas.openxmlformats.org/officeDocument/2006/relationships" r:id="rId10"/>
                <a:extLst>
                  <a:ext uri="{FF2B5EF4-FFF2-40B4-BE49-F238E27FC236}">
                    <a16:creationId xmlns:a16="http://schemas.microsoft.com/office/drawing/2014/main" id="{00000000-0008-0000-1200-00001F000000}"/>
                  </a:ext>
                </a:extLst>
              </xdr:cNvPr>
              <xdr:cNvSpPr txBox="1"/>
            </xdr:nvSpPr>
            <xdr:spPr>
              <a:xfrm>
                <a:off x="7839076" y="1366310"/>
                <a:ext cx="447680"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2" name="TextBox 31">
                <a:hlinkClick xmlns:r="http://schemas.openxmlformats.org/officeDocument/2006/relationships" r:id="rId11"/>
                <a:extLst>
                  <a:ext uri="{FF2B5EF4-FFF2-40B4-BE49-F238E27FC236}">
                    <a16:creationId xmlns:a16="http://schemas.microsoft.com/office/drawing/2014/main" id="{00000000-0008-0000-1200-000020000000}"/>
                  </a:ext>
                </a:extLst>
              </xdr:cNvPr>
              <xdr:cNvSpPr txBox="1"/>
            </xdr:nvSpPr>
            <xdr:spPr>
              <a:xfrm>
                <a:off x="7839075" y="1715559"/>
                <a:ext cx="447676"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3" name="TextBox 32">
                <a:hlinkClick xmlns:r="http://schemas.openxmlformats.org/officeDocument/2006/relationships" r:id="rId12"/>
                <a:extLst>
                  <a:ext uri="{FF2B5EF4-FFF2-40B4-BE49-F238E27FC236}">
                    <a16:creationId xmlns:a16="http://schemas.microsoft.com/office/drawing/2014/main" id="{00000000-0008-0000-1200-000021000000}"/>
                  </a:ext>
                </a:extLst>
              </xdr:cNvPr>
              <xdr:cNvSpPr txBox="1"/>
            </xdr:nvSpPr>
            <xdr:spPr>
              <a:xfrm>
                <a:off x="7839076" y="2468029"/>
                <a:ext cx="447676" cy="328083"/>
              </a:xfrm>
              <a:prstGeom prst="rect">
                <a:avLst/>
              </a:prstGeom>
              <a:solidFill>
                <a:srgbClr val="3333FF"/>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4" name="TextBox 33">
                <a:hlinkClick xmlns:r="http://schemas.openxmlformats.org/officeDocument/2006/relationships" r:id="rId13"/>
                <a:extLst>
                  <a:ext uri="{FF2B5EF4-FFF2-40B4-BE49-F238E27FC236}">
                    <a16:creationId xmlns:a16="http://schemas.microsoft.com/office/drawing/2014/main" id="{00000000-0008-0000-1200-000022000000}"/>
                  </a:ext>
                </a:extLst>
              </xdr:cNvPr>
              <xdr:cNvSpPr txBox="1"/>
            </xdr:nvSpPr>
            <xdr:spPr>
              <a:xfrm>
                <a:off x="10120763" y="1732724"/>
                <a:ext cx="370417" cy="309856"/>
              </a:xfrm>
              <a:prstGeom prst="rect">
                <a:avLst/>
              </a:prstGeom>
              <a:solidFill>
                <a:srgbClr val="C00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5" name="TextBox 34">
                <a:hlinkClick xmlns:r="http://schemas.openxmlformats.org/officeDocument/2006/relationships" r:id="rId14"/>
                <a:extLst>
                  <a:ext uri="{FF2B5EF4-FFF2-40B4-BE49-F238E27FC236}">
                    <a16:creationId xmlns:a16="http://schemas.microsoft.com/office/drawing/2014/main" id="{00000000-0008-0000-1200-000023000000}"/>
                  </a:ext>
                </a:extLst>
              </xdr:cNvPr>
              <xdr:cNvSpPr txBox="1"/>
            </xdr:nvSpPr>
            <xdr:spPr>
              <a:xfrm>
                <a:off x="10120764" y="1331619"/>
                <a:ext cx="370417" cy="309856"/>
              </a:xfrm>
              <a:prstGeom prst="rect">
                <a:avLst/>
              </a:prstGeom>
              <a:solidFill>
                <a:srgbClr val="C00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6" name="TextBox 35">
                <a:hlinkClick xmlns:r="http://schemas.openxmlformats.org/officeDocument/2006/relationships" r:id="rId15"/>
                <a:extLst>
                  <a:ext uri="{FF2B5EF4-FFF2-40B4-BE49-F238E27FC236}">
                    <a16:creationId xmlns:a16="http://schemas.microsoft.com/office/drawing/2014/main" id="{00000000-0008-0000-1200-000024000000}"/>
                  </a:ext>
                </a:extLst>
              </xdr:cNvPr>
              <xdr:cNvSpPr txBox="1"/>
            </xdr:nvSpPr>
            <xdr:spPr>
              <a:xfrm>
                <a:off x="7839076" y="2075396"/>
                <a:ext cx="447678"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grpSp>
        <xdr:sp macro="" textlink="">
          <xdr:nvSpPr>
            <xdr:cNvPr id="21" name="TextBox 20">
              <a:hlinkClick xmlns:r="http://schemas.openxmlformats.org/officeDocument/2006/relationships" r:id="rId16"/>
              <a:extLst>
                <a:ext uri="{FF2B5EF4-FFF2-40B4-BE49-F238E27FC236}">
                  <a16:creationId xmlns:a16="http://schemas.microsoft.com/office/drawing/2014/main" id="{00000000-0008-0000-1200-000015000000}"/>
                </a:ext>
              </a:extLst>
            </xdr:cNvPr>
            <xdr:cNvSpPr txBox="1"/>
          </xdr:nvSpPr>
          <xdr:spPr>
            <a:xfrm>
              <a:off x="10119704" y="2142302"/>
              <a:ext cx="370417" cy="309856"/>
            </a:xfrm>
            <a:prstGeom prst="rect">
              <a:avLst/>
            </a:prstGeom>
            <a:solidFill>
              <a:schemeClr val="accent6">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grpSp>
          <xdr:nvGrpSpPr>
            <xdr:cNvPr id="23" name="Group 22">
              <a:extLst>
                <a:ext uri="{FF2B5EF4-FFF2-40B4-BE49-F238E27FC236}">
                  <a16:creationId xmlns:a16="http://schemas.microsoft.com/office/drawing/2014/main" id="{00000000-0008-0000-1200-000017000000}"/>
                </a:ext>
              </a:extLst>
            </xdr:cNvPr>
            <xdr:cNvGrpSpPr/>
          </xdr:nvGrpSpPr>
          <xdr:grpSpPr>
            <a:xfrm>
              <a:off x="10595952" y="923925"/>
              <a:ext cx="1028700" cy="1543050"/>
              <a:chOff x="10595952" y="923925"/>
              <a:chExt cx="1028700" cy="1543050"/>
            </a:xfrm>
          </xdr:grpSpPr>
          <xdr:sp macro="" textlink="">
            <xdr:nvSpPr>
              <xdr:cNvPr id="25" name="TextBox 24">
                <a:extLst>
                  <a:ext uri="{FF2B5EF4-FFF2-40B4-BE49-F238E27FC236}">
                    <a16:creationId xmlns:a16="http://schemas.microsoft.com/office/drawing/2014/main" id="{00000000-0008-0000-1200-000019000000}"/>
                  </a:ext>
                </a:extLst>
              </xdr:cNvPr>
              <xdr:cNvSpPr txBox="1"/>
            </xdr:nvSpPr>
            <xdr:spPr bwMode="auto">
              <a:xfrm>
                <a:off x="10595952" y="1323975"/>
                <a:ext cx="1028700" cy="32385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400">
                    <a:latin typeface="Bernard MT Condensed" panose="02050806060905020404" pitchFamily="18" charset="0"/>
                  </a:rPr>
                  <a:t>LAPORAN</a:t>
                </a:r>
              </a:p>
            </xdr:txBody>
          </xdr:sp>
          <xdr:sp macro="" textlink="">
            <xdr:nvSpPr>
              <xdr:cNvPr id="26" name="TextBox 25">
                <a:extLst>
                  <a:ext uri="{FF2B5EF4-FFF2-40B4-BE49-F238E27FC236}">
                    <a16:creationId xmlns:a16="http://schemas.microsoft.com/office/drawing/2014/main" id="{00000000-0008-0000-1200-00001A000000}"/>
                  </a:ext>
                </a:extLst>
              </xdr:cNvPr>
              <xdr:cNvSpPr txBox="1"/>
            </xdr:nvSpPr>
            <xdr:spPr bwMode="auto">
              <a:xfrm>
                <a:off x="10595952" y="1724025"/>
                <a:ext cx="1028700" cy="32385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400">
                    <a:latin typeface="Bernard MT Condensed" panose="02050806060905020404" pitchFamily="18" charset="0"/>
                  </a:rPr>
                  <a:t>IDENTITAS</a:t>
                </a:r>
              </a:p>
            </xdr:txBody>
          </xdr:sp>
          <xdr:sp macro="" textlink="">
            <xdr:nvSpPr>
              <xdr:cNvPr id="27" name="TextBox 26">
                <a:extLst>
                  <a:ext uri="{FF2B5EF4-FFF2-40B4-BE49-F238E27FC236}">
                    <a16:creationId xmlns:a16="http://schemas.microsoft.com/office/drawing/2014/main" id="{00000000-0008-0000-1200-00001B000000}"/>
                  </a:ext>
                </a:extLst>
              </xdr:cNvPr>
              <xdr:cNvSpPr txBox="1"/>
            </xdr:nvSpPr>
            <xdr:spPr bwMode="auto">
              <a:xfrm>
                <a:off x="10595952" y="2143125"/>
                <a:ext cx="1028700" cy="32385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400">
                    <a:latin typeface="Bernard MT Condensed" panose="02050806060905020404" pitchFamily="18" charset="0"/>
                  </a:rPr>
                  <a:t>RKAP</a:t>
                </a:r>
                <a:r>
                  <a:rPr lang="en-ID" sz="1400" baseline="0">
                    <a:latin typeface="Bernard MT Condensed" panose="02050806060905020404" pitchFamily="18" charset="0"/>
                  </a:rPr>
                  <a:t> 360</a:t>
                </a:r>
                <a:endParaRPr lang="en-ID" sz="1400">
                  <a:latin typeface="Bernard MT Condensed" panose="02050806060905020404" pitchFamily="18" charset="0"/>
                </a:endParaRPr>
              </a:p>
            </xdr:txBody>
          </xdr:sp>
          <xdr:sp macro="" textlink="">
            <xdr:nvSpPr>
              <xdr:cNvPr id="24" name="TextBox 23">
                <a:extLst>
                  <a:ext uri="{FF2B5EF4-FFF2-40B4-BE49-F238E27FC236}">
                    <a16:creationId xmlns:a16="http://schemas.microsoft.com/office/drawing/2014/main" id="{00000000-0008-0000-1200-000018000000}"/>
                  </a:ext>
                </a:extLst>
              </xdr:cNvPr>
              <xdr:cNvSpPr txBox="1"/>
            </xdr:nvSpPr>
            <xdr:spPr bwMode="auto">
              <a:xfrm>
                <a:off x="10595952" y="923925"/>
                <a:ext cx="1028700" cy="32385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400">
                    <a:latin typeface="Bernard MT Condensed" panose="02050806060905020404" pitchFamily="18" charset="0"/>
                  </a:rPr>
                  <a:t>COVER</a:t>
                </a:r>
              </a:p>
            </xdr:txBody>
          </xdr:sp>
        </xdr:grpSp>
      </xdr:grpSp>
    </xdr:grpSp>
    <xdr:clientData/>
  </xdr:twoCellAnchor>
  <xdr:twoCellAnchor editAs="oneCell">
    <xdr:from>
      <xdr:col>7</xdr:col>
      <xdr:colOff>114299</xdr:colOff>
      <xdr:row>0</xdr:row>
      <xdr:rowOff>181365</xdr:rowOff>
    </xdr:from>
    <xdr:to>
      <xdr:col>20</xdr:col>
      <xdr:colOff>85724</xdr:colOff>
      <xdr:row>21</xdr:row>
      <xdr:rowOff>123825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381499" y="181365"/>
          <a:ext cx="7896225" cy="3942960"/>
        </a:xfrm>
        <a:prstGeom prst="rect">
          <a:avLst/>
        </a:prstGeom>
      </xdr:spPr>
    </xdr:pic>
    <xdr:clientData/>
  </xdr:twoCellAnchor>
  <xdr:twoCellAnchor>
    <xdr:from>
      <xdr:col>7</xdr:col>
      <xdr:colOff>266700</xdr:colOff>
      <xdr:row>18</xdr:row>
      <xdr:rowOff>0</xdr:rowOff>
    </xdr:from>
    <xdr:to>
      <xdr:col>11</xdr:col>
      <xdr:colOff>28575</xdr:colOff>
      <xdr:row>20</xdr:row>
      <xdr:rowOff>133351</xdr:rowOff>
    </xdr:to>
    <xdr:sp macro="" textlink="">
      <xdr:nvSpPr>
        <xdr:cNvPr id="41" name="Google Shape;170;p13">
          <a:extLst>
            <a:ext uri="{FF2B5EF4-FFF2-40B4-BE49-F238E27FC236}">
              <a16:creationId xmlns:a16="http://schemas.microsoft.com/office/drawing/2014/main" id="{00000000-0008-0000-1200-000029000000}"/>
            </a:ext>
          </a:extLst>
        </xdr:cNvPr>
        <xdr:cNvSpPr/>
      </xdr:nvSpPr>
      <xdr:spPr>
        <a:xfrm>
          <a:off x="4533900" y="3429000"/>
          <a:ext cx="2200275" cy="514351"/>
        </a:xfrm>
        <a:prstGeom prst="rect">
          <a:avLst/>
        </a:prstGeom>
        <a:solidFill>
          <a:schemeClr val="tx1"/>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en-US" sz="1600" i="0" u="none" strike="noStrike" cap="none">
              <a:solidFill>
                <a:schemeClr val="bg1"/>
              </a:solidFill>
              <a:latin typeface="Bernard MT Condensed" panose="02050806060905020404" pitchFamily="18" charset="0"/>
              <a:ea typeface="Candara"/>
              <a:cs typeface="Candara"/>
              <a:sym typeface="Candara"/>
            </a:rPr>
            <a:t>DIRJEN GTK </a:t>
          </a:r>
          <a:r>
            <a:rPr lang="en-ID" sz="1600" b="0" i="0" u="none" strike="noStrike" cap="none" baseline="0">
              <a:solidFill>
                <a:schemeClr val="bg1"/>
              </a:solidFill>
              <a:latin typeface="Bernard MT Condensed" panose="02050806060905020404" pitchFamily="18" charset="0"/>
              <a:ea typeface="Arial"/>
              <a:cs typeface="Arial"/>
              <a:sym typeface="Arial"/>
            </a:rPr>
            <a:t>NOMOR 2626/B/HK.04.01/2023 </a:t>
          </a:r>
          <a:endParaRPr sz="1600" i="0" u="none" strike="noStrike" cap="none">
            <a:solidFill>
              <a:schemeClr val="bg1"/>
            </a:solidFill>
            <a:latin typeface="Bernard MT Condensed" panose="02050806060905020404" pitchFamily="18" charset="0"/>
            <a:ea typeface="Candara"/>
            <a:cs typeface="Candara"/>
            <a:sym typeface="Candar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xdr:colOff>
      <xdr:row>0</xdr:row>
      <xdr:rowOff>7250</xdr:rowOff>
    </xdr:from>
    <xdr:to>
      <xdr:col>2</xdr:col>
      <xdr:colOff>1127119</xdr:colOff>
      <xdr:row>0</xdr:row>
      <xdr:rowOff>234536</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444503" y="7250"/>
          <a:ext cx="1127116" cy="227286"/>
          <a:chOff x="654843" y="89046"/>
          <a:chExt cx="1571141" cy="303240"/>
        </a:xfrm>
      </xdr:grpSpPr>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100-000005000000}"/>
              </a:ext>
            </a:extLst>
          </xdr:cNvPr>
          <xdr:cNvSpPr txBox="1"/>
        </xdr:nvSpPr>
        <xdr:spPr>
          <a:xfrm>
            <a:off x="654843" y="89149"/>
            <a:ext cx="760677"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a:solidFill>
                  <a:schemeClr val="bg1"/>
                </a:solidFill>
                <a:latin typeface="Bernard MT Condensed" panose="02050806060905020404" pitchFamily="18" charset="0"/>
              </a:rPr>
              <a:t>MENU</a:t>
            </a:r>
          </a:p>
        </xdr:txBody>
      </xdr:sp>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1465308" y="89046"/>
            <a:ext cx="760676" cy="3031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a:solidFill>
                  <a:schemeClr val="bg1"/>
                </a:solidFill>
                <a:latin typeface="Bernard MT Condensed" panose="02050806060905020404" pitchFamily="18" charset="0"/>
              </a:rPr>
              <a:t>RKAP</a:t>
            </a:r>
          </a:p>
        </xdr:txBody>
      </xdr:sp>
    </xdr:grpSp>
    <xdr:clientData/>
  </xdr:twoCellAnchor>
  <xdr:twoCellAnchor>
    <xdr:from>
      <xdr:col>2</xdr:col>
      <xdr:colOff>1159559</xdr:colOff>
      <xdr:row>0</xdr:row>
      <xdr:rowOff>0</xdr:rowOff>
    </xdr:from>
    <xdr:to>
      <xdr:col>4</xdr:col>
      <xdr:colOff>140805</xdr:colOff>
      <xdr:row>0</xdr:row>
      <xdr:rowOff>227207</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100-000007000000}"/>
            </a:ext>
          </a:extLst>
        </xdr:cNvPr>
        <xdr:cNvSpPr txBox="1"/>
      </xdr:nvSpPr>
      <xdr:spPr>
        <a:xfrm>
          <a:off x="1590255" y="0"/>
          <a:ext cx="596354" cy="22720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a:solidFill>
                <a:schemeClr val="bg1"/>
              </a:solidFill>
              <a:latin typeface="Bernard MT Condensed" panose="02050806060905020404" pitchFamily="18" charset="0"/>
            </a:rPr>
            <a:t>RUBRIK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47629</xdr:colOff>
      <xdr:row>0</xdr:row>
      <xdr:rowOff>7939</xdr:rowOff>
    </xdr:from>
    <xdr:to>
      <xdr:col>8</xdr:col>
      <xdr:colOff>593330</xdr:colOff>
      <xdr:row>1</xdr:row>
      <xdr:rowOff>76397</xdr:rowOff>
    </xdr:to>
    <xdr:sp macro="" textlink="">
      <xdr:nvSpPr>
        <xdr:cNvPr id="8" name="TextBox 7">
          <a:hlinkClick xmlns:r="http://schemas.openxmlformats.org/officeDocument/2006/relationships" r:id="rId1"/>
          <a:extLst>
            <a:ext uri="{FF2B5EF4-FFF2-40B4-BE49-F238E27FC236}">
              <a16:creationId xmlns:a16="http://schemas.microsoft.com/office/drawing/2014/main" id="{00000000-0008-0000-0200-000008000000}"/>
            </a:ext>
          </a:extLst>
        </xdr:cNvPr>
        <xdr:cNvSpPr txBox="1"/>
      </xdr:nvSpPr>
      <xdr:spPr>
        <a:xfrm>
          <a:off x="4627567" y="7939"/>
          <a:ext cx="545701" cy="227208"/>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104775</xdr:colOff>
      <xdr:row>0</xdr:row>
      <xdr:rowOff>260639</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300-000007000000}"/>
            </a:ext>
          </a:extLst>
        </xdr:cNvPr>
        <xdr:cNvSpPr txBox="1"/>
      </xdr:nvSpPr>
      <xdr:spPr bwMode="auto">
        <a:xfrm>
          <a:off x="352425" y="0"/>
          <a:ext cx="523875"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clientData/>
  </xdr:twoCellAnchor>
  <xdr:twoCellAnchor>
    <xdr:from>
      <xdr:col>14</xdr:col>
      <xdr:colOff>143438</xdr:colOff>
      <xdr:row>0</xdr:row>
      <xdr:rowOff>11200</xdr:rowOff>
    </xdr:from>
    <xdr:to>
      <xdr:col>19</xdr:col>
      <xdr:colOff>40907</xdr:colOff>
      <xdr:row>3</xdr:row>
      <xdr:rowOff>6436</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11214850" y="11200"/>
          <a:ext cx="2486028" cy="63397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13</xdr:col>
      <xdr:colOff>11206</xdr:colOff>
      <xdr:row>0</xdr:row>
      <xdr:rowOff>11206</xdr:rowOff>
    </xdr:from>
    <xdr:to>
      <xdr:col>14</xdr:col>
      <xdr:colOff>156883</xdr:colOff>
      <xdr:row>0</xdr:row>
      <xdr:rowOff>268941</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300-00000A000000}"/>
            </a:ext>
          </a:extLst>
        </xdr:cNvPr>
        <xdr:cNvSpPr txBox="1"/>
      </xdr:nvSpPr>
      <xdr:spPr bwMode="auto">
        <a:xfrm>
          <a:off x="10690412" y="11206"/>
          <a:ext cx="537883" cy="2577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twoCellAnchor>
    <xdr:from>
      <xdr:col>1</xdr:col>
      <xdr:colOff>5043</xdr:colOff>
      <xdr:row>0</xdr:row>
      <xdr:rowOff>0</xdr:rowOff>
    </xdr:from>
    <xdr:to>
      <xdr:col>9</xdr:col>
      <xdr:colOff>11206</xdr:colOff>
      <xdr:row>0</xdr:row>
      <xdr:rowOff>260639</xdr:rowOff>
    </xdr:to>
    <xdr:grpSp>
      <xdr:nvGrpSpPr>
        <xdr:cNvPr id="13" name="Group 12">
          <a:extLst>
            <a:ext uri="{FF2B5EF4-FFF2-40B4-BE49-F238E27FC236}">
              <a16:creationId xmlns:a16="http://schemas.microsoft.com/office/drawing/2014/main" id="{00000000-0008-0000-0300-00000D000000}"/>
            </a:ext>
          </a:extLst>
        </xdr:cNvPr>
        <xdr:cNvGrpSpPr/>
      </xdr:nvGrpSpPr>
      <xdr:grpSpPr>
        <a:xfrm>
          <a:off x="373343" y="0"/>
          <a:ext cx="8756463" cy="260639"/>
          <a:chOff x="352425" y="0"/>
          <a:chExt cx="7951134" cy="260639"/>
        </a:xfrm>
      </xdr:grpSpPr>
      <xdr:sp macro="" textlink="">
        <xdr:nvSpPr>
          <xdr:cNvPr id="9" name="TextBox 8">
            <a:hlinkClick xmlns:r="http://schemas.openxmlformats.org/officeDocument/2006/relationships" r:id="rId1"/>
            <a:extLst>
              <a:ext uri="{FF2B5EF4-FFF2-40B4-BE49-F238E27FC236}">
                <a16:creationId xmlns:a16="http://schemas.microsoft.com/office/drawing/2014/main" id="{00000000-0008-0000-0300-000009000000}"/>
              </a:ext>
            </a:extLst>
          </xdr:cNvPr>
          <xdr:cNvSpPr txBox="1"/>
        </xdr:nvSpPr>
        <xdr:spPr bwMode="auto">
          <a:xfrm>
            <a:off x="352425"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grpSp>
        <xdr:nvGrpSpPr>
          <xdr:cNvPr id="12" name="Group 11">
            <a:extLst>
              <a:ext uri="{FF2B5EF4-FFF2-40B4-BE49-F238E27FC236}">
                <a16:creationId xmlns:a16="http://schemas.microsoft.com/office/drawing/2014/main" id="{00000000-0008-0000-0300-00000C000000}"/>
              </a:ext>
            </a:extLst>
          </xdr:cNvPr>
          <xdr:cNvGrpSpPr/>
        </xdr:nvGrpSpPr>
        <xdr:grpSpPr>
          <a:xfrm>
            <a:off x="891987" y="0"/>
            <a:ext cx="7411572" cy="257735"/>
            <a:chOff x="914400" y="0"/>
            <a:chExt cx="7062940" cy="264459"/>
          </a:xfrm>
        </xdr:grpSpPr>
        <xdr:grpSp>
          <xdr:nvGrpSpPr>
            <xdr:cNvPr id="2" name="Group 1">
              <a:extLst>
                <a:ext uri="{FF2B5EF4-FFF2-40B4-BE49-F238E27FC236}">
                  <a16:creationId xmlns:a16="http://schemas.microsoft.com/office/drawing/2014/main" id="{00000000-0008-0000-0300-000002000000}"/>
                </a:ext>
              </a:extLst>
            </xdr:cNvPr>
            <xdr:cNvGrpSpPr/>
          </xdr:nvGrpSpPr>
          <xdr:grpSpPr>
            <a:xfrm>
              <a:off x="914400" y="0"/>
              <a:ext cx="5629835" cy="257735"/>
              <a:chOff x="2547938" y="0"/>
              <a:chExt cx="8608212" cy="250031"/>
            </a:xfrm>
          </xdr:grpSpPr>
          <xdr:sp macro="" textlink="">
            <xdr:nvSpPr>
              <xdr:cNvPr id="3" name="TextBox 2">
                <a:hlinkClick xmlns:r="http://schemas.openxmlformats.org/officeDocument/2006/relationships" r:id="rId3"/>
                <a:extLst>
                  <a:ext uri="{FF2B5EF4-FFF2-40B4-BE49-F238E27FC236}">
                    <a16:creationId xmlns:a16="http://schemas.microsoft.com/office/drawing/2014/main" id="{00000000-0008-0000-0300-000003000000}"/>
                  </a:ext>
                </a:extLst>
              </xdr:cNvPr>
              <xdr:cNvSpPr txBox="1"/>
            </xdr:nvSpPr>
            <xdr:spPr>
              <a:xfrm>
                <a:off x="2547938"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PEDAGOGIK</a:t>
                </a:r>
              </a:p>
            </xdr:txBody>
          </xdr:sp>
          <xdr:sp macro="" textlink="">
            <xdr:nvSpPr>
              <xdr:cNvPr id="4" name="TextBox 3">
                <a:hlinkClick xmlns:r="http://schemas.openxmlformats.org/officeDocument/2006/relationships" r:id="rId4"/>
                <a:extLst>
                  <a:ext uri="{FF2B5EF4-FFF2-40B4-BE49-F238E27FC236}">
                    <a16:creationId xmlns:a16="http://schemas.microsoft.com/office/drawing/2014/main" id="{00000000-0008-0000-0300-000004000000}"/>
                  </a:ext>
                </a:extLst>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KEPRIBADIAN</a:t>
                </a:r>
              </a:p>
            </xdr:txBody>
          </xdr:sp>
          <xdr:sp macro="" textlink="">
            <xdr:nvSpPr>
              <xdr:cNvPr id="5" name="TextBox 4">
                <a:hlinkClick xmlns:r="http://schemas.openxmlformats.org/officeDocument/2006/relationships" r:id="rId5"/>
                <a:extLst>
                  <a:ext uri="{FF2B5EF4-FFF2-40B4-BE49-F238E27FC236}">
                    <a16:creationId xmlns:a16="http://schemas.microsoft.com/office/drawing/2014/main" id="{00000000-0008-0000-0300-000005000000}"/>
                  </a:ext>
                </a:extLst>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SOSIAL</a:t>
                </a:r>
              </a:p>
            </xdr:txBody>
          </xdr:sp>
          <xdr:sp macro="" textlink="">
            <xdr:nvSpPr>
              <xdr:cNvPr id="6" name="TextBox 5">
                <a:hlinkClick xmlns:r="http://schemas.openxmlformats.org/officeDocument/2006/relationships" r:id="rId6"/>
                <a:extLst>
                  <a:ext uri="{FF2B5EF4-FFF2-40B4-BE49-F238E27FC236}">
                    <a16:creationId xmlns:a16="http://schemas.microsoft.com/office/drawing/2014/main" id="{00000000-0008-0000-0300-000006000000}"/>
                  </a:ext>
                </a:extLst>
              </xdr:cNvPr>
              <xdr:cNvSpPr txBox="1"/>
            </xdr:nvSpPr>
            <xdr:spPr>
              <a:xfrm>
                <a:off x="9036845"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PROFESIONAL</a:t>
                </a:r>
              </a:p>
            </xdr:txBody>
          </xdr:sp>
        </xdr:grpSp>
        <xdr:sp macro="" textlink="">
          <xdr:nvSpPr>
            <xdr:cNvPr id="11" name="TextBox 10">
              <a:hlinkClick xmlns:r="http://schemas.openxmlformats.org/officeDocument/2006/relationships" r:id="rId7"/>
              <a:extLst>
                <a:ext uri="{FF2B5EF4-FFF2-40B4-BE49-F238E27FC236}">
                  <a16:creationId xmlns:a16="http://schemas.microsoft.com/office/drawing/2014/main" id="{00000000-0008-0000-0300-00000B000000}"/>
                </a:ext>
              </a:extLst>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REKAPITULASI</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0</xdr:row>
      <xdr:rowOff>0</xdr:rowOff>
    </xdr:from>
    <xdr:to>
      <xdr:col>3</xdr:col>
      <xdr:colOff>123825</xdr:colOff>
      <xdr:row>0</xdr:row>
      <xdr:rowOff>260639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bwMode="auto">
        <a:xfrm>
          <a:off x="371475" y="0"/>
          <a:ext cx="523875"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clientData/>
  </xdr:twoCellAnchor>
  <xdr:twoCellAnchor>
    <xdr:from>
      <xdr:col>15</xdr:col>
      <xdr:colOff>8966</xdr:colOff>
      <xdr:row>0</xdr:row>
      <xdr:rowOff>0</xdr:rowOff>
    </xdr:from>
    <xdr:to>
      <xdr:col>15</xdr:col>
      <xdr:colOff>2494994</xdr:colOff>
      <xdr:row>2</xdr:row>
      <xdr:rowOff>168088</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0777819" y="0"/>
          <a:ext cx="2486028" cy="616323"/>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3</xdr:col>
      <xdr:colOff>123266</xdr:colOff>
      <xdr:row>0</xdr:row>
      <xdr:rowOff>0</xdr:rowOff>
    </xdr:from>
    <xdr:to>
      <xdr:col>8</xdr:col>
      <xdr:colOff>923368</xdr:colOff>
      <xdr:row>0</xdr:row>
      <xdr:rowOff>257735</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1367866" y="0"/>
          <a:ext cx="7721602" cy="257735"/>
          <a:chOff x="914400" y="0"/>
          <a:chExt cx="7062940" cy="264459"/>
        </a:xfrm>
      </xdr:grpSpPr>
      <xdr:grpSp>
        <xdr:nvGrpSpPr>
          <xdr:cNvPr id="11" name="Group 10">
            <a:extLst>
              <a:ext uri="{FF2B5EF4-FFF2-40B4-BE49-F238E27FC236}">
                <a16:creationId xmlns:a16="http://schemas.microsoft.com/office/drawing/2014/main" id="{00000000-0008-0000-0400-00000B000000}"/>
              </a:ext>
            </a:extLst>
          </xdr:cNvPr>
          <xdr:cNvGrpSpPr/>
        </xdr:nvGrpSpPr>
        <xdr:grpSpPr>
          <a:xfrm>
            <a:off x="914400" y="0"/>
            <a:ext cx="5629835" cy="257735"/>
            <a:chOff x="2547938" y="0"/>
            <a:chExt cx="8608212" cy="250031"/>
          </a:xfrm>
        </xdr:grpSpPr>
        <xdr:sp macro="" textlink="">
          <xdr:nvSpPr>
            <xdr:cNvPr id="13" name="TextBox 12">
              <a:hlinkClick xmlns:r="http://schemas.openxmlformats.org/officeDocument/2006/relationships" r:id="rId2"/>
              <a:extLst>
                <a:ext uri="{FF2B5EF4-FFF2-40B4-BE49-F238E27FC236}">
                  <a16:creationId xmlns:a16="http://schemas.microsoft.com/office/drawing/2014/main" id="{00000000-0008-0000-0400-00000D000000}"/>
                </a:ext>
              </a:extLst>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PEDAGOGIK</a:t>
              </a:r>
            </a:p>
          </xdr:txBody>
        </xdr:sp>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400-00000E000000}"/>
                </a:ext>
              </a:extLst>
            </xdr:cNvPr>
            <xdr:cNvSpPr txBox="1"/>
          </xdr:nvSpPr>
          <xdr:spPr>
            <a:xfrm>
              <a:off x="4726781"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KEPRIBADIAN</a:t>
              </a:r>
            </a:p>
          </xdr:txBody>
        </xdr:sp>
        <xdr:sp macro="" textlink="">
          <xdr:nvSpPr>
            <xdr:cNvPr id="15" name="TextBox 14">
              <a:hlinkClick xmlns:r="http://schemas.openxmlformats.org/officeDocument/2006/relationships" r:id="rId4"/>
              <a:extLst>
                <a:ext uri="{FF2B5EF4-FFF2-40B4-BE49-F238E27FC236}">
                  <a16:creationId xmlns:a16="http://schemas.microsoft.com/office/drawing/2014/main" id="{00000000-0008-0000-0400-00000F000000}"/>
                </a:ext>
              </a:extLst>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SOSIAL</a:t>
              </a:r>
            </a:p>
          </xdr:txBody>
        </xdr:sp>
        <xdr:sp macro="" textlink="">
          <xdr:nvSpPr>
            <xdr:cNvPr id="16" name="TextBox 15">
              <a:hlinkClick xmlns:r="http://schemas.openxmlformats.org/officeDocument/2006/relationships" r:id="rId5"/>
              <a:extLst>
                <a:ext uri="{FF2B5EF4-FFF2-40B4-BE49-F238E27FC236}">
                  <a16:creationId xmlns:a16="http://schemas.microsoft.com/office/drawing/2014/main" id="{00000000-0008-0000-0400-000010000000}"/>
                </a:ext>
              </a:extLst>
            </xdr:cNvPr>
            <xdr:cNvSpPr txBox="1"/>
          </xdr:nvSpPr>
          <xdr:spPr>
            <a:xfrm>
              <a:off x="9036845"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PROFESIONAL</a:t>
              </a:r>
            </a:p>
          </xdr:txBody>
        </xdr:sp>
      </xdr:grpSp>
      <xdr:sp macro="" textlink="">
        <xdr:nvSpPr>
          <xdr:cNvPr id="12" name="TextBox 11">
            <a:hlinkClick xmlns:r="http://schemas.openxmlformats.org/officeDocument/2006/relationships" r:id="rId6"/>
            <a:extLst>
              <a:ext uri="{FF2B5EF4-FFF2-40B4-BE49-F238E27FC236}">
                <a16:creationId xmlns:a16="http://schemas.microsoft.com/office/drawing/2014/main" id="{00000000-0008-0000-0400-00000C000000}"/>
              </a:ext>
            </a:extLst>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REKAPITULASI</a:t>
            </a:r>
          </a:p>
        </xdr:txBody>
      </xdr:sp>
    </xdr:grpSp>
    <xdr:clientData/>
  </xdr:twoCellAnchor>
  <xdr:twoCellAnchor>
    <xdr:from>
      <xdr:col>10</xdr:col>
      <xdr:colOff>0</xdr:colOff>
      <xdr:row>0</xdr:row>
      <xdr:rowOff>0</xdr:rowOff>
    </xdr:from>
    <xdr:to>
      <xdr:col>14</xdr:col>
      <xdr:colOff>145677</xdr:colOff>
      <xdr:row>0</xdr:row>
      <xdr:rowOff>257735</xdr:rowOff>
    </xdr:to>
    <xdr:sp macro="" textlink="">
      <xdr:nvSpPr>
        <xdr:cNvPr id="17" name="TextBox 16">
          <a:hlinkClick xmlns:r="http://schemas.openxmlformats.org/officeDocument/2006/relationships" r:id="rId7"/>
          <a:extLst>
            <a:ext uri="{FF2B5EF4-FFF2-40B4-BE49-F238E27FC236}">
              <a16:creationId xmlns:a16="http://schemas.microsoft.com/office/drawing/2014/main" id="{00000000-0008-0000-0400-000011000000}"/>
            </a:ext>
          </a:extLst>
        </xdr:cNvPr>
        <xdr:cNvSpPr txBox="1"/>
      </xdr:nvSpPr>
      <xdr:spPr bwMode="auto">
        <a:xfrm>
          <a:off x="8819029" y="0"/>
          <a:ext cx="537883" cy="2577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8966</xdr:colOff>
      <xdr:row>0</xdr:row>
      <xdr:rowOff>0</xdr:rowOff>
    </xdr:from>
    <xdr:to>
      <xdr:col>15</xdr:col>
      <xdr:colOff>2494994</xdr:colOff>
      <xdr:row>2</xdr:row>
      <xdr:rowOff>185736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8381441" y="0"/>
          <a:ext cx="2486028" cy="63341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xdr:col>
      <xdr:colOff>0</xdr:colOff>
      <xdr:row>0</xdr:row>
      <xdr:rowOff>0</xdr:rowOff>
    </xdr:from>
    <xdr:to>
      <xdr:col>9</xdr:col>
      <xdr:colOff>17369</xdr:colOff>
      <xdr:row>0</xdr:row>
      <xdr:rowOff>260639</xdr:rowOff>
    </xdr:to>
    <xdr:grpSp>
      <xdr:nvGrpSpPr>
        <xdr:cNvPr id="21" name="Group 20">
          <a:extLst>
            <a:ext uri="{FF2B5EF4-FFF2-40B4-BE49-F238E27FC236}">
              <a16:creationId xmlns:a16="http://schemas.microsoft.com/office/drawing/2014/main" id="{00000000-0008-0000-0500-000015000000}"/>
            </a:ext>
          </a:extLst>
        </xdr:cNvPr>
        <xdr:cNvGrpSpPr/>
      </xdr:nvGrpSpPr>
      <xdr:grpSpPr>
        <a:xfrm>
          <a:off x="368300" y="0"/>
          <a:ext cx="8761319" cy="260639"/>
          <a:chOff x="352425" y="0"/>
          <a:chExt cx="7951134" cy="260639"/>
        </a:xfrm>
      </xdr:grpSpPr>
      <xdr:sp macro="" textlink="">
        <xdr:nvSpPr>
          <xdr:cNvPr id="22" name="TextBox 21">
            <a:hlinkClick xmlns:r="http://schemas.openxmlformats.org/officeDocument/2006/relationships" r:id="rId1"/>
            <a:extLst>
              <a:ext uri="{FF2B5EF4-FFF2-40B4-BE49-F238E27FC236}">
                <a16:creationId xmlns:a16="http://schemas.microsoft.com/office/drawing/2014/main" id="{00000000-0008-0000-0500-000016000000}"/>
              </a:ext>
            </a:extLst>
          </xdr:cNvPr>
          <xdr:cNvSpPr txBox="1"/>
        </xdr:nvSpPr>
        <xdr:spPr bwMode="auto">
          <a:xfrm>
            <a:off x="352425"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grpSp>
        <xdr:nvGrpSpPr>
          <xdr:cNvPr id="23" name="Group 22">
            <a:extLst>
              <a:ext uri="{FF2B5EF4-FFF2-40B4-BE49-F238E27FC236}">
                <a16:creationId xmlns:a16="http://schemas.microsoft.com/office/drawing/2014/main" id="{00000000-0008-0000-0500-000017000000}"/>
              </a:ext>
            </a:extLst>
          </xdr:cNvPr>
          <xdr:cNvGrpSpPr/>
        </xdr:nvGrpSpPr>
        <xdr:grpSpPr>
          <a:xfrm>
            <a:off x="891987" y="0"/>
            <a:ext cx="7411572" cy="257735"/>
            <a:chOff x="914400" y="0"/>
            <a:chExt cx="7062940" cy="264459"/>
          </a:xfrm>
        </xdr:grpSpPr>
        <xdr:grpSp>
          <xdr:nvGrpSpPr>
            <xdr:cNvPr id="24" name="Group 23">
              <a:extLst>
                <a:ext uri="{FF2B5EF4-FFF2-40B4-BE49-F238E27FC236}">
                  <a16:creationId xmlns:a16="http://schemas.microsoft.com/office/drawing/2014/main" id="{00000000-0008-0000-0500-000018000000}"/>
                </a:ext>
              </a:extLst>
            </xdr:cNvPr>
            <xdr:cNvGrpSpPr/>
          </xdr:nvGrpSpPr>
          <xdr:grpSpPr>
            <a:xfrm>
              <a:off x="914400" y="0"/>
              <a:ext cx="5629835" cy="257735"/>
              <a:chOff x="2547938" y="0"/>
              <a:chExt cx="8608212" cy="250031"/>
            </a:xfrm>
          </xdr:grpSpPr>
          <xdr:sp macro="" textlink="">
            <xdr:nvSpPr>
              <xdr:cNvPr id="26" name="TextBox 25">
                <a:hlinkClick xmlns:r="http://schemas.openxmlformats.org/officeDocument/2006/relationships" r:id="rId2"/>
                <a:extLst>
                  <a:ext uri="{FF2B5EF4-FFF2-40B4-BE49-F238E27FC236}">
                    <a16:creationId xmlns:a16="http://schemas.microsoft.com/office/drawing/2014/main" id="{00000000-0008-0000-0500-00001A000000}"/>
                  </a:ext>
                </a:extLst>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PEDAGOGIK</a:t>
                </a:r>
              </a:p>
            </xdr:txBody>
          </xdr:sp>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500-00001B000000}"/>
                  </a:ext>
                </a:extLst>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KEPRIBADIAN</a:t>
                </a:r>
              </a:p>
            </xdr:txBody>
          </xdr:sp>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500-00001C000000}"/>
                  </a:ext>
                </a:extLst>
              </xdr:cNvPr>
              <xdr:cNvSpPr txBox="1"/>
            </xdr:nvSpPr>
            <xdr:spPr>
              <a:xfrm>
                <a:off x="6881813"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SOSIAL</a:t>
                </a:r>
              </a:p>
            </xdr:txBody>
          </xdr:sp>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500-00001D000000}"/>
                  </a:ext>
                </a:extLst>
              </xdr:cNvPr>
              <xdr:cNvSpPr txBox="1"/>
            </xdr:nvSpPr>
            <xdr:spPr>
              <a:xfrm>
                <a:off x="9036845"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PROFESIONAL</a:t>
                </a:r>
              </a:p>
            </xdr:txBody>
          </xdr:sp>
        </xdr:grpSp>
        <xdr:sp macro="" textlink="">
          <xdr:nvSpPr>
            <xdr:cNvPr id="25" name="TextBox 24">
              <a:hlinkClick xmlns:r="http://schemas.openxmlformats.org/officeDocument/2006/relationships" r:id="rId6"/>
              <a:extLst>
                <a:ext uri="{FF2B5EF4-FFF2-40B4-BE49-F238E27FC236}">
                  <a16:creationId xmlns:a16="http://schemas.microsoft.com/office/drawing/2014/main" id="{00000000-0008-0000-0500-000019000000}"/>
                </a:ext>
              </a:extLst>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REKAPITULASI</a:t>
              </a:r>
            </a:p>
          </xdr:txBody>
        </xdr:sp>
      </xdr:grpSp>
    </xdr:grpSp>
    <xdr:clientData/>
  </xdr:twoCellAnchor>
  <xdr:twoCellAnchor>
    <xdr:from>
      <xdr:col>10</xdr:col>
      <xdr:colOff>0</xdr:colOff>
      <xdr:row>0</xdr:row>
      <xdr:rowOff>0</xdr:rowOff>
    </xdr:from>
    <xdr:to>
      <xdr:col>14</xdr:col>
      <xdr:colOff>145677</xdr:colOff>
      <xdr:row>0</xdr:row>
      <xdr:rowOff>257735</xdr:rowOff>
    </xdr:to>
    <xdr:sp macro="" textlink="">
      <xdr:nvSpPr>
        <xdr:cNvPr id="30" name="TextBox 29">
          <a:hlinkClick xmlns:r="http://schemas.openxmlformats.org/officeDocument/2006/relationships" r:id="rId7"/>
          <a:extLst>
            <a:ext uri="{FF2B5EF4-FFF2-40B4-BE49-F238E27FC236}">
              <a16:creationId xmlns:a16="http://schemas.microsoft.com/office/drawing/2014/main" id="{00000000-0008-0000-0500-00001E000000}"/>
            </a:ext>
          </a:extLst>
        </xdr:cNvPr>
        <xdr:cNvSpPr txBox="1"/>
      </xdr:nvSpPr>
      <xdr:spPr bwMode="auto">
        <a:xfrm>
          <a:off x="8751794" y="0"/>
          <a:ext cx="537883" cy="2577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8966</xdr:colOff>
      <xdr:row>0</xdr:row>
      <xdr:rowOff>0</xdr:rowOff>
    </xdr:from>
    <xdr:to>
      <xdr:col>15</xdr:col>
      <xdr:colOff>2494994</xdr:colOff>
      <xdr:row>2</xdr:row>
      <xdr:rowOff>185736</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0715066" y="0"/>
          <a:ext cx="2486028" cy="63341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xdr:col>
      <xdr:colOff>0</xdr:colOff>
      <xdr:row>0</xdr:row>
      <xdr:rowOff>0</xdr:rowOff>
    </xdr:from>
    <xdr:to>
      <xdr:col>8</xdr:col>
      <xdr:colOff>896470</xdr:colOff>
      <xdr:row>0</xdr:row>
      <xdr:rowOff>257735</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368300" y="0"/>
          <a:ext cx="8694270" cy="257735"/>
          <a:chOff x="352425" y="0"/>
          <a:chExt cx="7951134" cy="260639"/>
        </a:xfrm>
      </xdr:grpSpPr>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600-000004000000}"/>
              </a:ext>
            </a:extLst>
          </xdr:cNvPr>
          <xdr:cNvSpPr txBox="1"/>
        </xdr:nvSpPr>
        <xdr:spPr bwMode="auto">
          <a:xfrm>
            <a:off x="352425"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grpSp>
        <xdr:nvGrpSpPr>
          <xdr:cNvPr id="5" name="Group 4">
            <a:extLst>
              <a:ext uri="{FF2B5EF4-FFF2-40B4-BE49-F238E27FC236}">
                <a16:creationId xmlns:a16="http://schemas.microsoft.com/office/drawing/2014/main" id="{00000000-0008-0000-0600-000005000000}"/>
              </a:ext>
            </a:extLst>
          </xdr:cNvPr>
          <xdr:cNvGrpSpPr/>
        </xdr:nvGrpSpPr>
        <xdr:grpSpPr>
          <a:xfrm>
            <a:off x="891987" y="0"/>
            <a:ext cx="7411572" cy="257735"/>
            <a:chOff x="914400" y="0"/>
            <a:chExt cx="7062940" cy="264459"/>
          </a:xfrm>
        </xdr:grpSpPr>
        <xdr:grpSp>
          <xdr:nvGrpSpPr>
            <xdr:cNvPr id="6" name="Group 5">
              <a:extLst>
                <a:ext uri="{FF2B5EF4-FFF2-40B4-BE49-F238E27FC236}">
                  <a16:creationId xmlns:a16="http://schemas.microsoft.com/office/drawing/2014/main" id="{00000000-0008-0000-0600-000006000000}"/>
                </a:ext>
              </a:extLst>
            </xdr:cNvPr>
            <xdr:cNvGrpSpPr/>
          </xdr:nvGrpSpPr>
          <xdr:grpSpPr>
            <a:xfrm>
              <a:off x="914400" y="0"/>
              <a:ext cx="5629835" cy="257735"/>
              <a:chOff x="2547938" y="0"/>
              <a:chExt cx="8608212" cy="250031"/>
            </a:xfrm>
          </xdr:grpSpPr>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600-000008000000}"/>
                  </a:ext>
                </a:extLst>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PEDAGOGIK</a:t>
                </a:r>
              </a:p>
            </xdr:txBody>
          </xdr:sp>
          <xdr:sp macro="" textlink="">
            <xdr:nvSpPr>
              <xdr:cNvPr id="9" name="TextBox 8">
                <a:hlinkClick xmlns:r="http://schemas.openxmlformats.org/officeDocument/2006/relationships" r:id="rId3"/>
                <a:extLst>
                  <a:ext uri="{FF2B5EF4-FFF2-40B4-BE49-F238E27FC236}">
                    <a16:creationId xmlns:a16="http://schemas.microsoft.com/office/drawing/2014/main" id="{00000000-0008-0000-0600-000009000000}"/>
                  </a:ext>
                </a:extLst>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KEPRIBADIAN</a:t>
                </a:r>
              </a:p>
            </xdr:txBody>
          </xdr:sp>
          <xdr:sp macro="" textlink="">
            <xdr:nvSpPr>
              <xdr:cNvPr id="10" name="TextBox 9">
                <a:hlinkClick xmlns:r="http://schemas.openxmlformats.org/officeDocument/2006/relationships" r:id="rId4"/>
                <a:extLst>
                  <a:ext uri="{FF2B5EF4-FFF2-40B4-BE49-F238E27FC236}">
                    <a16:creationId xmlns:a16="http://schemas.microsoft.com/office/drawing/2014/main" id="{00000000-0008-0000-0600-00000A000000}"/>
                  </a:ext>
                </a:extLst>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SOSIAL</a:t>
                </a:r>
              </a:p>
            </xdr:txBody>
          </xdr:sp>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600-00000B000000}"/>
                  </a:ext>
                </a:extLst>
              </xdr:cNvPr>
              <xdr:cNvSpPr txBox="1"/>
            </xdr:nvSpPr>
            <xdr:spPr>
              <a:xfrm>
                <a:off x="9036845"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PROFESIONAL</a:t>
                </a:r>
              </a:p>
            </xdr:txBody>
          </xdr:sp>
        </xdr:grpSp>
        <xdr:sp macro="" textlink="">
          <xdr:nvSpPr>
            <xdr:cNvPr id="7" name="TextBox 6">
              <a:hlinkClick xmlns:r="http://schemas.openxmlformats.org/officeDocument/2006/relationships" r:id="rId6"/>
              <a:extLst>
                <a:ext uri="{FF2B5EF4-FFF2-40B4-BE49-F238E27FC236}">
                  <a16:creationId xmlns:a16="http://schemas.microsoft.com/office/drawing/2014/main" id="{00000000-0008-0000-0600-000007000000}"/>
                </a:ext>
              </a:extLst>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REKAPITULASI</a:t>
              </a:r>
            </a:p>
          </xdr:txBody>
        </xdr:sp>
      </xdr:grpSp>
    </xdr:grpSp>
    <xdr:clientData/>
  </xdr:twoCellAnchor>
  <xdr:twoCellAnchor>
    <xdr:from>
      <xdr:col>10</xdr:col>
      <xdr:colOff>0</xdr:colOff>
      <xdr:row>0</xdr:row>
      <xdr:rowOff>0</xdr:rowOff>
    </xdr:from>
    <xdr:to>
      <xdr:col>14</xdr:col>
      <xdr:colOff>145677</xdr:colOff>
      <xdr:row>0</xdr:row>
      <xdr:rowOff>257735</xdr:rowOff>
    </xdr:to>
    <xdr:sp macro="" textlink="">
      <xdr:nvSpPr>
        <xdr:cNvPr id="12" name="TextBox 11">
          <a:hlinkClick xmlns:r="http://schemas.openxmlformats.org/officeDocument/2006/relationships" r:id="rId7"/>
          <a:extLst>
            <a:ext uri="{FF2B5EF4-FFF2-40B4-BE49-F238E27FC236}">
              <a16:creationId xmlns:a16="http://schemas.microsoft.com/office/drawing/2014/main" id="{00000000-0008-0000-0600-00000C000000}"/>
            </a:ext>
          </a:extLst>
        </xdr:cNvPr>
        <xdr:cNvSpPr txBox="1"/>
      </xdr:nvSpPr>
      <xdr:spPr bwMode="auto">
        <a:xfrm>
          <a:off x="8751794" y="0"/>
          <a:ext cx="537883" cy="2577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19050</xdr:colOff>
      <xdr:row>0</xdr:row>
      <xdr:rowOff>0</xdr:rowOff>
    </xdr:from>
    <xdr:to>
      <xdr:col>8</xdr:col>
      <xdr:colOff>491837</xdr:colOff>
      <xdr:row>0</xdr:row>
      <xdr:rowOff>259773</xdr:rowOff>
    </xdr:to>
    <xdr:sp macro="" textlink="">
      <xdr:nvSpPr>
        <xdr:cNvPr id="15" name="TextBox 14">
          <a:hlinkClick xmlns:r="http://schemas.openxmlformats.org/officeDocument/2006/relationships" r:id="rId1"/>
          <a:extLst>
            <a:ext uri="{FF2B5EF4-FFF2-40B4-BE49-F238E27FC236}">
              <a16:creationId xmlns:a16="http://schemas.microsoft.com/office/drawing/2014/main" id="{00000000-0008-0000-0700-00000F000000}"/>
            </a:ext>
          </a:extLst>
        </xdr:cNvPr>
        <xdr:cNvSpPr txBox="1"/>
      </xdr:nvSpPr>
      <xdr:spPr>
        <a:xfrm>
          <a:off x="6819900" y="0"/>
          <a:ext cx="472787" cy="25977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twoCellAnchor>
    <xdr:from>
      <xdr:col>0</xdr:col>
      <xdr:colOff>400050</xdr:colOff>
      <xdr:row>0</xdr:row>
      <xdr:rowOff>0</xdr:rowOff>
    </xdr:from>
    <xdr:to>
      <xdr:col>7</xdr:col>
      <xdr:colOff>828675</xdr:colOff>
      <xdr:row>0</xdr:row>
      <xdr:rowOff>260639</xdr:rowOff>
    </xdr:to>
    <xdr:grpSp>
      <xdr:nvGrpSpPr>
        <xdr:cNvPr id="32" name="Group 31">
          <a:extLst>
            <a:ext uri="{FF2B5EF4-FFF2-40B4-BE49-F238E27FC236}">
              <a16:creationId xmlns:a16="http://schemas.microsoft.com/office/drawing/2014/main" id="{00000000-0008-0000-0700-000020000000}"/>
            </a:ext>
          </a:extLst>
        </xdr:cNvPr>
        <xdr:cNvGrpSpPr/>
      </xdr:nvGrpSpPr>
      <xdr:grpSpPr>
        <a:xfrm>
          <a:off x="400050" y="0"/>
          <a:ext cx="6651625" cy="260639"/>
          <a:chOff x="352425" y="0"/>
          <a:chExt cx="7951134" cy="260639"/>
        </a:xfrm>
      </xdr:grpSpPr>
      <xdr:sp macro="" textlink="">
        <xdr:nvSpPr>
          <xdr:cNvPr id="33" name="TextBox 32">
            <a:hlinkClick xmlns:r="http://schemas.openxmlformats.org/officeDocument/2006/relationships" r:id="rId2"/>
            <a:extLst>
              <a:ext uri="{FF2B5EF4-FFF2-40B4-BE49-F238E27FC236}">
                <a16:creationId xmlns:a16="http://schemas.microsoft.com/office/drawing/2014/main" id="{00000000-0008-0000-0700-000021000000}"/>
              </a:ext>
            </a:extLst>
          </xdr:cNvPr>
          <xdr:cNvSpPr txBox="1"/>
        </xdr:nvSpPr>
        <xdr:spPr bwMode="auto">
          <a:xfrm>
            <a:off x="352425"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a:solidFill>
                  <a:schemeClr val="bg1"/>
                </a:solidFill>
                <a:latin typeface="Bernard MT Condensed" panose="02050806060905020404" pitchFamily="18" charset="0"/>
              </a:rPr>
              <a:t>DATA</a:t>
            </a:r>
          </a:p>
        </xdr:txBody>
      </xdr:sp>
      <xdr:grpSp>
        <xdr:nvGrpSpPr>
          <xdr:cNvPr id="34" name="Group 33">
            <a:extLst>
              <a:ext uri="{FF2B5EF4-FFF2-40B4-BE49-F238E27FC236}">
                <a16:creationId xmlns:a16="http://schemas.microsoft.com/office/drawing/2014/main" id="{00000000-0008-0000-0700-000022000000}"/>
              </a:ext>
            </a:extLst>
          </xdr:cNvPr>
          <xdr:cNvGrpSpPr/>
        </xdr:nvGrpSpPr>
        <xdr:grpSpPr>
          <a:xfrm>
            <a:off x="891987" y="0"/>
            <a:ext cx="7411572" cy="257735"/>
            <a:chOff x="914400" y="0"/>
            <a:chExt cx="7062940" cy="264459"/>
          </a:xfrm>
        </xdr:grpSpPr>
        <xdr:grpSp>
          <xdr:nvGrpSpPr>
            <xdr:cNvPr id="35" name="Group 34">
              <a:extLst>
                <a:ext uri="{FF2B5EF4-FFF2-40B4-BE49-F238E27FC236}">
                  <a16:creationId xmlns:a16="http://schemas.microsoft.com/office/drawing/2014/main" id="{00000000-0008-0000-0700-000023000000}"/>
                </a:ext>
              </a:extLst>
            </xdr:cNvPr>
            <xdr:cNvGrpSpPr/>
          </xdr:nvGrpSpPr>
          <xdr:grpSpPr>
            <a:xfrm>
              <a:off x="914400" y="0"/>
              <a:ext cx="5629835" cy="257735"/>
              <a:chOff x="2547938" y="0"/>
              <a:chExt cx="8608212" cy="250031"/>
            </a:xfrm>
          </xdr:grpSpPr>
          <xdr:sp macro="" textlink="">
            <xdr:nvSpPr>
              <xdr:cNvPr id="37" name="TextBox 36">
                <a:hlinkClick xmlns:r="http://schemas.openxmlformats.org/officeDocument/2006/relationships" r:id="rId3"/>
                <a:extLst>
                  <a:ext uri="{FF2B5EF4-FFF2-40B4-BE49-F238E27FC236}">
                    <a16:creationId xmlns:a16="http://schemas.microsoft.com/office/drawing/2014/main" id="{00000000-0008-0000-0700-000025000000}"/>
                  </a:ext>
                </a:extLst>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PEDAGOGIK</a:t>
                </a:r>
              </a:p>
            </xdr:txBody>
          </xdr:sp>
          <xdr:sp macro="" textlink="">
            <xdr:nvSpPr>
              <xdr:cNvPr id="38" name="TextBox 37">
                <a:hlinkClick xmlns:r="http://schemas.openxmlformats.org/officeDocument/2006/relationships" r:id="rId4"/>
                <a:extLst>
                  <a:ext uri="{FF2B5EF4-FFF2-40B4-BE49-F238E27FC236}">
                    <a16:creationId xmlns:a16="http://schemas.microsoft.com/office/drawing/2014/main" id="{00000000-0008-0000-0700-000026000000}"/>
                  </a:ext>
                </a:extLst>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KEPRIBADIAN</a:t>
                </a:r>
              </a:p>
            </xdr:txBody>
          </xdr:sp>
          <xdr:sp macro="" textlink="">
            <xdr:nvSpPr>
              <xdr:cNvPr id="39" name="TextBox 38">
                <a:hlinkClick xmlns:r="http://schemas.openxmlformats.org/officeDocument/2006/relationships" r:id="rId5"/>
                <a:extLst>
                  <a:ext uri="{FF2B5EF4-FFF2-40B4-BE49-F238E27FC236}">
                    <a16:creationId xmlns:a16="http://schemas.microsoft.com/office/drawing/2014/main" id="{00000000-0008-0000-0700-000027000000}"/>
                  </a:ext>
                </a:extLst>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SOSIAL</a:t>
                </a:r>
              </a:p>
            </xdr:txBody>
          </xdr:sp>
          <xdr:sp macro="" textlink="">
            <xdr:nvSpPr>
              <xdr:cNvPr id="40" name="TextBox 39">
                <a:hlinkClick xmlns:r="http://schemas.openxmlformats.org/officeDocument/2006/relationships" r:id="rId6"/>
                <a:extLst>
                  <a:ext uri="{FF2B5EF4-FFF2-40B4-BE49-F238E27FC236}">
                    <a16:creationId xmlns:a16="http://schemas.microsoft.com/office/drawing/2014/main" id="{00000000-0008-0000-0700-000028000000}"/>
                  </a:ext>
                </a:extLst>
              </xdr:cNvPr>
              <xdr:cNvSpPr txBox="1"/>
            </xdr:nvSpPr>
            <xdr:spPr>
              <a:xfrm>
                <a:off x="9036845"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PROFESIONAL</a:t>
                </a:r>
              </a:p>
            </xdr:txBody>
          </xdr:sp>
        </xdr:grpSp>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700-000024000000}"/>
                </a:ext>
              </a:extLst>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REKAPITULASI</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200025</xdr:colOff>
      <xdr:row>51</xdr:row>
      <xdr:rowOff>0</xdr:rowOff>
    </xdr:from>
    <xdr:to>
      <xdr:col>5</xdr:col>
      <xdr:colOff>476250</xdr:colOff>
      <xdr:row>51</xdr:row>
      <xdr:rowOff>0</xdr:rowOff>
    </xdr:to>
    <xdr:grpSp>
      <xdr:nvGrpSpPr>
        <xdr:cNvPr id="2" name="Group 25">
          <a:extLst>
            <a:ext uri="{FF2B5EF4-FFF2-40B4-BE49-F238E27FC236}">
              <a16:creationId xmlns:a16="http://schemas.microsoft.com/office/drawing/2014/main" id="{00000000-0008-0000-0800-000002000000}"/>
            </a:ext>
          </a:extLst>
        </xdr:cNvPr>
        <xdr:cNvGrpSpPr>
          <a:grpSpLocks/>
        </xdr:cNvGrpSpPr>
      </xdr:nvGrpSpPr>
      <xdr:grpSpPr bwMode="auto">
        <a:xfrm>
          <a:off x="2422525" y="8108462"/>
          <a:ext cx="2557340" cy="0"/>
          <a:chOff x="445" y="158"/>
          <a:chExt cx="169" cy="28"/>
        </a:xfrm>
      </xdr:grpSpPr>
      <xdr:sp macro="" textlink="">
        <xdr:nvSpPr>
          <xdr:cNvPr id="3" name="Text Box 26">
            <a:extLst>
              <a:ext uri="{FF2B5EF4-FFF2-40B4-BE49-F238E27FC236}">
                <a16:creationId xmlns:a16="http://schemas.microsoft.com/office/drawing/2014/main" id="{00000000-0008-0000-0800-000003000000}"/>
              </a:ext>
            </a:extLst>
          </xdr:cNvPr>
          <xdr:cNvSpPr txBox="1">
            <a:spLocks noChangeArrowheads="1"/>
          </xdr:cNvSpPr>
        </xdr:nvSpPr>
        <xdr:spPr bwMode="auto">
          <a:xfrm>
            <a:off x="-12299955359400" y="8067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4" name="Text Box 27">
            <a:extLst>
              <a:ext uri="{FF2B5EF4-FFF2-40B4-BE49-F238E27FC236}">
                <a16:creationId xmlns:a16="http://schemas.microsoft.com/office/drawing/2014/main" id="{00000000-0008-0000-0800-000004000000}"/>
              </a:ext>
            </a:extLst>
          </xdr:cNvPr>
          <xdr:cNvSpPr txBox="1">
            <a:spLocks noChangeArrowheads="1"/>
          </xdr:cNvSpPr>
        </xdr:nvSpPr>
        <xdr:spPr bwMode="auto">
          <a:xfrm>
            <a:off x="-12299955359400" y="8067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5" name="Text Box 28">
            <a:extLst>
              <a:ext uri="{FF2B5EF4-FFF2-40B4-BE49-F238E27FC236}">
                <a16:creationId xmlns:a16="http://schemas.microsoft.com/office/drawing/2014/main" id="{00000000-0008-0000-0800-000005000000}"/>
              </a:ext>
            </a:extLst>
          </xdr:cNvPr>
          <xdr:cNvSpPr txBox="1">
            <a:spLocks noChangeArrowheads="1"/>
          </xdr:cNvSpPr>
        </xdr:nvSpPr>
        <xdr:spPr bwMode="auto">
          <a:xfrm>
            <a:off x="-12299955359400" y="8067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78</xdr:row>
      <xdr:rowOff>0</xdr:rowOff>
    </xdr:from>
    <xdr:to>
      <xdr:col>5</xdr:col>
      <xdr:colOff>476250</xdr:colOff>
      <xdr:row>81</xdr:row>
      <xdr:rowOff>0</xdr:rowOff>
    </xdr:to>
    <xdr:grpSp>
      <xdr:nvGrpSpPr>
        <xdr:cNvPr id="6" name="Group 391">
          <a:extLst>
            <a:ext uri="{FF2B5EF4-FFF2-40B4-BE49-F238E27FC236}">
              <a16:creationId xmlns:a16="http://schemas.microsoft.com/office/drawing/2014/main" id="{00000000-0008-0000-0800-000006000000}"/>
            </a:ext>
          </a:extLst>
        </xdr:cNvPr>
        <xdr:cNvGrpSpPr>
          <a:grpSpLocks/>
        </xdr:cNvGrpSpPr>
      </xdr:nvGrpSpPr>
      <xdr:grpSpPr bwMode="auto">
        <a:xfrm>
          <a:off x="2422525" y="12631615"/>
          <a:ext cx="2557340" cy="483577"/>
          <a:chOff x="447" y="2252"/>
          <a:chExt cx="171" cy="300"/>
        </a:xfrm>
      </xdr:grpSpPr>
      <xdr:grpSp>
        <xdr:nvGrpSpPr>
          <xdr:cNvPr id="7" name="Group 49">
            <a:extLst>
              <a:ext uri="{FF2B5EF4-FFF2-40B4-BE49-F238E27FC236}">
                <a16:creationId xmlns:a16="http://schemas.microsoft.com/office/drawing/2014/main" id="{00000000-0008-0000-0800-000007000000}"/>
              </a:ext>
            </a:extLst>
          </xdr:cNvPr>
          <xdr:cNvGrpSpPr>
            <a:grpSpLocks/>
          </xdr:cNvGrpSpPr>
        </xdr:nvGrpSpPr>
        <xdr:grpSpPr bwMode="auto">
          <a:xfrm>
            <a:off x="447" y="2252"/>
            <a:ext cx="171" cy="28"/>
            <a:chOff x="445" y="158"/>
            <a:chExt cx="169" cy="28"/>
          </a:xfrm>
        </xdr:grpSpPr>
        <xdr:sp macro="" textlink="">
          <xdr:nvSpPr>
            <xdr:cNvPr id="20" name="Text Box 50">
              <a:extLst>
                <a:ext uri="{FF2B5EF4-FFF2-40B4-BE49-F238E27FC236}">
                  <a16:creationId xmlns:a16="http://schemas.microsoft.com/office/drawing/2014/main" id="{00000000-0008-0000-0800-00001400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1" name="Text Box 51">
              <a:extLst>
                <a:ext uri="{FF2B5EF4-FFF2-40B4-BE49-F238E27FC236}">
                  <a16:creationId xmlns:a16="http://schemas.microsoft.com/office/drawing/2014/main" id="{00000000-0008-0000-0800-00001500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 name="Text Box 52">
              <a:extLst>
                <a:ext uri="{FF2B5EF4-FFF2-40B4-BE49-F238E27FC236}">
                  <a16:creationId xmlns:a16="http://schemas.microsoft.com/office/drawing/2014/main" id="{00000000-0008-0000-0800-00001600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8" name="Group 53">
            <a:extLst>
              <a:ext uri="{FF2B5EF4-FFF2-40B4-BE49-F238E27FC236}">
                <a16:creationId xmlns:a16="http://schemas.microsoft.com/office/drawing/2014/main" id="{00000000-0008-0000-0800-000008000000}"/>
              </a:ext>
            </a:extLst>
          </xdr:cNvPr>
          <xdr:cNvGrpSpPr>
            <a:grpSpLocks/>
          </xdr:cNvGrpSpPr>
        </xdr:nvGrpSpPr>
        <xdr:grpSpPr bwMode="auto">
          <a:xfrm>
            <a:off x="447" y="2339"/>
            <a:ext cx="171" cy="28"/>
            <a:chOff x="445" y="158"/>
            <a:chExt cx="169" cy="28"/>
          </a:xfrm>
        </xdr:grpSpPr>
        <xdr:sp macro="" textlink="">
          <xdr:nvSpPr>
            <xdr:cNvPr id="17" name="Text Box 54">
              <a:extLst>
                <a:ext uri="{FF2B5EF4-FFF2-40B4-BE49-F238E27FC236}">
                  <a16:creationId xmlns:a16="http://schemas.microsoft.com/office/drawing/2014/main" id="{00000000-0008-0000-0800-000011000000}"/>
                </a:ext>
              </a:extLst>
            </xdr:cNvPr>
            <xdr:cNvSpPr txBox="1">
              <a:spLocks noChangeArrowheads="1"/>
            </xdr:cNvSpPr>
          </xdr:nvSpPr>
          <xdr:spPr bwMode="auto">
            <a:xfrm>
              <a:off x="445"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8" name="Text Box 55">
              <a:extLst>
                <a:ext uri="{FF2B5EF4-FFF2-40B4-BE49-F238E27FC236}">
                  <a16:creationId xmlns:a16="http://schemas.microsoft.com/office/drawing/2014/main" id="{00000000-0008-0000-0800-000012000000}"/>
                </a:ext>
              </a:extLst>
            </xdr:cNvPr>
            <xdr:cNvSpPr txBox="1">
              <a:spLocks noChangeArrowheads="1"/>
            </xdr:cNvSpPr>
          </xdr:nvSpPr>
          <xdr:spPr bwMode="auto">
            <a:xfrm>
              <a:off x="51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9" name="Text Box 56">
              <a:extLst>
                <a:ext uri="{FF2B5EF4-FFF2-40B4-BE49-F238E27FC236}">
                  <a16:creationId xmlns:a16="http://schemas.microsoft.com/office/drawing/2014/main" id="{00000000-0008-0000-0800-000013000000}"/>
                </a:ext>
              </a:extLst>
            </xdr:cNvPr>
            <xdr:cNvSpPr txBox="1">
              <a:spLocks noChangeArrowheads="1"/>
            </xdr:cNvSpPr>
          </xdr:nvSpPr>
          <xdr:spPr bwMode="auto">
            <a:xfrm>
              <a:off x="58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 name="Group 57">
            <a:extLst>
              <a:ext uri="{FF2B5EF4-FFF2-40B4-BE49-F238E27FC236}">
                <a16:creationId xmlns:a16="http://schemas.microsoft.com/office/drawing/2014/main" id="{00000000-0008-0000-0800-000009000000}"/>
              </a:ext>
            </a:extLst>
          </xdr:cNvPr>
          <xdr:cNvGrpSpPr>
            <a:grpSpLocks/>
          </xdr:cNvGrpSpPr>
        </xdr:nvGrpSpPr>
        <xdr:grpSpPr bwMode="auto">
          <a:xfrm>
            <a:off x="447" y="2426"/>
            <a:ext cx="171" cy="28"/>
            <a:chOff x="445" y="158"/>
            <a:chExt cx="169" cy="28"/>
          </a:xfrm>
        </xdr:grpSpPr>
        <xdr:sp macro="" textlink="">
          <xdr:nvSpPr>
            <xdr:cNvPr id="14" name="Text Box 58">
              <a:extLst>
                <a:ext uri="{FF2B5EF4-FFF2-40B4-BE49-F238E27FC236}">
                  <a16:creationId xmlns:a16="http://schemas.microsoft.com/office/drawing/2014/main" id="{00000000-0008-0000-0800-00000E000000}"/>
                </a:ext>
              </a:extLst>
            </xdr:cNvPr>
            <xdr:cNvSpPr txBox="1">
              <a:spLocks noChangeArrowheads="1"/>
            </xdr:cNvSpPr>
          </xdr:nvSpPr>
          <xdr:spPr bwMode="auto">
            <a:xfrm>
              <a:off x="445"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 name="Text Box 59">
              <a:extLst>
                <a:ext uri="{FF2B5EF4-FFF2-40B4-BE49-F238E27FC236}">
                  <a16:creationId xmlns:a16="http://schemas.microsoft.com/office/drawing/2014/main" id="{00000000-0008-0000-0800-00000F000000}"/>
                </a:ext>
              </a:extLst>
            </xdr:cNvPr>
            <xdr:cNvSpPr txBox="1">
              <a:spLocks noChangeArrowheads="1"/>
            </xdr:cNvSpPr>
          </xdr:nvSpPr>
          <xdr:spPr bwMode="auto">
            <a:xfrm>
              <a:off x="51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6" name="Text Box 60">
              <a:extLst>
                <a:ext uri="{FF2B5EF4-FFF2-40B4-BE49-F238E27FC236}">
                  <a16:creationId xmlns:a16="http://schemas.microsoft.com/office/drawing/2014/main" id="{00000000-0008-0000-0800-000010000000}"/>
                </a:ext>
              </a:extLst>
            </xdr:cNvPr>
            <xdr:cNvSpPr txBox="1">
              <a:spLocks noChangeArrowheads="1"/>
            </xdr:cNvSpPr>
          </xdr:nvSpPr>
          <xdr:spPr bwMode="auto">
            <a:xfrm>
              <a:off x="58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0" name="Group 61">
            <a:extLst>
              <a:ext uri="{FF2B5EF4-FFF2-40B4-BE49-F238E27FC236}">
                <a16:creationId xmlns:a16="http://schemas.microsoft.com/office/drawing/2014/main" id="{00000000-0008-0000-0800-00000A000000}"/>
              </a:ext>
            </a:extLst>
          </xdr:cNvPr>
          <xdr:cNvGrpSpPr>
            <a:grpSpLocks/>
          </xdr:cNvGrpSpPr>
        </xdr:nvGrpSpPr>
        <xdr:grpSpPr bwMode="auto">
          <a:xfrm>
            <a:off x="447" y="2524"/>
            <a:ext cx="171" cy="28"/>
            <a:chOff x="445" y="158"/>
            <a:chExt cx="169" cy="28"/>
          </a:xfrm>
        </xdr:grpSpPr>
        <xdr:sp macro="" textlink="">
          <xdr:nvSpPr>
            <xdr:cNvPr id="11" name="Text Box 62">
              <a:extLst>
                <a:ext uri="{FF2B5EF4-FFF2-40B4-BE49-F238E27FC236}">
                  <a16:creationId xmlns:a16="http://schemas.microsoft.com/office/drawing/2014/main" id="{00000000-0008-0000-0800-00000B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 name="Text Box 63">
              <a:extLst>
                <a:ext uri="{FF2B5EF4-FFF2-40B4-BE49-F238E27FC236}">
                  <a16:creationId xmlns:a16="http://schemas.microsoft.com/office/drawing/2014/main" id="{00000000-0008-0000-0800-00000C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 name="Text Box 64">
              <a:extLst>
                <a:ext uri="{FF2B5EF4-FFF2-40B4-BE49-F238E27FC236}">
                  <a16:creationId xmlns:a16="http://schemas.microsoft.com/office/drawing/2014/main" id="{00000000-0008-0000-0800-00000D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81</xdr:row>
      <xdr:rowOff>0</xdr:rowOff>
    </xdr:from>
    <xdr:to>
      <xdr:col>5</xdr:col>
      <xdr:colOff>476250</xdr:colOff>
      <xdr:row>81</xdr:row>
      <xdr:rowOff>0</xdr:rowOff>
    </xdr:to>
    <xdr:grpSp>
      <xdr:nvGrpSpPr>
        <xdr:cNvPr id="23" name="Group 65">
          <a:extLst>
            <a:ext uri="{FF2B5EF4-FFF2-40B4-BE49-F238E27FC236}">
              <a16:creationId xmlns:a16="http://schemas.microsoft.com/office/drawing/2014/main" id="{00000000-0008-0000-0800-000017000000}"/>
            </a:ext>
          </a:extLst>
        </xdr:cNvPr>
        <xdr:cNvGrpSpPr>
          <a:grpSpLocks/>
        </xdr:cNvGrpSpPr>
      </xdr:nvGrpSpPr>
      <xdr:grpSpPr bwMode="auto">
        <a:xfrm>
          <a:off x="2422525" y="13115192"/>
          <a:ext cx="2557340" cy="0"/>
          <a:chOff x="445" y="158"/>
          <a:chExt cx="169" cy="28"/>
        </a:xfrm>
      </xdr:grpSpPr>
      <xdr:sp macro="" textlink="">
        <xdr:nvSpPr>
          <xdr:cNvPr id="24" name="Text Box 66">
            <a:extLst>
              <a:ext uri="{FF2B5EF4-FFF2-40B4-BE49-F238E27FC236}">
                <a16:creationId xmlns:a16="http://schemas.microsoft.com/office/drawing/2014/main" id="{00000000-0008-0000-0800-000018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5" name="Text Box 67">
            <a:extLst>
              <a:ext uri="{FF2B5EF4-FFF2-40B4-BE49-F238E27FC236}">
                <a16:creationId xmlns:a16="http://schemas.microsoft.com/office/drawing/2014/main" id="{00000000-0008-0000-0800-000019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6" name="Text Box 68">
            <a:extLst>
              <a:ext uri="{FF2B5EF4-FFF2-40B4-BE49-F238E27FC236}">
                <a16:creationId xmlns:a16="http://schemas.microsoft.com/office/drawing/2014/main" id="{00000000-0008-0000-0800-00001A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81</xdr:row>
      <xdr:rowOff>0</xdr:rowOff>
    </xdr:from>
    <xdr:to>
      <xdr:col>5</xdr:col>
      <xdr:colOff>476250</xdr:colOff>
      <xdr:row>81</xdr:row>
      <xdr:rowOff>0</xdr:rowOff>
    </xdr:to>
    <xdr:grpSp>
      <xdr:nvGrpSpPr>
        <xdr:cNvPr id="27" name="Group 69">
          <a:extLst>
            <a:ext uri="{FF2B5EF4-FFF2-40B4-BE49-F238E27FC236}">
              <a16:creationId xmlns:a16="http://schemas.microsoft.com/office/drawing/2014/main" id="{00000000-0008-0000-0800-00001B000000}"/>
            </a:ext>
          </a:extLst>
        </xdr:cNvPr>
        <xdr:cNvGrpSpPr>
          <a:grpSpLocks/>
        </xdr:cNvGrpSpPr>
      </xdr:nvGrpSpPr>
      <xdr:grpSpPr bwMode="auto">
        <a:xfrm>
          <a:off x="2422525" y="13115192"/>
          <a:ext cx="2557340" cy="0"/>
          <a:chOff x="445" y="158"/>
          <a:chExt cx="169" cy="28"/>
        </a:xfrm>
      </xdr:grpSpPr>
      <xdr:sp macro="" textlink="">
        <xdr:nvSpPr>
          <xdr:cNvPr id="28" name="Text Box 70">
            <a:extLst>
              <a:ext uri="{FF2B5EF4-FFF2-40B4-BE49-F238E27FC236}">
                <a16:creationId xmlns:a16="http://schemas.microsoft.com/office/drawing/2014/main" id="{00000000-0008-0000-0800-00001C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 name="Text Box 71">
            <a:extLst>
              <a:ext uri="{FF2B5EF4-FFF2-40B4-BE49-F238E27FC236}">
                <a16:creationId xmlns:a16="http://schemas.microsoft.com/office/drawing/2014/main" id="{00000000-0008-0000-0800-00001D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0" name="Text Box 72">
            <a:extLst>
              <a:ext uri="{FF2B5EF4-FFF2-40B4-BE49-F238E27FC236}">
                <a16:creationId xmlns:a16="http://schemas.microsoft.com/office/drawing/2014/main" id="{00000000-0008-0000-0800-00001E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117</xdr:row>
      <xdr:rowOff>0</xdr:rowOff>
    </xdr:from>
    <xdr:to>
      <xdr:col>5</xdr:col>
      <xdr:colOff>476250</xdr:colOff>
      <xdr:row>117</xdr:row>
      <xdr:rowOff>0</xdr:rowOff>
    </xdr:to>
    <xdr:grpSp>
      <xdr:nvGrpSpPr>
        <xdr:cNvPr id="31" name="Group 105">
          <a:extLst>
            <a:ext uri="{FF2B5EF4-FFF2-40B4-BE49-F238E27FC236}">
              <a16:creationId xmlns:a16="http://schemas.microsoft.com/office/drawing/2014/main" id="{00000000-0008-0000-0800-00001F000000}"/>
            </a:ext>
          </a:extLst>
        </xdr:cNvPr>
        <xdr:cNvGrpSpPr>
          <a:grpSpLocks/>
        </xdr:cNvGrpSpPr>
      </xdr:nvGrpSpPr>
      <xdr:grpSpPr bwMode="auto">
        <a:xfrm>
          <a:off x="2422525" y="18918115"/>
          <a:ext cx="2557340" cy="0"/>
          <a:chOff x="445" y="158"/>
          <a:chExt cx="169" cy="28"/>
        </a:xfrm>
      </xdr:grpSpPr>
      <xdr:sp macro="" textlink="">
        <xdr:nvSpPr>
          <xdr:cNvPr id="32" name="Text Box 106">
            <a:extLst>
              <a:ext uri="{FF2B5EF4-FFF2-40B4-BE49-F238E27FC236}">
                <a16:creationId xmlns:a16="http://schemas.microsoft.com/office/drawing/2014/main" id="{00000000-0008-0000-0800-000020000000}"/>
              </a:ext>
            </a:extLst>
          </xdr:cNvPr>
          <xdr:cNvSpPr txBox="1">
            <a:spLocks noChangeArrowheads="1"/>
          </xdr:cNvSpPr>
        </xdr:nvSpPr>
        <xdr:spPr bwMode="auto">
          <a:xfrm>
            <a:off x="-12299955359400" y="189261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3" name="Text Box 107">
            <a:extLst>
              <a:ext uri="{FF2B5EF4-FFF2-40B4-BE49-F238E27FC236}">
                <a16:creationId xmlns:a16="http://schemas.microsoft.com/office/drawing/2014/main" id="{00000000-0008-0000-0800-000021000000}"/>
              </a:ext>
            </a:extLst>
          </xdr:cNvPr>
          <xdr:cNvSpPr txBox="1">
            <a:spLocks noChangeArrowheads="1"/>
          </xdr:cNvSpPr>
        </xdr:nvSpPr>
        <xdr:spPr bwMode="auto">
          <a:xfrm>
            <a:off x="-12299955359400" y="189261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4" name="Text Box 108">
            <a:extLst>
              <a:ext uri="{FF2B5EF4-FFF2-40B4-BE49-F238E27FC236}">
                <a16:creationId xmlns:a16="http://schemas.microsoft.com/office/drawing/2014/main" id="{00000000-0008-0000-0800-000022000000}"/>
              </a:ext>
            </a:extLst>
          </xdr:cNvPr>
          <xdr:cNvSpPr txBox="1">
            <a:spLocks noChangeArrowheads="1"/>
          </xdr:cNvSpPr>
        </xdr:nvSpPr>
        <xdr:spPr bwMode="auto">
          <a:xfrm>
            <a:off x="-12299955359400" y="189261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120</xdr:row>
      <xdr:rowOff>0</xdr:rowOff>
    </xdr:from>
    <xdr:to>
      <xdr:col>5</xdr:col>
      <xdr:colOff>476250</xdr:colOff>
      <xdr:row>121</xdr:row>
      <xdr:rowOff>0</xdr:rowOff>
    </xdr:to>
    <xdr:grpSp>
      <xdr:nvGrpSpPr>
        <xdr:cNvPr id="35" name="Group 393">
          <a:extLst>
            <a:ext uri="{FF2B5EF4-FFF2-40B4-BE49-F238E27FC236}">
              <a16:creationId xmlns:a16="http://schemas.microsoft.com/office/drawing/2014/main" id="{00000000-0008-0000-0800-000023000000}"/>
            </a:ext>
          </a:extLst>
        </xdr:cNvPr>
        <xdr:cNvGrpSpPr>
          <a:grpSpLocks/>
        </xdr:cNvGrpSpPr>
      </xdr:nvGrpSpPr>
      <xdr:grpSpPr bwMode="auto">
        <a:xfrm>
          <a:off x="2422525" y="19401692"/>
          <a:ext cx="2557340" cy="161193"/>
          <a:chOff x="447" y="4131"/>
          <a:chExt cx="171" cy="120"/>
        </a:xfrm>
      </xdr:grpSpPr>
      <xdr:grpSp>
        <xdr:nvGrpSpPr>
          <xdr:cNvPr id="36" name="Group 109">
            <a:extLst>
              <a:ext uri="{FF2B5EF4-FFF2-40B4-BE49-F238E27FC236}">
                <a16:creationId xmlns:a16="http://schemas.microsoft.com/office/drawing/2014/main" id="{00000000-0008-0000-0800-000024000000}"/>
              </a:ext>
            </a:extLst>
          </xdr:cNvPr>
          <xdr:cNvGrpSpPr>
            <a:grpSpLocks/>
          </xdr:cNvGrpSpPr>
        </xdr:nvGrpSpPr>
        <xdr:grpSpPr bwMode="auto">
          <a:xfrm>
            <a:off x="447" y="4131"/>
            <a:ext cx="171" cy="28"/>
            <a:chOff x="445" y="158"/>
            <a:chExt cx="169" cy="28"/>
          </a:xfrm>
        </xdr:grpSpPr>
        <xdr:sp macro="" textlink="">
          <xdr:nvSpPr>
            <xdr:cNvPr id="41" name="Text Box 110">
              <a:extLst>
                <a:ext uri="{FF2B5EF4-FFF2-40B4-BE49-F238E27FC236}">
                  <a16:creationId xmlns:a16="http://schemas.microsoft.com/office/drawing/2014/main" id="{00000000-0008-0000-0800-000029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42" name="Text Box 111">
              <a:extLst>
                <a:ext uri="{FF2B5EF4-FFF2-40B4-BE49-F238E27FC236}">
                  <a16:creationId xmlns:a16="http://schemas.microsoft.com/office/drawing/2014/main" id="{00000000-0008-0000-0800-00002A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43" name="Text Box 112">
              <a:extLst>
                <a:ext uri="{FF2B5EF4-FFF2-40B4-BE49-F238E27FC236}">
                  <a16:creationId xmlns:a16="http://schemas.microsoft.com/office/drawing/2014/main" id="{00000000-0008-0000-0800-00002B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7" name="Group 113">
            <a:extLst>
              <a:ext uri="{FF2B5EF4-FFF2-40B4-BE49-F238E27FC236}">
                <a16:creationId xmlns:a16="http://schemas.microsoft.com/office/drawing/2014/main" id="{00000000-0008-0000-0800-000025000000}"/>
              </a:ext>
            </a:extLst>
          </xdr:cNvPr>
          <xdr:cNvGrpSpPr>
            <a:grpSpLocks/>
          </xdr:cNvGrpSpPr>
        </xdr:nvGrpSpPr>
        <xdr:grpSpPr bwMode="auto">
          <a:xfrm>
            <a:off x="447" y="4223"/>
            <a:ext cx="171" cy="28"/>
            <a:chOff x="445" y="158"/>
            <a:chExt cx="169" cy="28"/>
          </a:xfrm>
        </xdr:grpSpPr>
        <xdr:sp macro="" textlink="">
          <xdr:nvSpPr>
            <xdr:cNvPr id="38" name="Text Box 114">
              <a:extLst>
                <a:ext uri="{FF2B5EF4-FFF2-40B4-BE49-F238E27FC236}">
                  <a16:creationId xmlns:a16="http://schemas.microsoft.com/office/drawing/2014/main" id="{00000000-0008-0000-0800-000026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9" name="Text Box 115">
              <a:extLst>
                <a:ext uri="{FF2B5EF4-FFF2-40B4-BE49-F238E27FC236}">
                  <a16:creationId xmlns:a16="http://schemas.microsoft.com/office/drawing/2014/main" id="{00000000-0008-0000-0800-000027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40" name="Text Box 116">
              <a:extLst>
                <a:ext uri="{FF2B5EF4-FFF2-40B4-BE49-F238E27FC236}">
                  <a16:creationId xmlns:a16="http://schemas.microsoft.com/office/drawing/2014/main" id="{00000000-0008-0000-0800-000028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166</xdr:row>
      <xdr:rowOff>0</xdr:rowOff>
    </xdr:from>
    <xdr:to>
      <xdr:col>5</xdr:col>
      <xdr:colOff>476250</xdr:colOff>
      <xdr:row>172</xdr:row>
      <xdr:rowOff>0</xdr:rowOff>
    </xdr:to>
    <xdr:grpSp>
      <xdr:nvGrpSpPr>
        <xdr:cNvPr id="44" name="Group 394">
          <a:extLst>
            <a:ext uri="{FF2B5EF4-FFF2-40B4-BE49-F238E27FC236}">
              <a16:creationId xmlns:a16="http://schemas.microsoft.com/office/drawing/2014/main" id="{00000000-0008-0000-0800-00002C000000}"/>
            </a:ext>
          </a:extLst>
        </xdr:cNvPr>
        <xdr:cNvGrpSpPr>
          <a:grpSpLocks/>
        </xdr:cNvGrpSpPr>
      </xdr:nvGrpSpPr>
      <xdr:grpSpPr bwMode="auto">
        <a:xfrm>
          <a:off x="2422525" y="26816538"/>
          <a:ext cx="2557340" cy="967154"/>
          <a:chOff x="447" y="5263"/>
          <a:chExt cx="171" cy="484"/>
        </a:xfrm>
      </xdr:grpSpPr>
      <xdr:grpSp>
        <xdr:nvGrpSpPr>
          <xdr:cNvPr id="45" name="Group 117">
            <a:extLst>
              <a:ext uri="{FF2B5EF4-FFF2-40B4-BE49-F238E27FC236}">
                <a16:creationId xmlns:a16="http://schemas.microsoft.com/office/drawing/2014/main" id="{00000000-0008-0000-0800-00002D000000}"/>
              </a:ext>
            </a:extLst>
          </xdr:cNvPr>
          <xdr:cNvGrpSpPr>
            <a:grpSpLocks/>
          </xdr:cNvGrpSpPr>
        </xdr:nvGrpSpPr>
        <xdr:grpSpPr bwMode="auto">
          <a:xfrm>
            <a:off x="447" y="5263"/>
            <a:ext cx="171" cy="28"/>
            <a:chOff x="445" y="158"/>
            <a:chExt cx="169" cy="28"/>
          </a:xfrm>
        </xdr:grpSpPr>
        <xdr:sp macro="" textlink="">
          <xdr:nvSpPr>
            <xdr:cNvPr id="70" name="Text Box 118">
              <a:extLst>
                <a:ext uri="{FF2B5EF4-FFF2-40B4-BE49-F238E27FC236}">
                  <a16:creationId xmlns:a16="http://schemas.microsoft.com/office/drawing/2014/main" id="{00000000-0008-0000-0800-000046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71" name="Text Box 119">
              <a:extLst>
                <a:ext uri="{FF2B5EF4-FFF2-40B4-BE49-F238E27FC236}">
                  <a16:creationId xmlns:a16="http://schemas.microsoft.com/office/drawing/2014/main" id="{00000000-0008-0000-0800-000047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72" name="Text Box 120">
              <a:extLst>
                <a:ext uri="{FF2B5EF4-FFF2-40B4-BE49-F238E27FC236}">
                  <a16:creationId xmlns:a16="http://schemas.microsoft.com/office/drawing/2014/main" id="{00000000-0008-0000-0800-000048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6" name="Group 121">
            <a:extLst>
              <a:ext uri="{FF2B5EF4-FFF2-40B4-BE49-F238E27FC236}">
                <a16:creationId xmlns:a16="http://schemas.microsoft.com/office/drawing/2014/main" id="{00000000-0008-0000-0800-00002E000000}"/>
              </a:ext>
            </a:extLst>
          </xdr:cNvPr>
          <xdr:cNvGrpSpPr>
            <a:grpSpLocks/>
          </xdr:cNvGrpSpPr>
        </xdr:nvGrpSpPr>
        <xdr:grpSpPr bwMode="auto">
          <a:xfrm>
            <a:off x="447" y="5429"/>
            <a:ext cx="171" cy="28"/>
            <a:chOff x="445" y="158"/>
            <a:chExt cx="169" cy="28"/>
          </a:xfrm>
        </xdr:grpSpPr>
        <xdr:sp macro="" textlink="">
          <xdr:nvSpPr>
            <xdr:cNvPr id="67" name="Text Box 122">
              <a:extLst>
                <a:ext uri="{FF2B5EF4-FFF2-40B4-BE49-F238E27FC236}">
                  <a16:creationId xmlns:a16="http://schemas.microsoft.com/office/drawing/2014/main" id="{00000000-0008-0000-0800-000043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68" name="Text Box 123">
              <a:extLst>
                <a:ext uri="{FF2B5EF4-FFF2-40B4-BE49-F238E27FC236}">
                  <a16:creationId xmlns:a16="http://schemas.microsoft.com/office/drawing/2014/main" id="{00000000-0008-0000-0800-000044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9" name="Text Box 124">
              <a:extLst>
                <a:ext uri="{FF2B5EF4-FFF2-40B4-BE49-F238E27FC236}">
                  <a16:creationId xmlns:a16="http://schemas.microsoft.com/office/drawing/2014/main" id="{00000000-0008-0000-0800-000045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7" name="Group 125">
            <a:extLst>
              <a:ext uri="{FF2B5EF4-FFF2-40B4-BE49-F238E27FC236}">
                <a16:creationId xmlns:a16="http://schemas.microsoft.com/office/drawing/2014/main" id="{00000000-0008-0000-0800-00002F000000}"/>
              </a:ext>
            </a:extLst>
          </xdr:cNvPr>
          <xdr:cNvGrpSpPr>
            <a:grpSpLocks/>
          </xdr:cNvGrpSpPr>
        </xdr:nvGrpSpPr>
        <xdr:grpSpPr bwMode="auto">
          <a:xfrm>
            <a:off x="447" y="5509"/>
            <a:ext cx="171" cy="24"/>
            <a:chOff x="445" y="158"/>
            <a:chExt cx="169" cy="28"/>
          </a:xfrm>
        </xdr:grpSpPr>
        <xdr:sp macro="" textlink="">
          <xdr:nvSpPr>
            <xdr:cNvPr id="64" name="Text Box 126">
              <a:extLst>
                <a:ext uri="{FF2B5EF4-FFF2-40B4-BE49-F238E27FC236}">
                  <a16:creationId xmlns:a16="http://schemas.microsoft.com/office/drawing/2014/main" id="{00000000-0008-0000-0800-000040000000}"/>
                </a:ext>
              </a:extLst>
            </xdr:cNvPr>
            <xdr:cNvSpPr txBox="1">
              <a:spLocks noChangeArrowheads="1"/>
            </xdr:cNvSpPr>
          </xdr:nvSpPr>
          <xdr:spPr bwMode="auto">
            <a:xfrm>
              <a:off x="445"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65" name="Text Box 127">
              <a:extLst>
                <a:ext uri="{FF2B5EF4-FFF2-40B4-BE49-F238E27FC236}">
                  <a16:creationId xmlns:a16="http://schemas.microsoft.com/office/drawing/2014/main" id="{00000000-0008-0000-0800-000041000000}"/>
                </a:ext>
              </a:extLst>
            </xdr:cNvPr>
            <xdr:cNvSpPr txBox="1">
              <a:spLocks noChangeArrowheads="1"/>
            </xdr:cNvSpPr>
          </xdr:nvSpPr>
          <xdr:spPr bwMode="auto">
            <a:xfrm>
              <a:off x="51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6" name="Text Box 128">
              <a:extLst>
                <a:ext uri="{FF2B5EF4-FFF2-40B4-BE49-F238E27FC236}">
                  <a16:creationId xmlns:a16="http://schemas.microsoft.com/office/drawing/2014/main" id="{00000000-0008-0000-0800-000042000000}"/>
                </a:ext>
              </a:extLst>
            </xdr:cNvPr>
            <xdr:cNvSpPr txBox="1">
              <a:spLocks noChangeArrowheads="1"/>
            </xdr:cNvSpPr>
          </xdr:nvSpPr>
          <xdr:spPr bwMode="auto">
            <a:xfrm>
              <a:off x="58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8" name="Group 129">
            <a:extLst>
              <a:ext uri="{FF2B5EF4-FFF2-40B4-BE49-F238E27FC236}">
                <a16:creationId xmlns:a16="http://schemas.microsoft.com/office/drawing/2014/main" id="{00000000-0008-0000-0800-000030000000}"/>
              </a:ext>
            </a:extLst>
          </xdr:cNvPr>
          <xdr:cNvGrpSpPr>
            <a:grpSpLocks/>
          </xdr:cNvGrpSpPr>
        </xdr:nvGrpSpPr>
        <xdr:grpSpPr bwMode="auto">
          <a:xfrm>
            <a:off x="447" y="5584"/>
            <a:ext cx="171" cy="28"/>
            <a:chOff x="445" y="158"/>
            <a:chExt cx="169" cy="28"/>
          </a:xfrm>
        </xdr:grpSpPr>
        <xdr:sp macro="" textlink="">
          <xdr:nvSpPr>
            <xdr:cNvPr id="61" name="Text Box 130">
              <a:extLst>
                <a:ext uri="{FF2B5EF4-FFF2-40B4-BE49-F238E27FC236}">
                  <a16:creationId xmlns:a16="http://schemas.microsoft.com/office/drawing/2014/main" id="{00000000-0008-0000-0800-00003D000000}"/>
                </a:ext>
              </a:extLst>
            </xdr:cNvPr>
            <xdr:cNvSpPr txBox="1">
              <a:spLocks noChangeArrowheads="1"/>
            </xdr:cNvSpPr>
          </xdr:nvSpPr>
          <xdr:spPr bwMode="auto">
            <a:xfrm>
              <a:off x="445" y="160"/>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62" name="Text Box 131">
              <a:extLst>
                <a:ext uri="{FF2B5EF4-FFF2-40B4-BE49-F238E27FC236}">
                  <a16:creationId xmlns:a16="http://schemas.microsoft.com/office/drawing/2014/main" id="{00000000-0008-0000-0800-00003E000000}"/>
                </a:ext>
              </a:extLst>
            </xdr:cNvPr>
            <xdr:cNvSpPr txBox="1">
              <a:spLocks noChangeArrowheads="1"/>
            </xdr:cNvSpPr>
          </xdr:nvSpPr>
          <xdr:spPr bwMode="auto">
            <a:xfrm>
              <a:off x="516" y="160"/>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3" name="Text Box 132">
              <a:extLst>
                <a:ext uri="{FF2B5EF4-FFF2-40B4-BE49-F238E27FC236}">
                  <a16:creationId xmlns:a16="http://schemas.microsoft.com/office/drawing/2014/main" id="{00000000-0008-0000-0800-00003F000000}"/>
                </a:ext>
              </a:extLst>
            </xdr:cNvPr>
            <xdr:cNvSpPr txBox="1">
              <a:spLocks noChangeArrowheads="1"/>
            </xdr:cNvSpPr>
          </xdr:nvSpPr>
          <xdr:spPr bwMode="auto">
            <a:xfrm>
              <a:off x="586" y="160"/>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9" name="Group 133">
            <a:extLst>
              <a:ext uri="{FF2B5EF4-FFF2-40B4-BE49-F238E27FC236}">
                <a16:creationId xmlns:a16="http://schemas.microsoft.com/office/drawing/2014/main" id="{00000000-0008-0000-0800-000031000000}"/>
              </a:ext>
            </a:extLst>
          </xdr:cNvPr>
          <xdr:cNvGrpSpPr>
            <a:grpSpLocks/>
          </xdr:cNvGrpSpPr>
        </xdr:nvGrpSpPr>
        <xdr:grpSpPr bwMode="auto">
          <a:xfrm>
            <a:off x="447" y="5652"/>
            <a:ext cx="171" cy="28"/>
            <a:chOff x="445" y="158"/>
            <a:chExt cx="169" cy="28"/>
          </a:xfrm>
        </xdr:grpSpPr>
        <xdr:sp macro="" textlink="">
          <xdr:nvSpPr>
            <xdr:cNvPr id="58" name="Text Box 134">
              <a:extLst>
                <a:ext uri="{FF2B5EF4-FFF2-40B4-BE49-F238E27FC236}">
                  <a16:creationId xmlns:a16="http://schemas.microsoft.com/office/drawing/2014/main" id="{00000000-0008-0000-0800-00003A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59" name="Text Box 135">
              <a:extLst>
                <a:ext uri="{FF2B5EF4-FFF2-40B4-BE49-F238E27FC236}">
                  <a16:creationId xmlns:a16="http://schemas.microsoft.com/office/drawing/2014/main" id="{00000000-0008-0000-0800-00003B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0" name="Text Box 136">
              <a:extLst>
                <a:ext uri="{FF2B5EF4-FFF2-40B4-BE49-F238E27FC236}">
                  <a16:creationId xmlns:a16="http://schemas.microsoft.com/office/drawing/2014/main" id="{00000000-0008-0000-0800-00003C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50" name="Group 137">
            <a:extLst>
              <a:ext uri="{FF2B5EF4-FFF2-40B4-BE49-F238E27FC236}">
                <a16:creationId xmlns:a16="http://schemas.microsoft.com/office/drawing/2014/main" id="{00000000-0008-0000-0800-000032000000}"/>
              </a:ext>
            </a:extLst>
          </xdr:cNvPr>
          <xdr:cNvGrpSpPr>
            <a:grpSpLocks/>
          </xdr:cNvGrpSpPr>
        </xdr:nvGrpSpPr>
        <xdr:grpSpPr bwMode="auto">
          <a:xfrm>
            <a:off x="447" y="5719"/>
            <a:ext cx="171" cy="28"/>
            <a:chOff x="445" y="158"/>
            <a:chExt cx="169" cy="28"/>
          </a:xfrm>
        </xdr:grpSpPr>
        <xdr:sp macro="" textlink="">
          <xdr:nvSpPr>
            <xdr:cNvPr id="55" name="Text Box 138">
              <a:extLst>
                <a:ext uri="{FF2B5EF4-FFF2-40B4-BE49-F238E27FC236}">
                  <a16:creationId xmlns:a16="http://schemas.microsoft.com/office/drawing/2014/main" id="{00000000-0008-0000-0800-000037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56" name="Text Box 139">
              <a:extLst>
                <a:ext uri="{FF2B5EF4-FFF2-40B4-BE49-F238E27FC236}">
                  <a16:creationId xmlns:a16="http://schemas.microsoft.com/office/drawing/2014/main" id="{00000000-0008-0000-0800-000038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57" name="Text Box 140">
              <a:extLst>
                <a:ext uri="{FF2B5EF4-FFF2-40B4-BE49-F238E27FC236}">
                  <a16:creationId xmlns:a16="http://schemas.microsoft.com/office/drawing/2014/main" id="{00000000-0008-0000-0800-000039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51" name="Group 141">
            <a:extLst>
              <a:ext uri="{FF2B5EF4-FFF2-40B4-BE49-F238E27FC236}">
                <a16:creationId xmlns:a16="http://schemas.microsoft.com/office/drawing/2014/main" id="{00000000-0008-0000-0800-000033000000}"/>
              </a:ext>
            </a:extLst>
          </xdr:cNvPr>
          <xdr:cNvGrpSpPr>
            <a:grpSpLocks/>
          </xdr:cNvGrpSpPr>
        </xdr:nvGrpSpPr>
        <xdr:grpSpPr bwMode="auto">
          <a:xfrm>
            <a:off x="447" y="5347"/>
            <a:ext cx="171" cy="28"/>
            <a:chOff x="445" y="158"/>
            <a:chExt cx="169" cy="28"/>
          </a:xfrm>
        </xdr:grpSpPr>
        <xdr:sp macro="" textlink="">
          <xdr:nvSpPr>
            <xdr:cNvPr id="52" name="Text Box 142">
              <a:extLst>
                <a:ext uri="{FF2B5EF4-FFF2-40B4-BE49-F238E27FC236}">
                  <a16:creationId xmlns:a16="http://schemas.microsoft.com/office/drawing/2014/main" id="{00000000-0008-0000-0800-000034000000}"/>
                </a:ext>
              </a:extLst>
            </xdr:cNvPr>
            <xdr:cNvSpPr txBox="1">
              <a:spLocks noChangeArrowheads="1"/>
            </xdr:cNvSpPr>
          </xdr:nvSpPr>
          <xdr:spPr bwMode="auto">
            <a:xfrm>
              <a:off x="445"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53" name="Text Box 143">
              <a:extLst>
                <a:ext uri="{FF2B5EF4-FFF2-40B4-BE49-F238E27FC236}">
                  <a16:creationId xmlns:a16="http://schemas.microsoft.com/office/drawing/2014/main" id="{00000000-0008-0000-0800-000035000000}"/>
                </a:ext>
              </a:extLst>
            </xdr:cNvPr>
            <xdr:cNvSpPr txBox="1">
              <a:spLocks noChangeArrowheads="1"/>
            </xdr:cNvSpPr>
          </xdr:nvSpPr>
          <xdr:spPr bwMode="auto">
            <a:xfrm>
              <a:off x="51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54" name="Text Box 144">
              <a:extLst>
                <a:ext uri="{FF2B5EF4-FFF2-40B4-BE49-F238E27FC236}">
                  <a16:creationId xmlns:a16="http://schemas.microsoft.com/office/drawing/2014/main" id="{00000000-0008-0000-0800-000036000000}"/>
                </a:ext>
              </a:extLst>
            </xdr:cNvPr>
            <xdr:cNvSpPr txBox="1">
              <a:spLocks noChangeArrowheads="1"/>
            </xdr:cNvSpPr>
          </xdr:nvSpPr>
          <xdr:spPr bwMode="auto">
            <a:xfrm>
              <a:off x="58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172</xdr:row>
      <xdr:rowOff>0</xdr:rowOff>
    </xdr:from>
    <xdr:to>
      <xdr:col>5</xdr:col>
      <xdr:colOff>476250</xdr:colOff>
      <xdr:row>172</xdr:row>
      <xdr:rowOff>0</xdr:rowOff>
    </xdr:to>
    <xdr:grpSp>
      <xdr:nvGrpSpPr>
        <xdr:cNvPr id="73" name="Group 145">
          <a:extLst>
            <a:ext uri="{FF2B5EF4-FFF2-40B4-BE49-F238E27FC236}">
              <a16:creationId xmlns:a16="http://schemas.microsoft.com/office/drawing/2014/main" id="{00000000-0008-0000-0800-000049000000}"/>
            </a:ext>
          </a:extLst>
        </xdr:cNvPr>
        <xdr:cNvGrpSpPr>
          <a:grpSpLocks/>
        </xdr:cNvGrpSpPr>
      </xdr:nvGrpSpPr>
      <xdr:grpSpPr bwMode="auto">
        <a:xfrm>
          <a:off x="2422525" y="27783692"/>
          <a:ext cx="2557340" cy="0"/>
          <a:chOff x="445" y="158"/>
          <a:chExt cx="169" cy="28"/>
        </a:xfrm>
      </xdr:grpSpPr>
      <xdr:sp macro="" textlink="">
        <xdr:nvSpPr>
          <xdr:cNvPr id="74" name="Text Box 146">
            <a:extLst>
              <a:ext uri="{FF2B5EF4-FFF2-40B4-BE49-F238E27FC236}">
                <a16:creationId xmlns:a16="http://schemas.microsoft.com/office/drawing/2014/main" id="{00000000-0008-0000-0800-00004A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75" name="Text Box 147">
            <a:extLst>
              <a:ext uri="{FF2B5EF4-FFF2-40B4-BE49-F238E27FC236}">
                <a16:creationId xmlns:a16="http://schemas.microsoft.com/office/drawing/2014/main" id="{00000000-0008-0000-0800-00004B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76" name="Text Box 148">
            <a:extLst>
              <a:ext uri="{FF2B5EF4-FFF2-40B4-BE49-F238E27FC236}">
                <a16:creationId xmlns:a16="http://schemas.microsoft.com/office/drawing/2014/main" id="{00000000-0008-0000-0800-00004C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172</xdr:row>
      <xdr:rowOff>0</xdr:rowOff>
    </xdr:from>
    <xdr:to>
      <xdr:col>5</xdr:col>
      <xdr:colOff>476250</xdr:colOff>
      <xdr:row>172</xdr:row>
      <xdr:rowOff>0</xdr:rowOff>
    </xdr:to>
    <xdr:grpSp>
      <xdr:nvGrpSpPr>
        <xdr:cNvPr id="77" name="Group 149">
          <a:extLst>
            <a:ext uri="{FF2B5EF4-FFF2-40B4-BE49-F238E27FC236}">
              <a16:creationId xmlns:a16="http://schemas.microsoft.com/office/drawing/2014/main" id="{00000000-0008-0000-0800-00004D000000}"/>
            </a:ext>
          </a:extLst>
        </xdr:cNvPr>
        <xdr:cNvGrpSpPr>
          <a:grpSpLocks/>
        </xdr:cNvGrpSpPr>
      </xdr:nvGrpSpPr>
      <xdr:grpSpPr bwMode="auto">
        <a:xfrm>
          <a:off x="2422525" y="27783692"/>
          <a:ext cx="2557340" cy="0"/>
          <a:chOff x="445" y="158"/>
          <a:chExt cx="169" cy="28"/>
        </a:xfrm>
      </xdr:grpSpPr>
      <xdr:sp macro="" textlink="">
        <xdr:nvSpPr>
          <xdr:cNvPr id="78" name="Text Box 150">
            <a:extLst>
              <a:ext uri="{FF2B5EF4-FFF2-40B4-BE49-F238E27FC236}">
                <a16:creationId xmlns:a16="http://schemas.microsoft.com/office/drawing/2014/main" id="{00000000-0008-0000-0800-00004E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79" name="Text Box 151">
            <a:extLst>
              <a:ext uri="{FF2B5EF4-FFF2-40B4-BE49-F238E27FC236}">
                <a16:creationId xmlns:a16="http://schemas.microsoft.com/office/drawing/2014/main" id="{00000000-0008-0000-0800-00004F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80" name="Text Box 152">
            <a:extLst>
              <a:ext uri="{FF2B5EF4-FFF2-40B4-BE49-F238E27FC236}">
                <a16:creationId xmlns:a16="http://schemas.microsoft.com/office/drawing/2014/main" id="{00000000-0008-0000-0800-000050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172</xdr:row>
      <xdr:rowOff>0</xdr:rowOff>
    </xdr:from>
    <xdr:to>
      <xdr:col>5</xdr:col>
      <xdr:colOff>476250</xdr:colOff>
      <xdr:row>172</xdr:row>
      <xdr:rowOff>0</xdr:rowOff>
    </xdr:to>
    <xdr:grpSp>
      <xdr:nvGrpSpPr>
        <xdr:cNvPr id="81" name="Group 153">
          <a:extLst>
            <a:ext uri="{FF2B5EF4-FFF2-40B4-BE49-F238E27FC236}">
              <a16:creationId xmlns:a16="http://schemas.microsoft.com/office/drawing/2014/main" id="{00000000-0008-0000-0800-000051000000}"/>
            </a:ext>
          </a:extLst>
        </xdr:cNvPr>
        <xdr:cNvGrpSpPr>
          <a:grpSpLocks/>
        </xdr:cNvGrpSpPr>
      </xdr:nvGrpSpPr>
      <xdr:grpSpPr bwMode="auto">
        <a:xfrm>
          <a:off x="2422525" y="27783692"/>
          <a:ext cx="2557340" cy="0"/>
          <a:chOff x="445" y="158"/>
          <a:chExt cx="169" cy="28"/>
        </a:xfrm>
      </xdr:grpSpPr>
      <xdr:sp macro="" textlink="">
        <xdr:nvSpPr>
          <xdr:cNvPr id="82" name="Text Box 154">
            <a:extLst>
              <a:ext uri="{FF2B5EF4-FFF2-40B4-BE49-F238E27FC236}">
                <a16:creationId xmlns:a16="http://schemas.microsoft.com/office/drawing/2014/main" id="{00000000-0008-0000-0800-000052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83" name="Text Box 155">
            <a:extLst>
              <a:ext uri="{FF2B5EF4-FFF2-40B4-BE49-F238E27FC236}">
                <a16:creationId xmlns:a16="http://schemas.microsoft.com/office/drawing/2014/main" id="{00000000-0008-0000-0800-000053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84" name="Text Box 156">
            <a:extLst>
              <a:ext uri="{FF2B5EF4-FFF2-40B4-BE49-F238E27FC236}">
                <a16:creationId xmlns:a16="http://schemas.microsoft.com/office/drawing/2014/main" id="{00000000-0008-0000-0800-000054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172</xdr:row>
      <xdr:rowOff>0</xdr:rowOff>
    </xdr:from>
    <xdr:to>
      <xdr:col>5</xdr:col>
      <xdr:colOff>476250</xdr:colOff>
      <xdr:row>172</xdr:row>
      <xdr:rowOff>0</xdr:rowOff>
    </xdr:to>
    <xdr:grpSp>
      <xdr:nvGrpSpPr>
        <xdr:cNvPr id="85" name="Group 157">
          <a:extLst>
            <a:ext uri="{FF2B5EF4-FFF2-40B4-BE49-F238E27FC236}">
              <a16:creationId xmlns:a16="http://schemas.microsoft.com/office/drawing/2014/main" id="{00000000-0008-0000-0800-000055000000}"/>
            </a:ext>
          </a:extLst>
        </xdr:cNvPr>
        <xdr:cNvGrpSpPr>
          <a:grpSpLocks/>
        </xdr:cNvGrpSpPr>
      </xdr:nvGrpSpPr>
      <xdr:grpSpPr bwMode="auto">
        <a:xfrm>
          <a:off x="2422525" y="27783692"/>
          <a:ext cx="2557340" cy="0"/>
          <a:chOff x="445" y="158"/>
          <a:chExt cx="169" cy="28"/>
        </a:xfrm>
      </xdr:grpSpPr>
      <xdr:sp macro="" textlink="">
        <xdr:nvSpPr>
          <xdr:cNvPr id="86" name="Text Box 158">
            <a:extLst>
              <a:ext uri="{FF2B5EF4-FFF2-40B4-BE49-F238E27FC236}">
                <a16:creationId xmlns:a16="http://schemas.microsoft.com/office/drawing/2014/main" id="{00000000-0008-0000-0800-000056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87" name="Text Box 159">
            <a:extLst>
              <a:ext uri="{FF2B5EF4-FFF2-40B4-BE49-F238E27FC236}">
                <a16:creationId xmlns:a16="http://schemas.microsoft.com/office/drawing/2014/main" id="{00000000-0008-0000-0800-000057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88" name="Text Box 160">
            <a:extLst>
              <a:ext uri="{FF2B5EF4-FFF2-40B4-BE49-F238E27FC236}">
                <a16:creationId xmlns:a16="http://schemas.microsoft.com/office/drawing/2014/main" id="{00000000-0008-0000-0800-000058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192</xdr:row>
      <xdr:rowOff>0</xdr:rowOff>
    </xdr:from>
    <xdr:to>
      <xdr:col>5</xdr:col>
      <xdr:colOff>476250</xdr:colOff>
      <xdr:row>197</xdr:row>
      <xdr:rowOff>0</xdr:rowOff>
    </xdr:to>
    <xdr:grpSp>
      <xdr:nvGrpSpPr>
        <xdr:cNvPr id="89" name="Group 395">
          <a:extLst>
            <a:ext uri="{FF2B5EF4-FFF2-40B4-BE49-F238E27FC236}">
              <a16:creationId xmlns:a16="http://schemas.microsoft.com/office/drawing/2014/main" id="{00000000-0008-0000-0800-000059000000}"/>
            </a:ext>
          </a:extLst>
        </xdr:cNvPr>
        <xdr:cNvGrpSpPr>
          <a:grpSpLocks/>
        </xdr:cNvGrpSpPr>
      </xdr:nvGrpSpPr>
      <xdr:grpSpPr bwMode="auto">
        <a:xfrm>
          <a:off x="2422525" y="31007538"/>
          <a:ext cx="2557340" cy="805962"/>
          <a:chOff x="447" y="6285"/>
          <a:chExt cx="171" cy="450"/>
        </a:xfrm>
      </xdr:grpSpPr>
      <xdr:grpSp>
        <xdr:nvGrpSpPr>
          <xdr:cNvPr id="90" name="Group 161">
            <a:extLst>
              <a:ext uri="{FF2B5EF4-FFF2-40B4-BE49-F238E27FC236}">
                <a16:creationId xmlns:a16="http://schemas.microsoft.com/office/drawing/2014/main" id="{00000000-0008-0000-0800-00005A000000}"/>
              </a:ext>
            </a:extLst>
          </xdr:cNvPr>
          <xdr:cNvGrpSpPr>
            <a:grpSpLocks/>
          </xdr:cNvGrpSpPr>
        </xdr:nvGrpSpPr>
        <xdr:grpSpPr bwMode="auto">
          <a:xfrm>
            <a:off x="447" y="6285"/>
            <a:ext cx="171" cy="28"/>
            <a:chOff x="445" y="158"/>
            <a:chExt cx="169" cy="28"/>
          </a:xfrm>
        </xdr:grpSpPr>
        <xdr:sp macro="" textlink="">
          <xdr:nvSpPr>
            <xdr:cNvPr id="111" name="Text Box 162">
              <a:extLst>
                <a:ext uri="{FF2B5EF4-FFF2-40B4-BE49-F238E27FC236}">
                  <a16:creationId xmlns:a16="http://schemas.microsoft.com/office/drawing/2014/main" id="{00000000-0008-0000-0800-00006F000000}"/>
                </a:ext>
              </a:extLst>
            </xdr:cNvPr>
            <xdr:cNvSpPr txBox="1">
              <a:spLocks noChangeArrowheads="1"/>
            </xdr:cNvSpPr>
          </xdr:nvSpPr>
          <xdr:spPr bwMode="auto">
            <a:xfrm>
              <a:off x="445"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12" name="Text Box 163">
              <a:extLst>
                <a:ext uri="{FF2B5EF4-FFF2-40B4-BE49-F238E27FC236}">
                  <a16:creationId xmlns:a16="http://schemas.microsoft.com/office/drawing/2014/main" id="{00000000-0008-0000-0800-000070000000}"/>
                </a:ext>
              </a:extLst>
            </xdr:cNvPr>
            <xdr:cNvSpPr txBox="1">
              <a:spLocks noChangeArrowheads="1"/>
            </xdr:cNvSpPr>
          </xdr:nvSpPr>
          <xdr:spPr bwMode="auto">
            <a:xfrm>
              <a:off x="51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13" name="Text Box 164">
              <a:extLst>
                <a:ext uri="{FF2B5EF4-FFF2-40B4-BE49-F238E27FC236}">
                  <a16:creationId xmlns:a16="http://schemas.microsoft.com/office/drawing/2014/main" id="{00000000-0008-0000-0800-000071000000}"/>
                </a:ext>
              </a:extLst>
            </xdr:cNvPr>
            <xdr:cNvSpPr txBox="1">
              <a:spLocks noChangeArrowheads="1"/>
            </xdr:cNvSpPr>
          </xdr:nvSpPr>
          <xdr:spPr bwMode="auto">
            <a:xfrm>
              <a:off x="58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1" name="Group 165">
            <a:extLst>
              <a:ext uri="{FF2B5EF4-FFF2-40B4-BE49-F238E27FC236}">
                <a16:creationId xmlns:a16="http://schemas.microsoft.com/office/drawing/2014/main" id="{00000000-0008-0000-0800-00005B000000}"/>
              </a:ext>
            </a:extLst>
          </xdr:cNvPr>
          <xdr:cNvGrpSpPr>
            <a:grpSpLocks/>
          </xdr:cNvGrpSpPr>
        </xdr:nvGrpSpPr>
        <xdr:grpSpPr bwMode="auto">
          <a:xfrm>
            <a:off x="447" y="6379"/>
            <a:ext cx="171" cy="28"/>
            <a:chOff x="445" y="158"/>
            <a:chExt cx="169" cy="28"/>
          </a:xfrm>
        </xdr:grpSpPr>
        <xdr:sp macro="" textlink="">
          <xdr:nvSpPr>
            <xdr:cNvPr id="108" name="Text Box 166">
              <a:extLst>
                <a:ext uri="{FF2B5EF4-FFF2-40B4-BE49-F238E27FC236}">
                  <a16:creationId xmlns:a16="http://schemas.microsoft.com/office/drawing/2014/main" id="{00000000-0008-0000-0800-00006C000000}"/>
                </a:ext>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9" name="Text Box 167">
              <a:extLst>
                <a:ext uri="{FF2B5EF4-FFF2-40B4-BE49-F238E27FC236}">
                  <a16:creationId xmlns:a16="http://schemas.microsoft.com/office/drawing/2014/main" id="{00000000-0008-0000-0800-00006D000000}"/>
                </a:ext>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10" name="Text Box 168">
              <a:extLst>
                <a:ext uri="{FF2B5EF4-FFF2-40B4-BE49-F238E27FC236}">
                  <a16:creationId xmlns:a16="http://schemas.microsoft.com/office/drawing/2014/main" id="{00000000-0008-0000-0800-00006E000000}"/>
                </a:ext>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2" name="Group 169">
            <a:extLst>
              <a:ext uri="{FF2B5EF4-FFF2-40B4-BE49-F238E27FC236}">
                <a16:creationId xmlns:a16="http://schemas.microsoft.com/office/drawing/2014/main" id="{00000000-0008-0000-0800-00005C000000}"/>
              </a:ext>
            </a:extLst>
          </xdr:cNvPr>
          <xdr:cNvGrpSpPr>
            <a:grpSpLocks/>
          </xdr:cNvGrpSpPr>
        </xdr:nvGrpSpPr>
        <xdr:grpSpPr bwMode="auto">
          <a:xfrm>
            <a:off x="447" y="6466"/>
            <a:ext cx="171" cy="28"/>
            <a:chOff x="445" y="158"/>
            <a:chExt cx="169" cy="28"/>
          </a:xfrm>
        </xdr:grpSpPr>
        <xdr:sp macro="" textlink="">
          <xdr:nvSpPr>
            <xdr:cNvPr id="105" name="Text Box 170">
              <a:extLst>
                <a:ext uri="{FF2B5EF4-FFF2-40B4-BE49-F238E27FC236}">
                  <a16:creationId xmlns:a16="http://schemas.microsoft.com/office/drawing/2014/main" id="{00000000-0008-0000-0800-000069000000}"/>
                </a:ext>
              </a:extLst>
            </xdr:cNvPr>
            <xdr:cNvSpPr txBox="1">
              <a:spLocks noChangeArrowheads="1"/>
            </xdr:cNvSpPr>
          </xdr:nvSpPr>
          <xdr:spPr bwMode="auto">
            <a:xfrm>
              <a:off x="445"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6" name="Text Box 171">
              <a:extLst>
                <a:ext uri="{FF2B5EF4-FFF2-40B4-BE49-F238E27FC236}">
                  <a16:creationId xmlns:a16="http://schemas.microsoft.com/office/drawing/2014/main" id="{00000000-0008-0000-0800-00006A000000}"/>
                </a:ext>
              </a:extLst>
            </xdr:cNvPr>
            <xdr:cNvSpPr txBox="1">
              <a:spLocks noChangeArrowheads="1"/>
            </xdr:cNvSpPr>
          </xdr:nvSpPr>
          <xdr:spPr bwMode="auto">
            <a:xfrm>
              <a:off x="51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07" name="Text Box 172">
              <a:extLst>
                <a:ext uri="{FF2B5EF4-FFF2-40B4-BE49-F238E27FC236}">
                  <a16:creationId xmlns:a16="http://schemas.microsoft.com/office/drawing/2014/main" id="{00000000-0008-0000-0800-00006B000000}"/>
                </a:ext>
              </a:extLst>
            </xdr:cNvPr>
            <xdr:cNvSpPr txBox="1">
              <a:spLocks noChangeArrowheads="1"/>
            </xdr:cNvSpPr>
          </xdr:nvSpPr>
          <xdr:spPr bwMode="auto">
            <a:xfrm>
              <a:off x="58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3" name="Group 173">
            <a:extLst>
              <a:ext uri="{FF2B5EF4-FFF2-40B4-BE49-F238E27FC236}">
                <a16:creationId xmlns:a16="http://schemas.microsoft.com/office/drawing/2014/main" id="{00000000-0008-0000-0800-00005D000000}"/>
              </a:ext>
            </a:extLst>
          </xdr:cNvPr>
          <xdr:cNvGrpSpPr>
            <a:grpSpLocks/>
          </xdr:cNvGrpSpPr>
        </xdr:nvGrpSpPr>
        <xdr:grpSpPr bwMode="auto">
          <a:xfrm>
            <a:off x="447" y="6543"/>
            <a:ext cx="171" cy="28"/>
            <a:chOff x="445" y="158"/>
            <a:chExt cx="169" cy="28"/>
          </a:xfrm>
        </xdr:grpSpPr>
        <xdr:sp macro="" textlink="">
          <xdr:nvSpPr>
            <xdr:cNvPr id="102" name="Text Box 174">
              <a:extLst>
                <a:ext uri="{FF2B5EF4-FFF2-40B4-BE49-F238E27FC236}">
                  <a16:creationId xmlns:a16="http://schemas.microsoft.com/office/drawing/2014/main" id="{00000000-0008-0000-0800-000066000000}"/>
                </a:ext>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3" name="Text Box 175">
              <a:extLst>
                <a:ext uri="{FF2B5EF4-FFF2-40B4-BE49-F238E27FC236}">
                  <a16:creationId xmlns:a16="http://schemas.microsoft.com/office/drawing/2014/main" id="{00000000-0008-0000-0800-000067000000}"/>
                </a:ext>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04" name="Text Box 176">
              <a:extLst>
                <a:ext uri="{FF2B5EF4-FFF2-40B4-BE49-F238E27FC236}">
                  <a16:creationId xmlns:a16="http://schemas.microsoft.com/office/drawing/2014/main" id="{00000000-0008-0000-0800-000068000000}"/>
                </a:ext>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4" name="Group 177">
            <a:extLst>
              <a:ext uri="{FF2B5EF4-FFF2-40B4-BE49-F238E27FC236}">
                <a16:creationId xmlns:a16="http://schemas.microsoft.com/office/drawing/2014/main" id="{00000000-0008-0000-0800-00005E000000}"/>
              </a:ext>
            </a:extLst>
          </xdr:cNvPr>
          <xdr:cNvGrpSpPr>
            <a:grpSpLocks/>
          </xdr:cNvGrpSpPr>
        </xdr:nvGrpSpPr>
        <xdr:grpSpPr bwMode="auto">
          <a:xfrm>
            <a:off x="447" y="6622"/>
            <a:ext cx="171" cy="28"/>
            <a:chOff x="445" y="158"/>
            <a:chExt cx="169" cy="28"/>
          </a:xfrm>
        </xdr:grpSpPr>
        <xdr:sp macro="" textlink="">
          <xdr:nvSpPr>
            <xdr:cNvPr id="99" name="Text Box 178">
              <a:extLst>
                <a:ext uri="{FF2B5EF4-FFF2-40B4-BE49-F238E27FC236}">
                  <a16:creationId xmlns:a16="http://schemas.microsoft.com/office/drawing/2014/main" id="{00000000-0008-0000-0800-00006300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0" name="Text Box 179">
              <a:extLst>
                <a:ext uri="{FF2B5EF4-FFF2-40B4-BE49-F238E27FC236}">
                  <a16:creationId xmlns:a16="http://schemas.microsoft.com/office/drawing/2014/main" id="{00000000-0008-0000-0800-00006400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01" name="Text Box 180">
              <a:extLst>
                <a:ext uri="{FF2B5EF4-FFF2-40B4-BE49-F238E27FC236}">
                  <a16:creationId xmlns:a16="http://schemas.microsoft.com/office/drawing/2014/main" id="{00000000-0008-0000-0800-00006500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5" name="Group 181">
            <a:extLst>
              <a:ext uri="{FF2B5EF4-FFF2-40B4-BE49-F238E27FC236}">
                <a16:creationId xmlns:a16="http://schemas.microsoft.com/office/drawing/2014/main" id="{00000000-0008-0000-0800-00005F000000}"/>
              </a:ext>
            </a:extLst>
          </xdr:cNvPr>
          <xdr:cNvGrpSpPr>
            <a:grpSpLocks/>
          </xdr:cNvGrpSpPr>
        </xdr:nvGrpSpPr>
        <xdr:grpSpPr bwMode="auto">
          <a:xfrm>
            <a:off x="447" y="6707"/>
            <a:ext cx="171" cy="28"/>
            <a:chOff x="445" y="158"/>
            <a:chExt cx="169" cy="28"/>
          </a:xfrm>
        </xdr:grpSpPr>
        <xdr:sp macro="" textlink="">
          <xdr:nvSpPr>
            <xdr:cNvPr id="96" name="Text Box 182">
              <a:extLst>
                <a:ext uri="{FF2B5EF4-FFF2-40B4-BE49-F238E27FC236}">
                  <a16:creationId xmlns:a16="http://schemas.microsoft.com/office/drawing/2014/main" id="{00000000-0008-0000-0800-00006000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97" name="Text Box 183">
              <a:extLst>
                <a:ext uri="{FF2B5EF4-FFF2-40B4-BE49-F238E27FC236}">
                  <a16:creationId xmlns:a16="http://schemas.microsoft.com/office/drawing/2014/main" id="{00000000-0008-0000-0800-00006100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98" name="Text Box 184">
              <a:extLst>
                <a:ext uri="{FF2B5EF4-FFF2-40B4-BE49-F238E27FC236}">
                  <a16:creationId xmlns:a16="http://schemas.microsoft.com/office/drawing/2014/main" id="{00000000-0008-0000-0800-00006200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218</xdr:row>
      <xdr:rowOff>0</xdr:rowOff>
    </xdr:from>
    <xdr:to>
      <xdr:col>5</xdr:col>
      <xdr:colOff>476250</xdr:colOff>
      <xdr:row>222</xdr:row>
      <xdr:rowOff>0</xdr:rowOff>
    </xdr:to>
    <xdr:grpSp>
      <xdr:nvGrpSpPr>
        <xdr:cNvPr id="114" name="Group 396">
          <a:extLst>
            <a:ext uri="{FF2B5EF4-FFF2-40B4-BE49-F238E27FC236}">
              <a16:creationId xmlns:a16="http://schemas.microsoft.com/office/drawing/2014/main" id="{00000000-0008-0000-0800-000072000000}"/>
            </a:ext>
          </a:extLst>
        </xdr:cNvPr>
        <xdr:cNvGrpSpPr>
          <a:grpSpLocks/>
        </xdr:cNvGrpSpPr>
      </xdr:nvGrpSpPr>
      <xdr:grpSpPr bwMode="auto">
        <a:xfrm>
          <a:off x="2422525" y="35198538"/>
          <a:ext cx="2557340" cy="644770"/>
          <a:chOff x="447" y="7306"/>
          <a:chExt cx="171" cy="455"/>
        </a:xfrm>
      </xdr:grpSpPr>
      <xdr:grpSp>
        <xdr:nvGrpSpPr>
          <xdr:cNvPr id="115" name="Group 185">
            <a:extLst>
              <a:ext uri="{FF2B5EF4-FFF2-40B4-BE49-F238E27FC236}">
                <a16:creationId xmlns:a16="http://schemas.microsoft.com/office/drawing/2014/main" id="{00000000-0008-0000-0800-000073000000}"/>
              </a:ext>
            </a:extLst>
          </xdr:cNvPr>
          <xdr:cNvGrpSpPr>
            <a:grpSpLocks/>
          </xdr:cNvGrpSpPr>
        </xdr:nvGrpSpPr>
        <xdr:grpSpPr bwMode="auto">
          <a:xfrm>
            <a:off x="447" y="7306"/>
            <a:ext cx="171" cy="28"/>
            <a:chOff x="445" y="158"/>
            <a:chExt cx="169" cy="28"/>
          </a:xfrm>
        </xdr:grpSpPr>
        <xdr:sp macro="" textlink="">
          <xdr:nvSpPr>
            <xdr:cNvPr id="132" name="Text Box 186">
              <a:extLst>
                <a:ext uri="{FF2B5EF4-FFF2-40B4-BE49-F238E27FC236}">
                  <a16:creationId xmlns:a16="http://schemas.microsoft.com/office/drawing/2014/main" id="{00000000-0008-0000-0800-000084000000}"/>
                </a:ext>
              </a:extLst>
            </xdr:cNvPr>
            <xdr:cNvSpPr txBox="1">
              <a:spLocks noChangeArrowheads="1"/>
            </xdr:cNvSpPr>
          </xdr:nvSpPr>
          <xdr:spPr bwMode="auto">
            <a:xfrm>
              <a:off x="445"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33" name="Text Box 187">
              <a:extLst>
                <a:ext uri="{FF2B5EF4-FFF2-40B4-BE49-F238E27FC236}">
                  <a16:creationId xmlns:a16="http://schemas.microsoft.com/office/drawing/2014/main" id="{00000000-0008-0000-0800-000085000000}"/>
                </a:ext>
              </a:extLst>
            </xdr:cNvPr>
            <xdr:cNvSpPr txBox="1">
              <a:spLocks noChangeArrowheads="1"/>
            </xdr:cNvSpPr>
          </xdr:nvSpPr>
          <xdr:spPr bwMode="auto">
            <a:xfrm>
              <a:off x="51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4" name="Text Box 188">
              <a:extLst>
                <a:ext uri="{FF2B5EF4-FFF2-40B4-BE49-F238E27FC236}">
                  <a16:creationId xmlns:a16="http://schemas.microsoft.com/office/drawing/2014/main" id="{00000000-0008-0000-0800-000086000000}"/>
                </a:ext>
              </a:extLst>
            </xdr:cNvPr>
            <xdr:cNvSpPr txBox="1">
              <a:spLocks noChangeArrowheads="1"/>
            </xdr:cNvSpPr>
          </xdr:nvSpPr>
          <xdr:spPr bwMode="auto">
            <a:xfrm>
              <a:off x="58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6" name="Group 189">
            <a:extLst>
              <a:ext uri="{FF2B5EF4-FFF2-40B4-BE49-F238E27FC236}">
                <a16:creationId xmlns:a16="http://schemas.microsoft.com/office/drawing/2014/main" id="{00000000-0008-0000-0800-000074000000}"/>
              </a:ext>
            </a:extLst>
          </xdr:cNvPr>
          <xdr:cNvGrpSpPr>
            <a:grpSpLocks/>
          </xdr:cNvGrpSpPr>
        </xdr:nvGrpSpPr>
        <xdr:grpSpPr bwMode="auto">
          <a:xfrm>
            <a:off x="447" y="7420"/>
            <a:ext cx="171" cy="28"/>
            <a:chOff x="445" y="158"/>
            <a:chExt cx="169" cy="28"/>
          </a:xfrm>
        </xdr:grpSpPr>
        <xdr:sp macro="" textlink="">
          <xdr:nvSpPr>
            <xdr:cNvPr id="129" name="Text Box 190">
              <a:extLst>
                <a:ext uri="{FF2B5EF4-FFF2-40B4-BE49-F238E27FC236}">
                  <a16:creationId xmlns:a16="http://schemas.microsoft.com/office/drawing/2014/main" id="{00000000-0008-0000-0800-000081000000}"/>
                </a:ext>
              </a:extLst>
            </xdr:cNvPr>
            <xdr:cNvSpPr txBox="1">
              <a:spLocks noChangeArrowheads="1"/>
            </xdr:cNvSpPr>
          </xdr:nvSpPr>
          <xdr:spPr bwMode="auto">
            <a:xfrm>
              <a:off x="445"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30" name="Text Box 191">
              <a:extLst>
                <a:ext uri="{FF2B5EF4-FFF2-40B4-BE49-F238E27FC236}">
                  <a16:creationId xmlns:a16="http://schemas.microsoft.com/office/drawing/2014/main" id="{00000000-0008-0000-0800-000082000000}"/>
                </a:ext>
              </a:extLst>
            </xdr:cNvPr>
            <xdr:cNvSpPr txBox="1">
              <a:spLocks noChangeArrowheads="1"/>
            </xdr:cNvSpPr>
          </xdr:nvSpPr>
          <xdr:spPr bwMode="auto">
            <a:xfrm>
              <a:off x="51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1" name="Text Box 192">
              <a:extLst>
                <a:ext uri="{FF2B5EF4-FFF2-40B4-BE49-F238E27FC236}">
                  <a16:creationId xmlns:a16="http://schemas.microsoft.com/office/drawing/2014/main" id="{00000000-0008-0000-0800-000083000000}"/>
                </a:ext>
              </a:extLst>
            </xdr:cNvPr>
            <xdr:cNvSpPr txBox="1">
              <a:spLocks noChangeArrowheads="1"/>
            </xdr:cNvSpPr>
          </xdr:nvSpPr>
          <xdr:spPr bwMode="auto">
            <a:xfrm>
              <a:off x="58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7" name="Group 193">
            <a:extLst>
              <a:ext uri="{FF2B5EF4-FFF2-40B4-BE49-F238E27FC236}">
                <a16:creationId xmlns:a16="http://schemas.microsoft.com/office/drawing/2014/main" id="{00000000-0008-0000-0800-000075000000}"/>
              </a:ext>
            </a:extLst>
          </xdr:cNvPr>
          <xdr:cNvGrpSpPr>
            <a:grpSpLocks/>
          </xdr:cNvGrpSpPr>
        </xdr:nvGrpSpPr>
        <xdr:grpSpPr bwMode="auto">
          <a:xfrm>
            <a:off x="447" y="7535"/>
            <a:ext cx="171" cy="28"/>
            <a:chOff x="445" y="158"/>
            <a:chExt cx="169" cy="28"/>
          </a:xfrm>
        </xdr:grpSpPr>
        <xdr:sp macro="" textlink="">
          <xdr:nvSpPr>
            <xdr:cNvPr id="126" name="Text Box 194">
              <a:extLst>
                <a:ext uri="{FF2B5EF4-FFF2-40B4-BE49-F238E27FC236}">
                  <a16:creationId xmlns:a16="http://schemas.microsoft.com/office/drawing/2014/main" id="{00000000-0008-0000-0800-00007E000000}"/>
                </a:ext>
              </a:extLst>
            </xdr:cNvPr>
            <xdr:cNvSpPr txBox="1">
              <a:spLocks noChangeArrowheads="1"/>
            </xdr:cNvSpPr>
          </xdr:nvSpPr>
          <xdr:spPr bwMode="auto">
            <a:xfrm>
              <a:off x="445"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7" name="Text Box 195">
              <a:extLst>
                <a:ext uri="{FF2B5EF4-FFF2-40B4-BE49-F238E27FC236}">
                  <a16:creationId xmlns:a16="http://schemas.microsoft.com/office/drawing/2014/main" id="{00000000-0008-0000-0800-00007F000000}"/>
                </a:ext>
              </a:extLst>
            </xdr:cNvPr>
            <xdr:cNvSpPr txBox="1">
              <a:spLocks noChangeArrowheads="1"/>
            </xdr:cNvSpPr>
          </xdr:nvSpPr>
          <xdr:spPr bwMode="auto">
            <a:xfrm>
              <a:off x="51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28" name="Text Box 196">
              <a:extLst>
                <a:ext uri="{FF2B5EF4-FFF2-40B4-BE49-F238E27FC236}">
                  <a16:creationId xmlns:a16="http://schemas.microsoft.com/office/drawing/2014/main" id="{00000000-0008-0000-0800-000080000000}"/>
                </a:ext>
              </a:extLst>
            </xdr:cNvPr>
            <xdr:cNvSpPr txBox="1">
              <a:spLocks noChangeArrowheads="1"/>
            </xdr:cNvSpPr>
          </xdr:nvSpPr>
          <xdr:spPr bwMode="auto">
            <a:xfrm>
              <a:off x="58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8" name="Group 197">
            <a:extLst>
              <a:ext uri="{FF2B5EF4-FFF2-40B4-BE49-F238E27FC236}">
                <a16:creationId xmlns:a16="http://schemas.microsoft.com/office/drawing/2014/main" id="{00000000-0008-0000-0800-000076000000}"/>
              </a:ext>
            </a:extLst>
          </xdr:cNvPr>
          <xdr:cNvGrpSpPr>
            <a:grpSpLocks/>
          </xdr:cNvGrpSpPr>
        </xdr:nvGrpSpPr>
        <xdr:grpSpPr bwMode="auto">
          <a:xfrm>
            <a:off x="447" y="7639"/>
            <a:ext cx="171" cy="28"/>
            <a:chOff x="445" y="158"/>
            <a:chExt cx="169" cy="28"/>
          </a:xfrm>
        </xdr:grpSpPr>
        <xdr:sp macro="" textlink="">
          <xdr:nvSpPr>
            <xdr:cNvPr id="123" name="Text Box 198">
              <a:extLst>
                <a:ext uri="{FF2B5EF4-FFF2-40B4-BE49-F238E27FC236}">
                  <a16:creationId xmlns:a16="http://schemas.microsoft.com/office/drawing/2014/main" id="{00000000-0008-0000-0800-00007B000000}"/>
                </a:ext>
              </a:extLst>
            </xdr:cNvPr>
            <xdr:cNvSpPr txBox="1">
              <a:spLocks noChangeArrowheads="1"/>
            </xdr:cNvSpPr>
          </xdr:nvSpPr>
          <xdr:spPr bwMode="auto">
            <a:xfrm>
              <a:off x="445"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4" name="Text Box 199">
              <a:extLst>
                <a:ext uri="{FF2B5EF4-FFF2-40B4-BE49-F238E27FC236}">
                  <a16:creationId xmlns:a16="http://schemas.microsoft.com/office/drawing/2014/main" id="{00000000-0008-0000-0800-00007C000000}"/>
                </a:ext>
              </a:extLst>
            </xdr:cNvPr>
            <xdr:cNvSpPr txBox="1">
              <a:spLocks noChangeArrowheads="1"/>
            </xdr:cNvSpPr>
          </xdr:nvSpPr>
          <xdr:spPr bwMode="auto">
            <a:xfrm>
              <a:off x="51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25" name="Text Box 200">
              <a:extLst>
                <a:ext uri="{FF2B5EF4-FFF2-40B4-BE49-F238E27FC236}">
                  <a16:creationId xmlns:a16="http://schemas.microsoft.com/office/drawing/2014/main" id="{00000000-0008-0000-0800-00007D000000}"/>
                </a:ext>
              </a:extLst>
            </xdr:cNvPr>
            <xdr:cNvSpPr txBox="1">
              <a:spLocks noChangeArrowheads="1"/>
            </xdr:cNvSpPr>
          </xdr:nvSpPr>
          <xdr:spPr bwMode="auto">
            <a:xfrm>
              <a:off x="58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9" name="Group 201">
            <a:extLst>
              <a:ext uri="{FF2B5EF4-FFF2-40B4-BE49-F238E27FC236}">
                <a16:creationId xmlns:a16="http://schemas.microsoft.com/office/drawing/2014/main" id="{00000000-0008-0000-0800-000077000000}"/>
              </a:ext>
            </a:extLst>
          </xdr:cNvPr>
          <xdr:cNvGrpSpPr>
            <a:grpSpLocks/>
          </xdr:cNvGrpSpPr>
        </xdr:nvGrpSpPr>
        <xdr:grpSpPr bwMode="auto">
          <a:xfrm>
            <a:off x="447" y="7733"/>
            <a:ext cx="171" cy="28"/>
            <a:chOff x="445" y="158"/>
            <a:chExt cx="169" cy="28"/>
          </a:xfrm>
        </xdr:grpSpPr>
        <xdr:sp macro="" textlink="">
          <xdr:nvSpPr>
            <xdr:cNvPr id="120" name="Text Box 202">
              <a:extLst>
                <a:ext uri="{FF2B5EF4-FFF2-40B4-BE49-F238E27FC236}">
                  <a16:creationId xmlns:a16="http://schemas.microsoft.com/office/drawing/2014/main" id="{00000000-0008-0000-0800-000078000000}"/>
                </a:ext>
              </a:extLst>
            </xdr:cNvPr>
            <xdr:cNvSpPr txBox="1">
              <a:spLocks noChangeArrowheads="1"/>
            </xdr:cNvSpPr>
          </xdr:nvSpPr>
          <xdr:spPr bwMode="auto">
            <a:xfrm>
              <a:off x="445"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1" name="Text Box 203">
              <a:extLst>
                <a:ext uri="{FF2B5EF4-FFF2-40B4-BE49-F238E27FC236}">
                  <a16:creationId xmlns:a16="http://schemas.microsoft.com/office/drawing/2014/main" id="{00000000-0008-0000-0800-000079000000}"/>
                </a:ext>
              </a:extLst>
            </xdr:cNvPr>
            <xdr:cNvSpPr txBox="1">
              <a:spLocks noChangeArrowheads="1"/>
            </xdr:cNvSpPr>
          </xdr:nvSpPr>
          <xdr:spPr bwMode="auto">
            <a:xfrm>
              <a:off x="51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22" name="Text Box 204">
              <a:extLst>
                <a:ext uri="{FF2B5EF4-FFF2-40B4-BE49-F238E27FC236}">
                  <a16:creationId xmlns:a16="http://schemas.microsoft.com/office/drawing/2014/main" id="{00000000-0008-0000-0800-00007A000000}"/>
                </a:ext>
              </a:extLst>
            </xdr:cNvPr>
            <xdr:cNvSpPr txBox="1">
              <a:spLocks noChangeArrowheads="1"/>
            </xdr:cNvSpPr>
          </xdr:nvSpPr>
          <xdr:spPr bwMode="auto">
            <a:xfrm>
              <a:off x="58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222</xdr:row>
      <xdr:rowOff>0</xdr:rowOff>
    </xdr:from>
    <xdr:to>
      <xdr:col>5</xdr:col>
      <xdr:colOff>476250</xdr:colOff>
      <xdr:row>222</xdr:row>
      <xdr:rowOff>0</xdr:rowOff>
    </xdr:to>
    <xdr:grpSp>
      <xdr:nvGrpSpPr>
        <xdr:cNvPr id="135" name="Group 205">
          <a:extLst>
            <a:ext uri="{FF2B5EF4-FFF2-40B4-BE49-F238E27FC236}">
              <a16:creationId xmlns:a16="http://schemas.microsoft.com/office/drawing/2014/main" id="{00000000-0008-0000-0800-000087000000}"/>
            </a:ext>
          </a:extLst>
        </xdr:cNvPr>
        <xdr:cNvGrpSpPr>
          <a:grpSpLocks/>
        </xdr:cNvGrpSpPr>
      </xdr:nvGrpSpPr>
      <xdr:grpSpPr bwMode="auto">
        <a:xfrm>
          <a:off x="2422525" y="35843308"/>
          <a:ext cx="2557340" cy="0"/>
          <a:chOff x="445" y="158"/>
          <a:chExt cx="169" cy="28"/>
        </a:xfrm>
      </xdr:grpSpPr>
      <xdr:sp macro="" textlink="">
        <xdr:nvSpPr>
          <xdr:cNvPr id="136" name="Text Box 206">
            <a:extLst>
              <a:ext uri="{FF2B5EF4-FFF2-40B4-BE49-F238E27FC236}">
                <a16:creationId xmlns:a16="http://schemas.microsoft.com/office/drawing/2014/main" id="{00000000-0008-0000-0800-000088000000}"/>
              </a:ext>
            </a:extLst>
          </xdr:cNvPr>
          <xdr:cNvSpPr txBox="1">
            <a:spLocks noChangeArrowheads="1"/>
          </xdr:cNvSpPr>
        </xdr:nvSpPr>
        <xdr:spPr bwMode="auto">
          <a:xfrm>
            <a:off x="-12299955359400" y="359283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37" name="Text Box 207">
            <a:extLst>
              <a:ext uri="{FF2B5EF4-FFF2-40B4-BE49-F238E27FC236}">
                <a16:creationId xmlns:a16="http://schemas.microsoft.com/office/drawing/2014/main" id="{00000000-0008-0000-0800-000089000000}"/>
              </a:ext>
            </a:extLst>
          </xdr:cNvPr>
          <xdr:cNvSpPr txBox="1">
            <a:spLocks noChangeArrowheads="1"/>
          </xdr:cNvSpPr>
        </xdr:nvSpPr>
        <xdr:spPr bwMode="auto">
          <a:xfrm>
            <a:off x="-12299955359400" y="359283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8" name="Text Box 208">
            <a:extLst>
              <a:ext uri="{FF2B5EF4-FFF2-40B4-BE49-F238E27FC236}">
                <a16:creationId xmlns:a16="http://schemas.microsoft.com/office/drawing/2014/main" id="{00000000-0008-0000-0800-00008A000000}"/>
              </a:ext>
            </a:extLst>
          </xdr:cNvPr>
          <xdr:cNvSpPr txBox="1">
            <a:spLocks noChangeArrowheads="1"/>
          </xdr:cNvSpPr>
        </xdr:nvSpPr>
        <xdr:spPr bwMode="auto">
          <a:xfrm>
            <a:off x="-12299955359400" y="359283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242</xdr:row>
      <xdr:rowOff>0</xdr:rowOff>
    </xdr:from>
    <xdr:to>
      <xdr:col>5</xdr:col>
      <xdr:colOff>476250</xdr:colOff>
      <xdr:row>242</xdr:row>
      <xdr:rowOff>0</xdr:rowOff>
    </xdr:to>
    <xdr:grpSp>
      <xdr:nvGrpSpPr>
        <xdr:cNvPr id="139" name="Group 209">
          <a:extLst>
            <a:ext uri="{FF2B5EF4-FFF2-40B4-BE49-F238E27FC236}">
              <a16:creationId xmlns:a16="http://schemas.microsoft.com/office/drawing/2014/main" id="{00000000-0008-0000-0800-00008B000000}"/>
            </a:ext>
          </a:extLst>
        </xdr:cNvPr>
        <xdr:cNvGrpSpPr>
          <a:grpSpLocks/>
        </xdr:cNvGrpSpPr>
      </xdr:nvGrpSpPr>
      <xdr:grpSpPr bwMode="auto">
        <a:xfrm>
          <a:off x="2422525" y="39067154"/>
          <a:ext cx="2557340" cy="0"/>
          <a:chOff x="445" y="158"/>
          <a:chExt cx="169" cy="28"/>
        </a:xfrm>
      </xdr:grpSpPr>
      <xdr:sp macro="" textlink="">
        <xdr:nvSpPr>
          <xdr:cNvPr id="140" name="Text Box 210">
            <a:extLst>
              <a:ext uri="{FF2B5EF4-FFF2-40B4-BE49-F238E27FC236}">
                <a16:creationId xmlns:a16="http://schemas.microsoft.com/office/drawing/2014/main" id="{00000000-0008-0000-0800-00008C000000}"/>
              </a:ext>
            </a:extLst>
          </xdr:cNvPr>
          <xdr:cNvSpPr txBox="1">
            <a:spLocks noChangeArrowheads="1"/>
          </xdr:cNvSpPr>
        </xdr:nvSpPr>
        <xdr:spPr bwMode="auto">
          <a:xfrm>
            <a:off x="-12299955359400" y="391668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41" name="Text Box 211">
            <a:extLst>
              <a:ext uri="{FF2B5EF4-FFF2-40B4-BE49-F238E27FC236}">
                <a16:creationId xmlns:a16="http://schemas.microsoft.com/office/drawing/2014/main" id="{00000000-0008-0000-0800-00008D000000}"/>
              </a:ext>
            </a:extLst>
          </xdr:cNvPr>
          <xdr:cNvSpPr txBox="1">
            <a:spLocks noChangeArrowheads="1"/>
          </xdr:cNvSpPr>
        </xdr:nvSpPr>
        <xdr:spPr bwMode="auto">
          <a:xfrm>
            <a:off x="-12299955359400" y="391668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42" name="Text Box 212">
            <a:extLst>
              <a:ext uri="{FF2B5EF4-FFF2-40B4-BE49-F238E27FC236}">
                <a16:creationId xmlns:a16="http://schemas.microsoft.com/office/drawing/2014/main" id="{00000000-0008-0000-0800-00008E000000}"/>
              </a:ext>
            </a:extLst>
          </xdr:cNvPr>
          <xdr:cNvSpPr txBox="1">
            <a:spLocks noChangeArrowheads="1"/>
          </xdr:cNvSpPr>
        </xdr:nvSpPr>
        <xdr:spPr bwMode="auto">
          <a:xfrm>
            <a:off x="-12299955359400" y="391668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243</xdr:row>
      <xdr:rowOff>0</xdr:rowOff>
    </xdr:from>
    <xdr:to>
      <xdr:col>5</xdr:col>
      <xdr:colOff>476250</xdr:colOff>
      <xdr:row>246</xdr:row>
      <xdr:rowOff>0</xdr:rowOff>
    </xdr:to>
    <xdr:grpSp>
      <xdr:nvGrpSpPr>
        <xdr:cNvPr id="143" name="Group 397">
          <a:extLst>
            <a:ext uri="{FF2B5EF4-FFF2-40B4-BE49-F238E27FC236}">
              <a16:creationId xmlns:a16="http://schemas.microsoft.com/office/drawing/2014/main" id="{00000000-0008-0000-0800-00008F000000}"/>
            </a:ext>
          </a:extLst>
        </xdr:cNvPr>
        <xdr:cNvGrpSpPr>
          <a:grpSpLocks/>
        </xdr:cNvGrpSpPr>
      </xdr:nvGrpSpPr>
      <xdr:grpSpPr bwMode="auto">
        <a:xfrm>
          <a:off x="2422525" y="39228346"/>
          <a:ext cx="2557340" cy="483577"/>
          <a:chOff x="447" y="8428"/>
          <a:chExt cx="171" cy="341"/>
        </a:xfrm>
      </xdr:grpSpPr>
      <xdr:grpSp>
        <xdr:nvGrpSpPr>
          <xdr:cNvPr id="144" name="Group 213">
            <a:extLst>
              <a:ext uri="{FF2B5EF4-FFF2-40B4-BE49-F238E27FC236}">
                <a16:creationId xmlns:a16="http://schemas.microsoft.com/office/drawing/2014/main" id="{00000000-0008-0000-0800-000090000000}"/>
              </a:ext>
            </a:extLst>
          </xdr:cNvPr>
          <xdr:cNvGrpSpPr>
            <a:grpSpLocks/>
          </xdr:cNvGrpSpPr>
        </xdr:nvGrpSpPr>
        <xdr:grpSpPr bwMode="auto">
          <a:xfrm>
            <a:off x="447" y="8428"/>
            <a:ext cx="171" cy="28"/>
            <a:chOff x="445" y="158"/>
            <a:chExt cx="169" cy="28"/>
          </a:xfrm>
        </xdr:grpSpPr>
        <xdr:sp macro="" textlink="">
          <xdr:nvSpPr>
            <xdr:cNvPr id="157" name="Text Box 214">
              <a:extLst>
                <a:ext uri="{FF2B5EF4-FFF2-40B4-BE49-F238E27FC236}">
                  <a16:creationId xmlns:a16="http://schemas.microsoft.com/office/drawing/2014/main" id="{00000000-0008-0000-0800-00009D000000}"/>
                </a:ext>
              </a:extLst>
            </xdr:cNvPr>
            <xdr:cNvSpPr txBox="1">
              <a:spLocks noChangeArrowheads="1"/>
            </xdr:cNvSpPr>
          </xdr:nvSpPr>
          <xdr:spPr bwMode="auto">
            <a:xfrm>
              <a:off x="445"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8" name="Text Box 215">
              <a:extLst>
                <a:ext uri="{FF2B5EF4-FFF2-40B4-BE49-F238E27FC236}">
                  <a16:creationId xmlns:a16="http://schemas.microsoft.com/office/drawing/2014/main" id="{00000000-0008-0000-0800-00009E000000}"/>
                </a:ext>
              </a:extLst>
            </xdr:cNvPr>
            <xdr:cNvSpPr txBox="1">
              <a:spLocks noChangeArrowheads="1"/>
            </xdr:cNvSpPr>
          </xdr:nvSpPr>
          <xdr:spPr bwMode="auto">
            <a:xfrm>
              <a:off x="51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9" name="Text Box 216">
              <a:extLst>
                <a:ext uri="{FF2B5EF4-FFF2-40B4-BE49-F238E27FC236}">
                  <a16:creationId xmlns:a16="http://schemas.microsoft.com/office/drawing/2014/main" id="{00000000-0008-0000-0800-00009F000000}"/>
                </a:ext>
              </a:extLst>
            </xdr:cNvPr>
            <xdr:cNvSpPr txBox="1">
              <a:spLocks noChangeArrowheads="1"/>
            </xdr:cNvSpPr>
          </xdr:nvSpPr>
          <xdr:spPr bwMode="auto">
            <a:xfrm>
              <a:off x="58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45" name="Group 217">
            <a:extLst>
              <a:ext uri="{FF2B5EF4-FFF2-40B4-BE49-F238E27FC236}">
                <a16:creationId xmlns:a16="http://schemas.microsoft.com/office/drawing/2014/main" id="{00000000-0008-0000-0800-000091000000}"/>
              </a:ext>
            </a:extLst>
          </xdr:cNvPr>
          <xdr:cNvGrpSpPr>
            <a:grpSpLocks/>
          </xdr:cNvGrpSpPr>
        </xdr:nvGrpSpPr>
        <xdr:grpSpPr bwMode="auto">
          <a:xfrm>
            <a:off x="447" y="8543"/>
            <a:ext cx="171" cy="28"/>
            <a:chOff x="445" y="158"/>
            <a:chExt cx="169" cy="28"/>
          </a:xfrm>
        </xdr:grpSpPr>
        <xdr:sp macro="" textlink="">
          <xdr:nvSpPr>
            <xdr:cNvPr id="154" name="Text Box 218">
              <a:extLst>
                <a:ext uri="{FF2B5EF4-FFF2-40B4-BE49-F238E27FC236}">
                  <a16:creationId xmlns:a16="http://schemas.microsoft.com/office/drawing/2014/main" id="{00000000-0008-0000-0800-00009A000000}"/>
                </a:ext>
              </a:extLst>
            </xdr:cNvPr>
            <xdr:cNvSpPr txBox="1">
              <a:spLocks noChangeArrowheads="1"/>
            </xdr:cNvSpPr>
          </xdr:nvSpPr>
          <xdr:spPr bwMode="auto">
            <a:xfrm>
              <a:off x="445"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5" name="Text Box 219">
              <a:extLst>
                <a:ext uri="{FF2B5EF4-FFF2-40B4-BE49-F238E27FC236}">
                  <a16:creationId xmlns:a16="http://schemas.microsoft.com/office/drawing/2014/main" id="{00000000-0008-0000-0800-00009B000000}"/>
                </a:ext>
              </a:extLst>
            </xdr:cNvPr>
            <xdr:cNvSpPr txBox="1">
              <a:spLocks noChangeArrowheads="1"/>
            </xdr:cNvSpPr>
          </xdr:nvSpPr>
          <xdr:spPr bwMode="auto">
            <a:xfrm>
              <a:off x="51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6" name="Text Box 220">
              <a:extLst>
                <a:ext uri="{FF2B5EF4-FFF2-40B4-BE49-F238E27FC236}">
                  <a16:creationId xmlns:a16="http://schemas.microsoft.com/office/drawing/2014/main" id="{00000000-0008-0000-0800-00009C000000}"/>
                </a:ext>
              </a:extLst>
            </xdr:cNvPr>
            <xdr:cNvSpPr txBox="1">
              <a:spLocks noChangeArrowheads="1"/>
            </xdr:cNvSpPr>
          </xdr:nvSpPr>
          <xdr:spPr bwMode="auto">
            <a:xfrm>
              <a:off x="58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46" name="Group 221">
            <a:extLst>
              <a:ext uri="{FF2B5EF4-FFF2-40B4-BE49-F238E27FC236}">
                <a16:creationId xmlns:a16="http://schemas.microsoft.com/office/drawing/2014/main" id="{00000000-0008-0000-0800-000092000000}"/>
              </a:ext>
            </a:extLst>
          </xdr:cNvPr>
          <xdr:cNvGrpSpPr>
            <a:grpSpLocks/>
          </xdr:cNvGrpSpPr>
        </xdr:nvGrpSpPr>
        <xdr:grpSpPr bwMode="auto">
          <a:xfrm>
            <a:off x="447" y="8647"/>
            <a:ext cx="171" cy="28"/>
            <a:chOff x="445" y="158"/>
            <a:chExt cx="169" cy="28"/>
          </a:xfrm>
        </xdr:grpSpPr>
        <xdr:sp macro="" textlink="">
          <xdr:nvSpPr>
            <xdr:cNvPr id="151" name="Text Box 222">
              <a:extLst>
                <a:ext uri="{FF2B5EF4-FFF2-40B4-BE49-F238E27FC236}">
                  <a16:creationId xmlns:a16="http://schemas.microsoft.com/office/drawing/2014/main" id="{00000000-0008-0000-0800-000097000000}"/>
                </a:ext>
              </a:extLst>
            </xdr:cNvPr>
            <xdr:cNvSpPr txBox="1">
              <a:spLocks noChangeArrowheads="1"/>
            </xdr:cNvSpPr>
          </xdr:nvSpPr>
          <xdr:spPr bwMode="auto">
            <a:xfrm>
              <a:off x="445"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2" name="Text Box 223">
              <a:extLst>
                <a:ext uri="{FF2B5EF4-FFF2-40B4-BE49-F238E27FC236}">
                  <a16:creationId xmlns:a16="http://schemas.microsoft.com/office/drawing/2014/main" id="{00000000-0008-0000-0800-000098000000}"/>
                </a:ext>
              </a:extLst>
            </xdr:cNvPr>
            <xdr:cNvSpPr txBox="1">
              <a:spLocks noChangeArrowheads="1"/>
            </xdr:cNvSpPr>
          </xdr:nvSpPr>
          <xdr:spPr bwMode="auto">
            <a:xfrm>
              <a:off x="51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3" name="Text Box 224">
              <a:extLst>
                <a:ext uri="{FF2B5EF4-FFF2-40B4-BE49-F238E27FC236}">
                  <a16:creationId xmlns:a16="http://schemas.microsoft.com/office/drawing/2014/main" id="{00000000-0008-0000-0800-000099000000}"/>
                </a:ext>
              </a:extLst>
            </xdr:cNvPr>
            <xdr:cNvSpPr txBox="1">
              <a:spLocks noChangeArrowheads="1"/>
            </xdr:cNvSpPr>
          </xdr:nvSpPr>
          <xdr:spPr bwMode="auto">
            <a:xfrm>
              <a:off x="58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47" name="Group 225">
            <a:extLst>
              <a:ext uri="{FF2B5EF4-FFF2-40B4-BE49-F238E27FC236}">
                <a16:creationId xmlns:a16="http://schemas.microsoft.com/office/drawing/2014/main" id="{00000000-0008-0000-0800-000093000000}"/>
              </a:ext>
            </a:extLst>
          </xdr:cNvPr>
          <xdr:cNvGrpSpPr>
            <a:grpSpLocks/>
          </xdr:cNvGrpSpPr>
        </xdr:nvGrpSpPr>
        <xdr:grpSpPr bwMode="auto">
          <a:xfrm>
            <a:off x="447" y="8741"/>
            <a:ext cx="171" cy="28"/>
            <a:chOff x="445" y="158"/>
            <a:chExt cx="169" cy="28"/>
          </a:xfrm>
        </xdr:grpSpPr>
        <xdr:sp macro="" textlink="">
          <xdr:nvSpPr>
            <xdr:cNvPr id="148" name="Text Box 226">
              <a:extLst>
                <a:ext uri="{FF2B5EF4-FFF2-40B4-BE49-F238E27FC236}">
                  <a16:creationId xmlns:a16="http://schemas.microsoft.com/office/drawing/2014/main" id="{00000000-0008-0000-0800-000094000000}"/>
                </a:ext>
              </a:extLst>
            </xdr:cNvPr>
            <xdr:cNvSpPr txBox="1">
              <a:spLocks noChangeArrowheads="1"/>
            </xdr:cNvSpPr>
          </xdr:nvSpPr>
          <xdr:spPr bwMode="auto">
            <a:xfrm>
              <a:off x="445"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49" name="Text Box 227">
              <a:extLst>
                <a:ext uri="{FF2B5EF4-FFF2-40B4-BE49-F238E27FC236}">
                  <a16:creationId xmlns:a16="http://schemas.microsoft.com/office/drawing/2014/main" id="{00000000-0008-0000-0800-000095000000}"/>
                </a:ext>
              </a:extLst>
            </xdr:cNvPr>
            <xdr:cNvSpPr txBox="1">
              <a:spLocks noChangeArrowheads="1"/>
            </xdr:cNvSpPr>
          </xdr:nvSpPr>
          <xdr:spPr bwMode="auto">
            <a:xfrm>
              <a:off x="51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0" name="Text Box 228">
              <a:extLst>
                <a:ext uri="{FF2B5EF4-FFF2-40B4-BE49-F238E27FC236}">
                  <a16:creationId xmlns:a16="http://schemas.microsoft.com/office/drawing/2014/main" id="{00000000-0008-0000-0800-000096000000}"/>
                </a:ext>
              </a:extLst>
            </xdr:cNvPr>
            <xdr:cNvSpPr txBox="1">
              <a:spLocks noChangeArrowheads="1"/>
            </xdr:cNvSpPr>
          </xdr:nvSpPr>
          <xdr:spPr bwMode="auto">
            <a:xfrm>
              <a:off x="58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246</xdr:row>
      <xdr:rowOff>0</xdr:rowOff>
    </xdr:from>
    <xdr:to>
      <xdr:col>5</xdr:col>
      <xdr:colOff>476250</xdr:colOff>
      <xdr:row>246</xdr:row>
      <xdr:rowOff>0</xdr:rowOff>
    </xdr:to>
    <xdr:grpSp>
      <xdr:nvGrpSpPr>
        <xdr:cNvPr id="160" name="Group 229">
          <a:extLst>
            <a:ext uri="{FF2B5EF4-FFF2-40B4-BE49-F238E27FC236}">
              <a16:creationId xmlns:a16="http://schemas.microsoft.com/office/drawing/2014/main" id="{00000000-0008-0000-0800-0000A0000000}"/>
            </a:ext>
          </a:extLst>
        </xdr:cNvPr>
        <xdr:cNvGrpSpPr>
          <a:grpSpLocks/>
        </xdr:cNvGrpSpPr>
      </xdr:nvGrpSpPr>
      <xdr:grpSpPr bwMode="auto">
        <a:xfrm>
          <a:off x="2422525" y="39711923"/>
          <a:ext cx="2557340" cy="0"/>
          <a:chOff x="445" y="158"/>
          <a:chExt cx="169" cy="28"/>
        </a:xfrm>
      </xdr:grpSpPr>
      <xdr:sp macro="" textlink="">
        <xdr:nvSpPr>
          <xdr:cNvPr id="161" name="Text Box 230">
            <a:extLst>
              <a:ext uri="{FF2B5EF4-FFF2-40B4-BE49-F238E27FC236}">
                <a16:creationId xmlns:a16="http://schemas.microsoft.com/office/drawing/2014/main" id="{00000000-0008-0000-0800-0000A1000000}"/>
              </a:ext>
            </a:extLst>
          </xdr:cNvPr>
          <xdr:cNvSpPr txBox="1">
            <a:spLocks noChangeArrowheads="1"/>
          </xdr:cNvSpPr>
        </xdr:nvSpPr>
        <xdr:spPr bwMode="auto">
          <a:xfrm>
            <a:off x="-12299955359400" y="398145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62" name="Text Box 231">
            <a:extLst>
              <a:ext uri="{FF2B5EF4-FFF2-40B4-BE49-F238E27FC236}">
                <a16:creationId xmlns:a16="http://schemas.microsoft.com/office/drawing/2014/main" id="{00000000-0008-0000-0800-0000A2000000}"/>
              </a:ext>
            </a:extLst>
          </xdr:cNvPr>
          <xdr:cNvSpPr txBox="1">
            <a:spLocks noChangeArrowheads="1"/>
          </xdr:cNvSpPr>
        </xdr:nvSpPr>
        <xdr:spPr bwMode="auto">
          <a:xfrm>
            <a:off x="-12299955359400" y="398145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63" name="Text Box 232">
            <a:extLst>
              <a:ext uri="{FF2B5EF4-FFF2-40B4-BE49-F238E27FC236}">
                <a16:creationId xmlns:a16="http://schemas.microsoft.com/office/drawing/2014/main" id="{00000000-0008-0000-0800-0000A3000000}"/>
              </a:ext>
            </a:extLst>
          </xdr:cNvPr>
          <xdr:cNvSpPr txBox="1">
            <a:spLocks noChangeArrowheads="1"/>
          </xdr:cNvSpPr>
        </xdr:nvSpPr>
        <xdr:spPr bwMode="auto">
          <a:xfrm>
            <a:off x="-12299955359400" y="398145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266</xdr:row>
      <xdr:rowOff>0</xdr:rowOff>
    </xdr:from>
    <xdr:to>
      <xdr:col>5</xdr:col>
      <xdr:colOff>476250</xdr:colOff>
      <xdr:row>269</xdr:row>
      <xdr:rowOff>0</xdr:rowOff>
    </xdr:to>
    <xdr:grpSp>
      <xdr:nvGrpSpPr>
        <xdr:cNvPr id="164" name="Group 398">
          <a:extLst>
            <a:ext uri="{FF2B5EF4-FFF2-40B4-BE49-F238E27FC236}">
              <a16:creationId xmlns:a16="http://schemas.microsoft.com/office/drawing/2014/main" id="{00000000-0008-0000-0800-0000A4000000}"/>
            </a:ext>
          </a:extLst>
        </xdr:cNvPr>
        <xdr:cNvGrpSpPr>
          <a:grpSpLocks/>
        </xdr:cNvGrpSpPr>
      </xdr:nvGrpSpPr>
      <xdr:grpSpPr bwMode="auto">
        <a:xfrm>
          <a:off x="2422525" y="42935769"/>
          <a:ext cx="2557340" cy="483577"/>
          <a:chOff x="447" y="9322"/>
          <a:chExt cx="171" cy="361"/>
        </a:xfrm>
      </xdr:grpSpPr>
      <xdr:grpSp>
        <xdr:nvGrpSpPr>
          <xdr:cNvPr id="165" name="Group 233">
            <a:extLst>
              <a:ext uri="{FF2B5EF4-FFF2-40B4-BE49-F238E27FC236}">
                <a16:creationId xmlns:a16="http://schemas.microsoft.com/office/drawing/2014/main" id="{00000000-0008-0000-0800-0000A5000000}"/>
              </a:ext>
            </a:extLst>
          </xdr:cNvPr>
          <xdr:cNvGrpSpPr>
            <a:grpSpLocks/>
          </xdr:cNvGrpSpPr>
        </xdr:nvGrpSpPr>
        <xdr:grpSpPr bwMode="auto">
          <a:xfrm>
            <a:off x="447" y="9322"/>
            <a:ext cx="171" cy="28"/>
            <a:chOff x="445" y="158"/>
            <a:chExt cx="169" cy="28"/>
          </a:xfrm>
        </xdr:grpSpPr>
        <xdr:sp macro="" textlink="">
          <xdr:nvSpPr>
            <xdr:cNvPr id="178" name="Text Box 234">
              <a:extLst>
                <a:ext uri="{FF2B5EF4-FFF2-40B4-BE49-F238E27FC236}">
                  <a16:creationId xmlns:a16="http://schemas.microsoft.com/office/drawing/2014/main" id="{00000000-0008-0000-0800-0000B2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9" name="Text Box 235">
              <a:extLst>
                <a:ext uri="{FF2B5EF4-FFF2-40B4-BE49-F238E27FC236}">
                  <a16:creationId xmlns:a16="http://schemas.microsoft.com/office/drawing/2014/main" id="{00000000-0008-0000-0800-0000B3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80" name="Text Box 236">
              <a:extLst>
                <a:ext uri="{FF2B5EF4-FFF2-40B4-BE49-F238E27FC236}">
                  <a16:creationId xmlns:a16="http://schemas.microsoft.com/office/drawing/2014/main" id="{00000000-0008-0000-0800-0000B4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66" name="Group 237">
            <a:extLst>
              <a:ext uri="{FF2B5EF4-FFF2-40B4-BE49-F238E27FC236}">
                <a16:creationId xmlns:a16="http://schemas.microsoft.com/office/drawing/2014/main" id="{00000000-0008-0000-0800-0000A6000000}"/>
              </a:ext>
            </a:extLst>
          </xdr:cNvPr>
          <xdr:cNvGrpSpPr>
            <a:grpSpLocks/>
          </xdr:cNvGrpSpPr>
        </xdr:nvGrpSpPr>
        <xdr:grpSpPr bwMode="auto">
          <a:xfrm>
            <a:off x="447" y="9436"/>
            <a:ext cx="171" cy="28"/>
            <a:chOff x="445" y="158"/>
            <a:chExt cx="169" cy="28"/>
          </a:xfrm>
        </xdr:grpSpPr>
        <xdr:sp macro="" textlink="">
          <xdr:nvSpPr>
            <xdr:cNvPr id="175" name="Text Box 238">
              <a:extLst>
                <a:ext uri="{FF2B5EF4-FFF2-40B4-BE49-F238E27FC236}">
                  <a16:creationId xmlns:a16="http://schemas.microsoft.com/office/drawing/2014/main" id="{00000000-0008-0000-0800-0000AF000000}"/>
                </a:ext>
              </a:extLst>
            </xdr:cNvPr>
            <xdr:cNvSpPr txBox="1">
              <a:spLocks noChangeArrowheads="1"/>
            </xdr:cNvSpPr>
          </xdr:nvSpPr>
          <xdr:spPr bwMode="auto">
            <a:xfrm>
              <a:off x="445" y="157"/>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6" name="Text Box 239">
              <a:extLst>
                <a:ext uri="{FF2B5EF4-FFF2-40B4-BE49-F238E27FC236}">
                  <a16:creationId xmlns:a16="http://schemas.microsoft.com/office/drawing/2014/main" id="{00000000-0008-0000-0800-0000B0000000}"/>
                </a:ext>
              </a:extLst>
            </xdr:cNvPr>
            <xdr:cNvSpPr txBox="1">
              <a:spLocks noChangeArrowheads="1"/>
            </xdr:cNvSpPr>
          </xdr:nvSpPr>
          <xdr:spPr bwMode="auto">
            <a:xfrm>
              <a:off x="516" y="157"/>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77" name="Text Box 240">
              <a:extLst>
                <a:ext uri="{FF2B5EF4-FFF2-40B4-BE49-F238E27FC236}">
                  <a16:creationId xmlns:a16="http://schemas.microsoft.com/office/drawing/2014/main" id="{00000000-0008-0000-0800-0000B1000000}"/>
                </a:ext>
              </a:extLst>
            </xdr:cNvPr>
            <xdr:cNvSpPr txBox="1">
              <a:spLocks noChangeArrowheads="1"/>
            </xdr:cNvSpPr>
          </xdr:nvSpPr>
          <xdr:spPr bwMode="auto">
            <a:xfrm>
              <a:off x="586" y="157"/>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67" name="Group 241">
            <a:extLst>
              <a:ext uri="{FF2B5EF4-FFF2-40B4-BE49-F238E27FC236}">
                <a16:creationId xmlns:a16="http://schemas.microsoft.com/office/drawing/2014/main" id="{00000000-0008-0000-0800-0000A7000000}"/>
              </a:ext>
            </a:extLst>
          </xdr:cNvPr>
          <xdr:cNvGrpSpPr>
            <a:grpSpLocks/>
          </xdr:cNvGrpSpPr>
        </xdr:nvGrpSpPr>
        <xdr:grpSpPr bwMode="auto">
          <a:xfrm>
            <a:off x="447" y="9551"/>
            <a:ext cx="171" cy="28"/>
            <a:chOff x="445" y="158"/>
            <a:chExt cx="169" cy="28"/>
          </a:xfrm>
        </xdr:grpSpPr>
        <xdr:sp macro="" textlink="">
          <xdr:nvSpPr>
            <xdr:cNvPr id="172" name="Text Box 242">
              <a:extLst>
                <a:ext uri="{FF2B5EF4-FFF2-40B4-BE49-F238E27FC236}">
                  <a16:creationId xmlns:a16="http://schemas.microsoft.com/office/drawing/2014/main" id="{00000000-0008-0000-0800-0000AC000000}"/>
                </a:ext>
              </a:extLst>
            </xdr:cNvPr>
            <xdr:cNvSpPr txBox="1">
              <a:spLocks noChangeArrowheads="1"/>
            </xdr:cNvSpPr>
          </xdr:nvSpPr>
          <xdr:spPr bwMode="auto">
            <a:xfrm>
              <a:off x="445"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3" name="Text Box 243">
              <a:extLst>
                <a:ext uri="{FF2B5EF4-FFF2-40B4-BE49-F238E27FC236}">
                  <a16:creationId xmlns:a16="http://schemas.microsoft.com/office/drawing/2014/main" id="{00000000-0008-0000-0800-0000AD000000}"/>
                </a:ext>
              </a:extLst>
            </xdr:cNvPr>
            <xdr:cNvSpPr txBox="1">
              <a:spLocks noChangeArrowheads="1"/>
            </xdr:cNvSpPr>
          </xdr:nvSpPr>
          <xdr:spPr bwMode="auto">
            <a:xfrm>
              <a:off x="51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74" name="Text Box 244">
              <a:extLst>
                <a:ext uri="{FF2B5EF4-FFF2-40B4-BE49-F238E27FC236}">
                  <a16:creationId xmlns:a16="http://schemas.microsoft.com/office/drawing/2014/main" id="{00000000-0008-0000-0800-0000AE000000}"/>
                </a:ext>
              </a:extLst>
            </xdr:cNvPr>
            <xdr:cNvSpPr txBox="1">
              <a:spLocks noChangeArrowheads="1"/>
            </xdr:cNvSpPr>
          </xdr:nvSpPr>
          <xdr:spPr bwMode="auto">
            <a:xfrm>
              <a:off x="58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68" name="Group 245">
            <a:extLst>
              <a:ext uri="{FF2B5EF4-FFF2-40B4-BE49-F238E27FC236}">
                <a16:creationId xmlns:a16="http://schemas.microsoft.com/office/drawing/2014/main" id="{00000000-0008-0000-0800-0000A8000000}"/>
              </a:ext>
            </a:extLst>
          </xdr:cNvPr>
          <xdr:cNvGrpSpPr>
            <a:grpSpLocks/>
          </xdr:cNvGrpSpPr>
        </xdr:nvGrpSpPr>
        <xdr:grpSpPr bwMode="auto">
          <a:xfrm>
            <a:off x="447" y="9655"/>
            <a:ext cx="171" cy="28"/>
            <a:chOff x="445" y="158"/>
            <a:chExt cx="169" cy="28"/>
          </a:xfrm>
        </xdr:grpSpPr>
        <xdr:sp macro="" textlink="">
          <xdr:nvSpPr>
            <xdr:cNvPr id="169" name="Text Box 246">
              <a:extLst>
                <a:ext uri="{FF2B5EF4-FFF2-40B4-BE49-F238E27FC236}">
                  <a16:creationId xmlns:a16="http://schemas.microsoft.com/office/drawing/2014/main" id="{00000000-0008-0000-0800-0000A9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0" name="Text Box 247">
              <a:extLst>
                <a:ext uri="{FF2B5EF4-FFF2-40B4-BE49-F238E27FC236}">
                  <a16:creationId xmlns:a16="http://schemas.microsoft.com/office/drawing/2014/main" id="{00000000-0008-0000-0800-0000AA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71" name="Text Box 248">
              <a:extLst>
                <a:ext uri="{FF2B5EF4-FFF2-40B4-BE49-F238E27FC236}">
                  <a16:creationId xmlns:a16="http://schemas.microsoft.com/office/drawing/2014/main" id="{00000000-0008-0000-0800-0000AB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270</xdr:row>
      <xdr:rowOff>0</xdr:rowOff>
    </xdr:from>
    <xdr:to>
      <xdr:col>5</xdr:col>
      <xdr:colOff>476250</xdr:colOff>
      <xdr:row>270</xdr:row>
      <xdr:rowOff>0</xdr:rowOff>
    </xdr:to>
    <xdr:grpSp>
      <xdr:nvGrpSpPr>
        <xdr:cNvPr id="181" name="Group 249">
          <a:extLst>
            <a:ext uri="{FF2B5EF4-FFF2-40B4-BE49-F238E27FC236}">
              <a16:creationId xmlns:a16="http://schemas.microsoft.com/office/drawing/2014/main" id="{00000000-0008-0000-0800-0000B5000000}"/>
            </a:ext>
          </a:extLst>
        </xdr:cNvPr>
        <xdr:cNvGrpSpPr>
          <a:grpSpLocks/>
        </xdr:cNvGrpSpPr>
      </xdr:nvGrpSpPr>
      <xdr:grpSpPr bwMode="auto">
        <a:xfrm>
          <a:off x="2422525" y="43580538"/>
          <a:ext cx="2557340" cy="0"/>
          <a:chOff x="445" y="158"/>
          <a:chExt cx="169" cy="28"/>
        </a:xfrm>
      </xdr:grpSpPr>
      <xdr:sp macro="" textlink="">
        <xdr:nvSpPr>
          <xdr:cNvPr id="182" name="Text Box 250">
            <a:extLst>
              <a:ext uri="{FF2B5EF4-FFF2-40B4-BE49-F238E27FC236}">
                <a16:creationId xmlns:a16="http://schemas.microsoft.com/office/drawing/2014/main" id="{00000000-0008-0000-0800-0000B6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83" name="Text Box 251">
            <a:extLst>
              <a:ext uri="{FF2B5EF4-FFF2-40B4-BE49-F238E27FC236}">
                <a16:creationId xmlns:a16="http://schemas.microsoft.com/office/drawing/2014/main" id="{00000000-0008-0000-0800-0000B7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84" name="Text Box 252">
            <a:extLst>
              <a:ext uri="{FF2B5EF4-FFF2-40B4-BE49-F238E27FC236}">
                <a16:creationId xmlns:a16="http://schemas.microsoft.com/office/drawing/2014/main" id="{00000000-0008-0000-0800-0000B8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270</xdr:row>
      <xdr:rowOff>0</xdr:rowOff>
    </xdr:from>
    <xdr:to>
      <xdr:col>5</xdr:col>
      <xdr:colOff>476250</xdr:colOff>
      <xdr:row>270</xdr:row>
      <xdr:rowOff>0</xdr:rowOff>
    </xdr:to>
    <xdr:grpSp>
      <xdr:nvGrpSpPr>
        <xdr:cNvPr id="185" name="Group 253">
          <a:extLst>
            <a:ext uri="{FF2B5EF4-FFF2-40B4-BE49-F238E27FC236}">
              <a16:creationId xmlns:a16="http://schemas.microsoft.com/office/drawing/2014/main" id="{00000000-0008-0000-0800-0000B9000000}"/>
            </a:ext>
          </a:extLst>
        </xdr:cNvPr>
        <xdr:cNvGrpSpPr>
          <a:grpSpLocks/>
        </xdr:cNvGrpSpPr>
      </xdr:nvGrpSpPr>
      <xdr:grpSpPr bwMode="auto">
        <a:xfrm>
          <a:off x="2422525" y="43580538"/>
          <a:ext cx="2557340" cy="0"/>
          <a:chOff x="445" y="158"/>
          <a:chExt cx="169" cy="28"/>
        </a:xfrm>
      </xdr:grpSpPr>
      <xdr:sp macro="" textlink="">
        <xdr:nvSpPr>
          <xdr:cNvPr id="186" name="Text Box 254">
            <a:extLst>
              <a:ext uri="{FF2B5EF4-FFF2-40B4-BE49-F238E27FC236}">
                <a16:creationId xmlns:a16="http://schemas.microsoft.com/office/drawing/2014/main" id="{00000000-0008-0000-0800-0000BA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87" name="Text Box 255">
            <a:extLst>
              <a:ext uri="{FF2B5EF4-FFF2-40B4-BE49-F238E27FC236}">
                <a16:creationId xmlns:a16="http://schemas.microsoft.com/office/drawing/2014/main" id="{00000000-0008-0000-0800-0000BB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88" name="Text Box 256">
            <a:extLst>
              <a:ext uri="{FF2B5EF4-FFF2-40B4-BE49-F238E27FC236}">
                <a16:creationId xmlns:a16="http://schemas.microsoft.com/office/drawing/2014/main" id="{00000000-0008-0000-0800-0000BC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297</xdr:row>
      <xdr:rowOff>0</xdr:rowOff>
    </xdr:from>
    <xdr:to>
      <xdr:col>5</xdr:col>
      <xdr:colOff>476250</xdr:colOff>
      <xdr:row>297</xdr:row>
      <xdr:rowOff>0</xdr:rowOff>
    </xdr:to>
    <xdr:grpSp>
      <xdr:nvGrpSpPr>
        <xdr:cNvPr id="189" name="Group 285">
          <a:extLst>
            <a:ext uri="{FF2B5EF4-FFF2-40B4-BE49-F238E27FC236}">
              <a16:creationId xmlns:a16="http://schemas.microsoft.com/office/drawing/2014/main" id="{00000000-0008-0000-0800-0000BD000000}"/>
            </a:ext>
          </a:extLst>
        </xdr:cNvPr>
        <xdr:cNvGrpSpPr>
          <a:grpSpLocks/>
        </xdr:cNvGrpSpPr>
      </xdr:nvGrpSpPr>
      <xdr:grpSpPr bwMode="auto">
        <a:xfrm>
          <a:off x="2422525" y="47932731"/>
          <a:ext cx="2557340" cy="0"/>
          <a:chOff x="445" y="158"/>
          <a:chExt cx="169" cy="28"/>
        </a:xfrm>
      </xdr:grpSpPr>
      <xdr:sp macro="" textlink="">
        <xdr:nvSpPr>
          <xdr:cNvPr id="190" name="Text Box 286">
            <a:extLst>
              <a:ext uri="{FF2B5EF4-FFF2-40B4-BE49-F238E27FC236}">
                <a16:creationId xmlns:a16="http://schemas.microsoft.com/office/drawing/2014/main" id="{00000000-0008-0000-0800-0000BE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91" name="Text Box 287">
            <a:extLst>
              <a:ext uri="{FF2B5EF4-FFF2-40B4-BE49-F238E27FC236}">
                <a16:creationId xmlns:a16="http://schemas.microsoft.com/office/drawing/2014/main" id="{00000000-0008-0000-0800-0000BF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92" name="Text Box 288">
            <a:extLst>
              <a:ext uri="{FF2B5EF4-FFF2-40B4-BE49-F238E27FC236}">
                <a16:creationId xmlns:a16="http://schemas.microsoft.com/office/drawing/2014/main" id="{00000000-0008-0000-0800-0000C0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297</xdr:row>
      <xdr:rowOff>0</xdr:rowOff>
    </xdr:from>
    <xdr:to>
      <xdr:col>5</xdr:col>
      <xdr:colOff>476250</xdr:colOff>
      <xdr:row>297</xdr:row>
      <xdr:rowOff>0</xdr:rowOff>
    </xdr:to>
    <xdr:grpSp>
      <xdr:nvGrpSpPr>
        <xdr:cNvPr id="193" name="Group 289">
          <a:extLst>
            <a:ext uri="{FF2B5EF4-FFF2-40B4-BE49-F238E27FC236}">
              <a16:creationId xmlns:a16="http://schemas.microsoft.com/office/drawing/2014/main" id="{00000000-0008-0000-0800-0000C1000000}"/>
            </a:ext>
          </a:extLst>
        </xdr:cNvPr>
        <xdr:cNvGrpSpPr>
          <a:grpSpLocks/>
        </xdr:cNvGrpSpPr>
      </xdr:nvGrpSpPr>
      <xdr:grpSpPr bwMode="auto">
        <a:xfrm>
          <a:off x="2422525" y="47932731"/>
          <a:ext cx="2557340" cy="0"/>
          <a:chOff x="445" y="158"/>
          <a:chExt cx="169" cy="28"/>
        </a:xfrm>
      </xdr:grpSpPr>
      <xdr:sp macro="" textlink="">
        <xdr:nvSpPr>
          <xdr:cNvPr id="194" name="Text Box 290">
            <a:extLst>
              <a:ext uri="{FF2B5EF4-FFF2-40B4-BE49-F238E27FC236}">
                <a16:creationId xmlns:a16="http://schemas.microsoft.com/office/drawing/2014/main" id="{00000000-0008-0000-0800-0000C2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95" name="Text Box 291">
            <a:extLst>
              <a:ext uri="{FF2B5EF4-FFF2-40B4-BE49-F238E27FC236}">
                <a16:creationId xmlns:a16="http://schemas.microsoft.com/office/drawing/2014/main" id="{00000000-0008-0000-0800-0000C3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96" name="Text Box 292">
            <a:extLst>
              <a:ext uri="{FF2B5EF4-FFF2-40B4-BE49-F238E27FC236}">
                <a16:creationId xmlns:a16="http://schemas.microsoft.com/office/drawing/2014/main" id="{00000000-0008-0000-0800-0000C4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297</xdr:row>
      <xdr:rowOff>0</xdr:rowOff>
    </xdr:from>
    <xdr:to>
      <xdr:col>5</xdr:col>
      <xdr:colOff>476250</xdr:colOff>
      <xdr:row>297</xdr:row>
      <xdr:rowOff>0</xdr:rowOff>
    </xdr:to>
    <xdr:grpSp>
      <xdr:nvGrpSpPr>
        <xdr:cNvPr id="197" name="Group 293">
          <a:extLst>
            <a:ext uri="{FF2B5EF4-FFF2-40B4-BE49-F238E27FC236}">
              <a16:creationId xmlns:a16="http://schemas.microsoft.com/office/drawing/2014/main" id="{00000000-0008-0000-0800-0000C5000000}"/>
            </a:ext>
          </a:extLst>
        </xdr:cNvPr>
        <xdr:cNvGrpSpPr>
          <a:grpSpLocks/>
        </xdr:cNvGrpSpPr>
      </xdr:nvGrpSpPr>
      <xdr:grpSpPr bwMode="auto">
        <a:xfrm>
          <a:off x="2422525" y="47932731"/>
          <a:ext cx="2557340" cy="0"/>
          <a:chOff x="445" y="158"/>
          <a:chExt cx="169" cy="28"/>
        </a:xfrm>
      </xdr:grpSpPr>
      <xdr:sp macro="" textlink="">
        <xdr:nvSpPr>
          <xdr:cNvPr id="198" name="Text Box 294">
            <a:extLst>
              <a:ext uri="{FF2B5EF4-FFF2-40B4-BE49-F238E27FC236}">
                <a16:creationId xmlns:a16="http://schemas.microsoft.com/office/drawing/2014/main" id="{00000000-0008-0000-0800-0000C6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99" name="Text Box 295">
            <a:extLst>
              <a:ext uri="{FF2B5EF4-FFF2-40B4-BE49-F238E27FC236}">
                <a16:creationId xmlns:a16="http://schemas.microsoft.com/office/drawing/2014/main" id="{00000000-0008-0000-0800-0000C7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00" name="Text Box 296">
            <a:extLst>
              <a:ext uri="{FF2B5EF4-FFF2-40B4-BE49-F238E27FC236}">
                <a16:creationId xmlns:a16="http://schemas.microsoft.com/office/drawing/2014/main" id="{00000000-0008-0000-0800-0000C8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297</xdr:row>
      <xdr:rowOff>0</xdr:rowOff>
    </xdr:from>
    <xdr:to>
      <xdr:col>5</xdr:col>
      <xdr:colOff>476250</xdr:colOff>
      <xdr:row>297</xdr:row>
      <xdr:rowOff>0</xdr:rowOff>
    </xdr:to>
    <xdr:grpSp>
      <xdr:nvGrpSpPr>
        <xdr:cNvPr id="201" name="Group 297">
          <a:extLst>
            <a:ext uri="{FF2B5EF4-FFF2-40B4-BE49-F238E27FC236}">
              <a16:creationId xmlns:a16="http://schemas.microsoft.com/office/drawing/2014/main" id="{00000000-0008-0000-0800-0000C9000000}"/>
            </a:ext>
          </a:extLst>
        </xdr:cNvPr>
        <xdr:cNvGrpSpPr>
          <a:grpSpLocks/>
        </xdr:cNvGrpSpPr>
      </xdr:nvGrpSpPr>
      <xdr:grpSpPr bwMode="auto">
        <a:xfrm>
          <a:off x="2422525" y="47932731"/>
          <a:ext cx="2557340" cy="0"/>
          <a:chOff x="445" y="158"/>
          <a:chExt cx="169" cy="28"/>
        </a:xfrm>
      </xdr:grpSpPr>
      <xdr:sp macro="" textlink="">
        <xdr:nvSpPr>
          <xdr:cNvPr id="202" name="Text Box 298">
            <a:extLst>
              <a:ext uri="{FF2B5EF4-FFF2-40B4-BE49-F238E27FC236}">
                <a16:creationId xmlns:a16="http://schemas.microsoft.com/office/drawing/2014/main" id="{00000000-0008-0000-0800-0000CA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03" name="Text Box 299">
            <a:extLst>
              <a:ext uri="{FF2B5EF4-FFF2-40B4-BE49-F238E27FC236}">
                <a16:creationId xmlns:a16="http://schemas.microsoft.com/office/drawing/2014/main" id="{00000000-0008-0000-0800-0000CB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04" name="Text Box 300">
            <a:extLst>
              <a:ext uri="{FF2B5EF4-FFF2-40B4-BE49-F238E27FC236}">
                <a16:creationId xmlns:a16="http://schemas.microsoft.com/office/drawing/2014/main" id="{00000000-0008-0000-0800-0000CC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290</xdr:row>
      <xdr:rowOff>0</xdr:rowOff>
    </xdr:from>
    <xdr:to>
      <xdr:col>5</xdr:col>
      <xdr:colOff>476250</xdr:colOff>
      <xdr:row>297</xdr:row>
      <xdr:rowOff>0</xdr:rowOff>
    </xdr:to>
    <xdr:grpSp>
      <xdr:nvGrpSpPr>
        <xdr:cNvPr id="205" name="Group 399">
          <a:extLst>
            <a:ext uri="{FF2B5EF4-FFF2-40B4-BE49-F238E27FC236}">
              <a16:creationId xmlns:a16="http://schemas.microsoft.com/office/drawing/2014/main" id="{00000000-0008-0000-0800-0000CD000000}"/>
            </a:ext>
          </a:extLst>
        </xdr:cNvPr>
        <xdr:cNvGrpSpPr>
          <a:grpSpLocks/>
        </xdr:cNvGrpSpPr>
      </xdr:nvGrpSpPr>
      <xdr:grpSpPr bwMode="auto">
        <a:xfrm>
          <a:off x="2422525" y="46804385"/>
          <a:ext cx="2557340" cy="1128346"/>
          <a:chOff x="447" y="10323"/>
          <a:chExt cx="171" cy="571"/>
        </a:xfrm>
      </xdr:grpSpPr>
      <xdr:grpSp>
        <xdr:nvGrpSpPr>
          <xdr:cNvPr id="206" name="Group 257">
            <a:extLst>
              <a:ext uri="{FF2B5EF4-FFF2-40B4-BE49-F238E27FC236}">
                <a16:creationId xmlns:a16="http://schemas.microsoft.com/office/drawing/2014/main" id="{00000000-0008-0000-0800-0000CE000000}"/>
              </a:ext>
            </a:extLst>
          </xdr:cNvPr>
          <xdr:cNvGrpSpPr>
            <a:grpSpLocks/>
          </xdr:cNvGrpSpPr>
        </xdr:nvGrpSpPr>
        <xdr:grpSpPr bwMode="auto">
          <a:xfrm>
            <a:off x="447" y="10323"/>
            <a:ext cx="171" cy="28"/>
            <a:chOff x="445" y="158"/>
            <a:chExt cx="169" cy="28"/>
          </a:xfrm>
        </xdr:grpSpPr>
        <xdr:sp macro="" textlink="">
          <xdr:nvSpPr>
            <xdr:cNvPr id="235" name="Text Box 258">
              <a:extLst>
                <a:ext uri="{FF2B5EF4-FFF2-40B4-BE49-F238E27FC236}">
                  <a16:creationId xmlns:a16="http://schemas.microsoft.com/office/drawing/2014/main" id="{00000000-0008-0000-0800-0000EB00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36" name="Text Box 259">
              <a:extLst>
                <a:ext uri="{FF2B5EF4-FFF2-40B4-BE49-F238E27FC236}">
                  <a16:creationId xmlns:a16="http://schemas.microsoft.com/office/drawing/2014/main" id="{00000000-0008-0000-0800-0000EC00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37" name="Text Box 260">
              <a:extLst>
                <a:ext uri="{FF2B5EF4-FFF2-40B4-BE49-F238E27FC236}">
                  <a16:creationId xmlns:a16="http://schemas.microsoft.com/office/drawing/2014/main" id="{00000000-0008-0000-0800-0000ED00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07" name="Group 261">
            <a:extLst>
              <a:ext uri="{FF2B5EF4-FFF2-40B4-BE49-F238E27FC236}">
                <a16:creationId xmlns:a16="http://schemas.microsoft.com/office/drawing/2014/main" id="{00000000-0008-0000-0800-0000CF000000}"/>
              </a:ext>
            </a:extLst>
          </xdr:cNvPr>
          <xdr:cNvGrpSpPr>
            <a:grpSpLocks/>
          </xdr:cNvGrpSpPr>
        </xdr:nvGrpSpPr>
        <xdr:grpSpPr bwMode="auto">
          <a:xfrm>
            <a:off x="447" y="10576"/>
            <a:ext cx="171" cy="28"/>
            <a:chOff x="445" y="158"/>
            <a:chExt cx="169" cy="28"/>
          </a:xfrm>
        </xdr:grpSpPr>
        <xdr:sp macro="" textlink="">
          <xdr:nvSpPr>
            <xdr:cNvPr id="232" name="Text Box 262">
              <a:extLst>
                <a:ext uri="{FF2B5EF4-FFF2-40B4-BE49-F238E27FC236}">
                  <a16:creationId xmlns:a16="http://schemas.microsoft.com/office/drawing/2014/main" id="{00000000-0008-0000-0800-0000E8000000}"/>
                </a:ext>
              </a:extLst>
            </xdr:cNvPr>
            <xdr:cNvSpPr txBox="1">
              <a:spLocks noChangeArrowheads="1"/>
            </xdr:cNvSpPr>
          </xdr:nvSpPr>
          <xdr:spPr bwMode="auto">
            <a:xfrm>
              <a:off x="445"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33" name="Text Box 263">
              <a:extLst>
                <a:ext uri="{FF2B5EF4-FFF2-40B4-BE49-F238E27FC236}">
                  <a16:creationId xmlns:a16="http://schemas.microsoft.com/office/drawing/2014/main" id="{00000000-0008-0000-0800-0000E9000000}"/>
                </a:ext>
              </a:extLst>
            </xdr:cNvPr>
            <xdr:cNvSpPr txBox="1">
              <a:spLocks noChangeArrowheads="1"/>
            </xdr:cNvSpPr>
          </xdr:nvSpPr>
          <xdr:spPr bwMode="auto">
            <a:xfrm>
              <a:off x="51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34" name="Text Box 264">
              <a:extLst>
                <a:ext uri="{FF2B5EF4-FFF2-40B4-BE49-F238E27FC236}">
                  <a16:creationId xmlns:a16="http://schemas.microsoft.com/office/drawing/2014/main" id="{00000000-0008-0000-0800-0000EA000000}"/>
                </a:ext>
              </a:extLst>
            </xdr:cNvPr>
            <xdr:cNvSpPr txBox="1">
              <a:spLocks noChangeArrowheads="1"/>
            </xdr:cNvSpPr>
          </xdr:nvSpPr>
          <xdr:spPr bwMode="auto">
            <a:xfrm>
              <a:off x="58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08" name="Group 265">
            <a:extLst>
              <a:ext uri="{FF2B5EF4-FFF2-40B4-BE49-F238E27FC236}">
                <a16:creationId xmlns:a16="http://schemas.microsoft.com/office/drawing/2014/main" id="{00000000-0008-0000-0800-0000D0000000}"/>
              </a:ext>
            </a:extLst>
          </xdr:cNvPr>
          <xdr:cNvGrpSpPr>
            <a:grpSpLocks/>
          </xdr:cNvGrpSpPr>
        </xdr:nvGrpSpPr>
        <xdr:grpSpPr bwMode="auto">
          <a:xfrm>
            <a:off x="447" y="10656"/>
            <a:ext cx="171" cy="24"/>
            <a:chOff x="445" y="158"/>
            <a:chExt cx="169" cy="28"/>
          </a:xfrm>
        </xdr:grpSpPr>
        <xdr:sp macro="" textlink="">
          <xdr:nvSpPr>
            <xdr:cNvPr id="229" name="Text Box 266">
              <a:extLst>
                <a:ext uri="{FF2B5EF4-FFF2-40B4-BE49-F238E27FC236}">
                  <a16:creationId xmlns:a16="http://schemas.microsoft.com/office/drawing/2014/main" id="{00000000-0008-0000-0800-0000E5000000}"/>
                </a:ext>
              </a:extLst>
            </xdr:cNvPr>
            <xdr:cNvSpPr txBox="1">
              <a:spLocks noChangeArrowheads="1"/>
            </xdr:cNvSpPr>
          </xdr:nvSpPr>
          <xdr:spPr bwMode="auto">
            <a:xfrm>
              <a:off x="445"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30" name="Text Box 267">
              <a:extLst>
                <a:ext uri="{FF2B5EF4-FFF2-40B4-BE49-F238E27FC236}">
                  <a16:creationId xmlns:a16="http://schemas.microsoft.com/office/drawing/2014/main" id="{00000000-0008-0000-0800-0000E6000000}"/>
                </a:ext>
              </a:extLst>
            </xdr:cNvPr>
            <xdr:cNvSpPr txBox="1">
              <a:spLocks noChangeArrowheads="1"/>
            </xdr:cNvSpPr>
          </xdr:nvSpPr>
          <xdr:spPr bwMode="auto">
            <a:xfrm>
              <a:off x="51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31" name="Text Box 268">
              <a:extLst>
                <a:ext uri="{FF2B5EF4-FFF2-40B4-BE49-F238E27FC236}">
                  <a16:creationId xmlns:a16="http://schemas.microsoft.com/office/drawing/2014/main" id="{00000000-0008-0000-0800-0000E7000000}"/>
                </a:ext>
              </a:extLst>
            </xdr:cNvPr>
            <xdr:cNvSpPr txBox="1">
              <a:spLocks noChangeArrowheads="1"/>
            </xdr:cNvSpPr>
          </xdr:nvSpPr>
          <xdr:spPr bwMode="auto">
            <a:xfrm>
              <a:off x="58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09" name="Group 269">
            <a:extLst>
              <a:ext uri="{FF2B5EF4-FFF2-40B4-BE49-F238E27FC236}">
                <a16:creationId xmlns:a16="http://schemas.microsoft.com/office/drawing/2014/main" id="{00000000-0008-0000-0800-0000D1000000}"/>
              </a:ext>
            </a:extLst>
          </xdr:cNvPr>
          <xdr:cNvGrpSpPr>
            <a:grpSpLocks/>
          </xdr:cNvGrpSpPr>
        </xdr:nvGrpSpPr>
        <xdr:grpSpPr bwMode="auto">
          <a:xfrm>
            <a:off x="447" y="10731"/>
            <a:ext cx="171" cy="28"/>
            <a:chOff x="445" y="158"/>
            <a:chExt cx="169" cy="28"/>
          </a:xfrm>
        </xdr:grpSpPr>
        <xdr:sp macro="" textlink="">
          <xdr:nvSpPr>
            <xdr:cNvPr id="226" name="Text Box 270">
              <a:extLst>
                <a:ext uri="{FF2B5EF4-FFF2-40B4-BE49-F238E27FC236}">
                  <a16:creationId xmlns:a16="http://schemas.microsoft.com/office/drawing/2014/main" id="{00000000-0008-0000-0800-0000E200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27" name="Text Box 271">
              <a:extLst>
                <a:ext uri="{FF2B5EF4-FFF2-40B4-BE49-F238E27FC236}">
                  <a16:creationId xmlns:a16="http://schemas.microsoft.com/office/drawing/2014/main" id="{00000000-0008-0000-0800-0000E300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8" name="Text Box 272">
              <a:extLst>
                <a:ext uri="{FF2B5EF4-FFF2-40B4-BE49-F238E27FC236}">
                  <a16:creationId xmlns:a16="http://schemas.microsoft.com/office/drawing/2014/main" id="{00000000-0008-0000-0800-0000E400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0" name="Group 273">
            <a:extLst>
              <a:ext uri="{FF2B5EF4-FFF2-40B4-BE49-F238E27FC236}">
                <a16:creationId xmlns:a16="http://schemas.microsoft.com/office/drawing/2014/main" id="{00000000-0008-0000-0800-0000D2000000}"/>
              </a:ext>
            </a:extLst>
          </xdr:cNvPr>
          <xdr:cNvGrpSpPr>
            <a:grpSpLocks/>
          </xdr:cNvGrpSpPr>
        </xdr:nvGrpSpPr>
        <xdr:grpSpPr bwMode="auto">
          <a:xfrm>
            <a:off x="447" y="10799"/>
            <a:ext cx="171" cy="28"/>
            <a:chOff x="445" y="158"/>
            <a:chExt cx="169" cy="28"/>
          </a:xfrm>
        </xdr:grpSpPr>
        <xdr:sp macro="" textlink="">
          <xdr:nvSpPr>
            <xdr:cNvPr id="223" name="Text Box 274">
              <a:extLst>
                <a:ext uri="{FF2B5EF4-FFF2-40B4-BE49-F238E27FC236}">
                  <a16:creationId xmlns:a16="http://schemas.microsoft.com/office/drawing/2014/main" id="{00000000-0008-0000-0800-0000DF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24" name="Text Box 275">
              <a:extLst>
                <a:ext uri="{FF2B5EF4-FFF2-40B4-BE49-F238E27FC236}">
                  <a16:creationId xmlns:a16="http://schemas.microsoft.com/office/drawing/2014/main" id="{00000000-0008-0000-0800-0000E0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5" name="Text Box 276">
              <a:extLst>
                <a:ext uri="{FF2B5EF4-FFF2-40B4-BE49-F238E27FC236}">
                  <a16:creationId xmlns:a16="http://schemas.microsoft.com/office/drawing/2014/main" id="{00000000-0008-0000-0800-0000E1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1" name="Group 277">
            <a:extLst>
              <a:ext uri="{FF2B5EF4-FFF2-40B4-BE49-F238E27FC236}">
                <a16:creationId xmlns:a16="http://schemas.microsoft.com/office/drawing/2014/main" id="{00000000-0008-0000-0800-0000D3000000}"/>
              </a:ext>
            </a:extLst>
          </xdr:cNvPr>
          <xdr:cNvGrpSpPr>
            <a:grpSpLocks/>
          </xdr:cNvGrpSpPr>
        </xdr:nvGrpSpPr>
        <xdr:grpSpPr bwMode="auto">
          <a:xfrm>
            <a:off x="447" y="10866"/>
            <a:ext cx="171" cy="28"/>
            <a:chOff x="445" y="158"/>
            <a:chExt cx="169" cy="28"/>
          </a:xfrm>
        </xdr:grpSpPr>
        <xdr:sp macro="" textlink="">
          <xdr:nvSpPr>
            <xdr:cNvPr id="220" name="Text Box 278">
              <a:extLst>
                <a:ext uri="{FF2B5EF4-FFF2-40B4-BE49-F238E27FC236}">
                  <a16:creationId xmlns:a16="http://schemas.microsoft.com/office/drawing/2014/main" id="{00000000-0008-0000-0800-0000DC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21" name="Text Box 279">
              <a:extLst>
                <a:ext uri="{FF2B5EF4-FFF2-40B4-BE49-F238E27FC236}">
                  <a16:creationId xmlns:a16="http://schemas.microsoft.com/office/drawing/2014/main" id="{00000000-0008-0000-0800-0000DD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2" name="Text Box 280">
              <a:extLst>
                <a:ext uri="{FF2B5EF4-FFF2-40B4-BE49-F238E27FC236}">
                  <a16:creationId xmlns:a16="http://schemas.microsoft.com/office/drawing/2014/main" id="{00000000-0008-0000-0800-0000DE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2" name="Group 281">
            <a:extLst>
              <a:ext uri="{FF2B5EF4-FFF2-40B4-BE49-F238E27FC236}">
                <a16:creationId xmlns:a16="http://schemas.microsoft.com/office/drawing/2014/main" id="{00000000-0008-0000-0800-0000D4000000}"/>
              </a:ext>
            </a:extLst>
          </xdr:cNvPr>
          <xdr:cNvGrpSpPr>
            <a:grpSpLocks/>
          </xdr:cNvGrpSpPr>
        </xdr:nvGrpSpPr>
        <xdr:grpSpPr bwMode="auto">
          <a:xfrm>
            <a:off x="447" y="10494"/>
            <a:ext cx="171" cy="28"/>
            <a:chOff x="445" y="158"/>
            <a:chExt cx="169" cy="28"/>
          </a:xfrm>
        </xdr:grpSpPr>
        <xdr:sp macro="" textlink="">
          <xdr:nvSpPr>
            <xdr:cNvPr id="217" name="Text Box 282">
              <a:extLst>
                <a:ext uri="{FF2B5EF4-FFF2-40B4-BE49-F238E27FC236}">
                  <a16:creationId xmlns:a16="http://schemas.microsoft.com/office/drawing/2014/main" id="{00000000-0008-0000-0800-0000D9000000}"/>
                </a:ext>
              </a:extLst>
            </xdr:cNvPr>
            <xdr:cNvSpPr txBox="1">
              <a:spLocks noChangeArrowheads="1"/>
            </xdr:cNvSpPr>
          </xdr:nvSpPr>
          <xdr:spPr bwMode="auto">
            <a:xfrm>
              <a:off x="445"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18" name="Text Box 283">
              <a:extLst>
                <a:ext uri="{FF2B5EF4-FFF2-40B4-BE49-F238E27FC236}">
                  <a16:creationId xmlns:a16="http://schemas.microsoft.com/office/drawing/2014/main" id="{00000000-0008-0000-0800-0000DA000000}"/>
                </a:ext>
              </a:extLst>
            </xdr:cNvPr>
            <xdr:cNvSpPr txBox="1">
              <a:spLocks noChangeArrowheads="1"/>
            </xdr:cNvSpPr>
          </xdr:nvSpPr>
          <xdr:spPr bwMode="auto">
            <a:xfrm>
              <a:off x="51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19" name="Text Box 284">
              <a:extLst>
                <a:ext uri="{FF2B5EF4-FFF2-40B4-BE49-F238E27FC236}">
                  <a16:creationId xmlns:a16="http://schemas.microsoft.com/office/drawing/2014/main" id="{00000000-0008-0000-0800-0000DB000000}"/>
                </a:ext>
              </a:extLst>
            </xdr:cNvPr>
            <xdr:cNvSpPr txBox="1">
              <a:spLocks noChangeArrowheads="1"/>
            </xdr:cNvSpPr>
          </xdr:nvSpPr>
          <xdr:spPr bwMode="auto">
            <a:xfrm>
              <a:off x="58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3" name="Group 301">
            <a:extLst>
              <a:ext uri="{FF2B5EF4-FFF2-40B4-BE49-F238E27FC236}">
                <a16:creationId xmlns:a16="http://schemas.microsoft.com/office/drawing/2014/main" id="{00000000-0008-0000-0800-0000D5000000}"/>
              </a:ext>
            </a:extLst>
          </xdr:cNvPr>
          <xdr:cNvGrpSpPr>
            <a:grpSpLocks/>
          </xdr:cNvGrpSpPr>
        </xdr:nvGrpSpPr>
        <xdr:grpSpPr bwMode="auto">
          <a:xfrm>
            <a:off x="447" y="10410"/>
            <a:ext cx="171" cy="28"/>
            <a:chOff x="445" y="158"/>
            <a:chExt cx="169" cy="28"/>
          </a:xfrm>
        </xdr:grpSpPr>
        <xdr:sp macro="" textlink="">
          <xdr:nvSpPr>
            <xdr:cNvPr id="214" name="Text Box 302">
              <a:extLst>
                <a:ext uri="{FF2B5EF4-FFF2-40B4-BE49-F238E27FC236}">
                  <a16:creationId xmlns:a16="http://schemas.microsoft.com/office/drawing/2014/main" id="{00000000-0008-0000-0800-0000D6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15" name="Text Box 303">
              <a:extLst>
                <a:ext uri="{FF2B5EF4-FFF2-40B4-BE49-F238E27FC236}">
                  <a16:creationId xmlns:a16="http://schemas.microsoft.com/office/drawing/2014/main" id="{00000000-0008-0000-0800-0000D7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16" name="Text Box 304">
              <a:extLst>
                <a:ext uri="{FF2B5EF4-FFF2-40B4-BE49-F238E27FC236}">
                  <a16:creationId xmlns:a16="http://schemas.microsoft.com/office/drawing/2014/main" id="{00000000-0008-0000-0800-0000D8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312</xdr:row>
      <xdr:rowOff>0</xdr:rowOff>
    </xdr:from>
    <xdr:to>
      <xdr:col>5</xdr:col>
      <xdr:colOff>476250</xdr:colOff>
      <xdr:row>314</xdr:row>
      <xdr:rowOff>0</xdr:rowOff>
    </xdr:to>
    <xdr:grpSp>
      <xdr:nvGrpSpPr>
        <xdr:cNvPr id="238" name="Group 400">
          <a:extLst>
            <a:ext uri="{FF2B5EF4-FFF2-40B4-BE49-F238E27FC236}">
              <a16:creationId xmlns:a16="http://schemas.microsoft.com/office/drawing/2014/main" id="{00000000-0008-0000-0800-0000EE000000}"/>
            </a:ext>
          </a:extLst>
        </xdr:cNvPr>
        <xdr:cNvGrpSpPr>
          <a:grpSpLocks/>
        </xdr:cNvGrpSpPr>
      </xdr:nvGrpSpPr>
      <xdr:grpSpPr bwMode="auto">
        <a:xfrm>
          <a:off x="2422525" y="50350615"/>
          <a:ext cx="2557340" cy="322385"/>
          <a:chOff x="447" y="11342"/>
          <a:chExt cx="171" cy="250"/>
        </a:xfrm>
      </xdr:grpSpPr>
      <xdr:grpSp>
        <xdr:nvGrpSpPr>
          <xdr:cNvPr id="239" name="Group 305">
            <a:extLst>
              <a:ext uri="{FF2B5EF4-FFF2-40B4-BE49-F238E27FC236}">
                <a16:creationId xmlns:a16="http://schemas.microsoft.com/office/drawing/2014/main" id="{00000000-0008-0000-0800-0000EF000000}"/>
              </a:ext>
            </a:extLst>
          </xdr:cNvPr>
          <xdr:cNvGrpSpPr>
            <a:grpSpLocks/>
          </xdr:cNvGrpSpPr>
        </xdr:nvGrpSpPr>
        <xdr:grpSpPr bwMode="auto">
          <a:xfrm>
            <a:off x="447" y="11342"/>
            <a:ext cx="171" cy="28"/>
            <a:chOff x="445" y="158"/>
            <a:chExt cx="169" cy="28"/>
          </a:xfrm>
        </xdr:grpSpPr>
        <xdr:sp macro="" textlink="">
          <xdr:nvSpPr>
            <xdr:cNvPr id="248" name="Text Box 306">
              <a:extLst>
                <a:ext uri="{FF2B5EF4-FFF2-40B4-BE49-F238E27FC236}">
                  <a16:creationId xmlns:a16="http://schemas.microsoft.com/office/drawing/2014/main" id="{00000000-0008-0000-0800-0000F800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49" name="Text Box 307">
              <a:extLst>
                <a:ext uri="{FF2B5EF4-FFF2-40B4-BE49-F238E27FC236}">
                  <a16:creationId xmlns:a16="http://schemas.microsoft.com/office/drawing/2014/main" id="{00000000-0008-0000-0800-0000F900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50" name="Text Box 308">
              <a:extLst>
                <a:ext uri="{FF2B5EF4-FFF2-40B4-BE49-F238E27FC236}">
                  <a16:creationId xmlns:a16="http://schemas.microsoft.com/office/drawing/2014/main" id="{00000000-0008-0000-0800-0000FA00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40" name="Group 309">
            <a:extLst>
              <a:ext uri="{FF2B5EF4-FFF2-40B4-BE49-F238E27FC236}">
                <a16:creationId xmlns:a16="http://schemas.microsoft.com/office/drawing/2014/main" id="{00000000-0008-0000-0800-0000F0000000}"/>
              </a:ext>
            </a:extLst>
          </xdr:cNvPr>
          <xdr:cNvGrpSpPr>
            <a:grpSpLocks/>
          </xdr:cNvGrpSpPr>
        </xdr:nvGrpSpPr>
        <xdr:grpSpPr bwMode="auto">
          <a:xfrm>
            <a:off x="447" y="11453"/>
            <a:ext cx="171" cy="28"/>
            <a:chOff x="445" y="158"/>
            <a:chExt cx="169" cy="28"/>
          </a:xfrm>
        </xdr:grpSpPr>
        <xdr:sp macro="" textlink="">
          <xdr:nvSpPr>
            <xdr:cNvPr id="245" name="Text Box 310">
              <a:extLst>
                <a:ext uri="{FF2B5EF4-FFF2-40B4-BE49-F238E27FC236}">
                  <a16:creationId xmlns:a16="http://schemas.microsoft.com/office/drawing/2014/main" id="{00000000-0008-0000-0800-0000F5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46" name="Text Box 311">
              <a:extLst>
                <a:ext uri="{FF2B5EF4-FFF2-40B4-BE49-F238E27FC236}">
                  <a16:creationId xmlns:a16="http://schemas.microsoft.com/office/drawing/2014/main" id="{00000000-0008-0000-0800-0000F6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47" name="Text Box 312">
              <a:extLst>
                <a:ext uri="{FF2B5EF4-FFF2-40B4-BE49-F238E27FC236}">
                  <a16:creationId xmlns:a16="http://schemas.microsoft.com/office/drawing/2014/main" id="{00000000-0008-0000-0800-0000F7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41" name="Group 313">
            <a:extLst>
              <a:ext uri="{FF2B5EF4-FFF2-40B4-BE49-F238E27FC236}">
                <a16:creationId xmlns:a16="http://schemas.microsoft.com/office/drawing/2014/main" id="{00000000-0008-0000-0800-0000F1000000}"/>
              </a:ext>
            </a:extLst>
          </xdr:cNvPr>
          <xdr:cNvGrpSpPr>
            <a:grpSpLocks/>
          </xdr:cNvGrpSpPr>
        </xdr:nvGrpSpPr>
        <xdr:grpSpPr bwMode="auto">
          <a:xfrm>
            <a:off x="447" y="11564"/>
            <a:ext cx="171" cy="28"/>
            <a:chOff x="445" y="158"/>
            <a:chExt cx="169" cy="28"/>
          </a:xfrm>
        </xdr:grpSpPr>
        <xdr:sp macro="" textlink="">
          <xdr:nvSpPr>
            <xdr:cNvPr id="242" name="Text Box 314">
              <a:extLst>
                <a:ext uri="{FF2B5EF4-FFF2-40B4-BE49-F238E27FC236}">
                  <a16:creationId xmlns:a16="http://schemas.microsoft.com/office/drawing/2014/main" id="{00000000-0008-0000-0800-0000F2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43" name="Text Box 315">
              <a:extLst>
                <a:ext uri="{FF2B5EF4-FFF2-40B4-BE49-F238E27FC236}">
                  <a16:creationId xmlns:a16="http://schemas.microsoft.com/office/drawing/2014/main" id="{00000000-0008-0000-0800-0000F3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44" name="Text Box 316">
              <a:extLst>
                <a:ext uri="{FF2B5EF4-FFF2-40B4-BE49-F238E27FC236}">
                  <a16:creationId xmlns:a16="http://schemas.microsoft.com/office/drawing/2014/main" id="{00000000-0008-0000-0800-0000F4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314</xdr:row>
      <xdr:rowOff>0</xdr:rowOff>
    </xdr:from>
    <xdr:to>
      <xdr:col>5</xdr:col>
      <xdr:colOff>476250</xdr:colOff>
      <xdr:row>314</xdr:row>
      <xdr:rowOff>0</xdr:rowOff>
    </xdr:to>
    <xdr:grpSp>
      <xdr:nvGrpSpPr>
        <xdr:cNvPr id="251" name="Group 317">
          <a:extLst>
            <a:ext uri="{FF2B5EF4-FFF2-40B4-BE49-F238E27FC236}">
              <a16:creationId xmlns:a16="http://schemas.microsoft.com/office/drawing/2014/main" id="{00000000-0008-0000-0800-0000FB000000}"/>
            </a:ext>
          </a:extLst>
        </xdr:cNvPr>
        <xdr:cNvGrpSpPr>
          <a:grpSpLocks/>
        </xdr:cNvGrpSpPr>
      </xdr:nvGrpSpPr>
      <xdr:grpSpPr bwMode="auto">
        <a:xfrm>
          <a:off x="2422525" y="50673000"/>
          <a:ext cx="2557340" cy="0"/>
          <a:chOff x="445" y="158"/>
          <a:chExt cx="169" cy="28"/>
        </a:xfrm>
      </xdr:grpSpPr>
      <xdr:sp macro="" textlink="">
        <xdr:nvSpPr>
          <xdr:cNvPr id="252" name="Text Box 318">
            <a:extLst>
              <a:ext uri="{FF2B5EF4-FFF2-40B4-BE49-F238E27FC236}">
                <a16:creationId xmlns:a16="http://schemas.microsoft.com/office/drawing/2014/main" id="{00000000-0008-0000-0800-0000FC00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53" name="Text Box 319">
            <a:extLst>
              <a:ext uri="{FF2B5EF4-FFF2-40B4-BE49-F238E27FC236}">
                <a16:creationId xmlns:a16="http://schemas.microsoft.com/office/drawing/2014/main" id="{00000000-0008-0000-0800-0000FD00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54" name="Text Box 320">
            <a:extLst>
              <a:ext uri="{FF2B5EF4-FFF2-40B4-BE49-F238E27FC236}">
                <a16:creationId xmlns:a16="http://schemas.microsoft.com/office/drawing/2014/main" id="{00000000-0008-0000-0800-0000FE00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314</xdr:row>
      <xdr:rowOff>0</xdr:rowOff>
    </xdr:from>
    <xdr:to>
      <xdr:col>5</xdr:col>
      <xdr:colOff>476250</xdr:colOff>
      <xdr:row>314</xdr:row>
      <xdr:rowOff>0</xdr:rowOff>
    </xdr:to>
    <xdr:grpSp>
      <xdr:nvGrpSpPr>
        <xdr:cNvPr id="255" name="Group 321">
          <a:extLst>
            <a:ext uri="{FF2B5EF4-FFF2-40B4-BE49-F238E27FC236}">
              <a16:creationId xmlns:a16="http://schemas.microsoft.com/office/drawing/2014/main" id="{00000000-0008-0000-0800-0000FF000000}"/>
            </a:ext>
          </a:extLst>
        </xdr:cNvPr>
        <xdr:cNvGrpSpPr>
          <a:grpSpLocks/>
        </xdr:cNvGrpSpPr>
      </xdr:nvGrpSpPr>
      <xdr:grpSpPr bwMode="auto">
        <a:xfrm>
          <a:off x="2422525" y="50673000"/>
          <a:ext cx="2557340" cy="0"/>
          <a:chOff x="445" y="158"/>
          <a:chExt cx="169" cy="28"/>
        </a:xfrm>
      </xdr:grpSpPr>
      <xdr:sp macro="" textlink="">
        <xdr:nvSpPr>
          <xdr:cNvPr id="256" name="Text Box 322">
            <a:extLst>
              <a:ext uri="{FF2B5EF4-FFF2-40B4-BE49-F238E27FC236}">
                <a16:creationId xmlns:a16="http://schemas.microsoft.com/office/drawing/2014/main" id="{00000000-0008-0000-0800-00000001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57" name="Text Box 323">
            <a:extLst>
              <a:ext uri="{FF2B5EF4-FFF2-40B4-BE49-F238E27FC236}">
                <a16:creationId xmlns:a16="http://schemas.microsoft.com/office/drawing/2014/main" id="{00000000-0008-0000-0800-00000101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58" name="Text Box 324">
            <a:extLst>
              <a:ext uri="{FF2B5EF4-FFF2-40B4-BE49-F238E27FC236}">
                <a16:creationId xmlns:a16="http://schemas.microsoft.com/office/drawing/2014/main" id="{00000000-0008-0000-0800-00000201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344</xdr:row>
      <xdr:rowOff>0</xdr:rowOff>
    </xdr:from>
    <xdr:to>
      <xdr:col>5</xdr:col>
      <xdr:colOff>476250</xdr:colOff>
      <xdr:row>346</xdr:row>
      <xdr:rowOff>0</xdr:rowOff>
    </xdr:to>
    <xdr:grpSp>
      <xdr:nvGrpSpPr>
        <xdr:cNvPr id="259" name="Group 401">
          <a:extLst>
            <a:ext uri="{FF2B5EF4-FFF2-40B4-BE49-F238E27FC236}">
              <a16:creationId xmlns:a16="http://schemas.microsoft.com/office/drawing/2014/main" id="{00000000-0008-0000-0800-000003010000}"/>
            </a:ext>
          </a:extLst>
        </xdr:cNvPr>
        <xdr:cNvGrpSpPr>
          <a:grpSpLocks/>
        </xdr:cNvGrpSpPr>
      </xdr:nvGrpSpPr>
      <xdr:grpSpPr bwMode="auto">
        <a:xfrm>
          <a:off x="2422525" y="55508769"/>
          <a:ext cx="2557340" cy="322385"/>
          <a:chOff x="447" y="12378"/>
          <a:chExt cx="171" cy="250"/>
        </a:xfrm>
      </xdr:grpSpPr>
      <xdr:grpSp>
        <xdr:nvGrpSpPr>
          <xdr:cNvPr id="260" name="Group 325">
            <a:extLst>
              <a:ext uri="{FF2B5EF4-FFF2-40B4-BE49-F238E27FC236}">
                <a16:creationId xmlns:a16="http://schemas.microsoft.com/office/drawing/2014/main" id="{00000000-0008-0000-0800-000004010000}"/>
              </a:ext>
            </a:extLst>
          </xdr:cNvPr>
          <xdr:cNvGrpSpPr>
            <a:grpSpLocks/>
          </xdr:cNvGrpSpPr>
        </xdr:nvGrpSpPr>
        <xdr:grpSpPr bwMode="auto">
          <a:xfrm>
            <a:off x="447" y="12378"/>
            <a:ext cx="171" cy="28"/>
            <a:chOff x="445" y="158"/>
            <a:chExt cx="169" cy="28"/>
          </a:xfrm>
        </xdr:grpSpPr>
        <xdr:sp macro="" textlink="">
          <xdr:nvSpPr>
            <xdr:cNvPr id="269" name="Text Box 326">
              <a:extLst>
                <a:ext uri="{FF2B5EF4-FFF2-40B4-BE49-F238E27FC236}">
                  <a16:creationId xmlns:a16="http://schemas.microsoft.com/office/drawing/2014/main" id="{00000000-0008-0000-0800-00000D01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70" name="Text Box 327">
              <a:extLst>
                <a:ext uri="{FF2B5EF4-FFF2-40B4-BE49-F238E27FC236}">
                  <a16:creationId xmlns:a16="http://schemas.microsoft.com/office/drawing/2014/main" id="{00000000-0008-0000-0800-00000E01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71" name="Text Box 328">
              <a:extLst>
                <a:ext uri="{FF2B5EF4-FFF2-40B4-BE49-F238E27FC236}">
                  <a16:creationId xmlns:a16="http://schemas.microsoft.com/office/drawing/2014/main" id="{00000000-0008-0000-0800-00000F01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61" name="Group 329">
            <a:extLst>
              <a:ext uri="{FF2B5EF4-FFF2-40B4-BE49-F238E27FC236}">
                <a16:creationId xmlns:a16="http://schemas.microsoft.com/office/drawing/2014/main" id="{00000000-0008-0000-0800-000005010000}"/>
              </a:ext>
            </a:extLst>
          </xdr:cNvPr>
          <xdr:cNvGrpSpPr>
            <a:grpSpLocks/>
          </xdr:cNvGrpSpPr>
        </xdr:nvGrpSpPr>
        <xdr:grpSpPr bwMode="auto">
          <a:xfrm>
            <a:off x="447" y="12489"/>
            <a:ext cx="171" cy="28"/>
            <a:chOff x="445" y="158"/>
            <a:chExt cx="169" cy="28"/>
          </a:xfrm>
        </xdr:grpSpPr>
        <xdr:sp macro="" textlink="">
          <xdr:nvSpPr>
            <xdr:cNvPr id="266" name="Text Box 330">
              <a:extLst>
                <a:ext uri="{FF2B5EF4-FFF2-40B4-BE49-F238E27FC236}">
                  <a16:creationId xmlns:a16="http://schemas.microsoft.com/office/drawing/2014/main" id="{00000000-0008-0000-0800-00000A01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67" name="Text Box 331">
              <a:extLst>
                <a:ext uri="{FF2B5EF4-FFF2-40B4-BE49-F238E27FC236}">
                  <a16:creationId xmlns:a16="http://schemas.microsoft.com/office/drawing/2014/main" id="{00000000-0008-0000-0800-00000B01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68" name="Text Box 332">
              <a:extLst>
                <a:ext uri="{FF2B5EF4-FFF2-40B4-BE49-F238E27FC236}">
                  <a16:creationId xmlns:a16="http://schemas.microsoft.com/office/drawing/2014/main" id="{00000000-0008-0000-0800-00000C01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62" name="Group 333">
            <a:extLst>
              <a:ext uri="{FF2B5EF4-FFF2-40B4-BE49-F238E27FC236}">
                <a16:creationId xmlns:a16="http://schemas.microsoft.com/office/drawing/2014/main" id="{00000000-0008-0000-0800-000006010000}"/>
              </a:ext>
            </a:extLst>
          </xdr:cNvPr>
          <xdr:cNvGrpSpPr>
            <a:grpSpLocks/>
          </xdr:cNvGrpSpPr>
        </xdr:nvGrpSpPr>
        <xdr:grpSpPr bwMode="auto">
          <a:xfrm>
            <a:off x="447" y="12600"/>
            <a:ext cx="171" cy="28"/>
            <a:chOff x="445" y="158"/>
            <a:chExt cx="169" cy="28"/>
          </a:xfrm>
        </xdr:grpSpPr>
        <xdr:sp macro="" textlink="">
          <xdr:nvSpPr>
            <xdr:cNvPr id="263" name="Text Box 334">
              <a:extLst>
                <a:ext uri="{FF2B5EF4-FFF2-40B4-BE49-F238E27FC236}">
                  <a16:creationId xmlns:a16="http://schemas.microsoft.com/office/drawing/2014/main" id="{00000000-0008-0000-0800-00000701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64" name="Text Box 335">
              <a:extLst>
                <a:ext uri="{FF2B5EF4-FFF2-40B4-BE49-F238E27FC236}">
                  <a16:creationId xmlns:a16="http://schemas.microsoft.com/office/drawing/2014/main" id="{00000000-0008-0000-0800-00000801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65" name="Text Box 336">
              <a:extLst>
                <a:ext uri="{FF2B5EF4-FFF2-40B4-BE49-F238E27FC236}">
                  <a16:creationId xmlns:a16="http://schemas.microsoft.com/office/drawing/2014/main" id="{00000000-0008-0000-0800-00000901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346</xdr:row>
      <xdr:rowOff>0</xdr:rowOff>
    </xdr:from>
    <xdr:to>
      <xdr:col>5</xdr:col>
      <xdr:colOff>476250</xdr:colOff>
      <xdr:row>346</xdr:row>
      <xdr:rowOff>0</xdr:rowOff>
    </xdr:to>
    <xdr:grpSp>
      <xdr:nvGrpSpPr>
        <xdr:cNvPr id="272" name="Group 337">
          <a:extLst>
            <a:ext uri="{FF2B5EF4-FFF2-40B4-BE49-F238E27FC236}">
              <a16:creationId xmlns:a16="http://schemas.microsoft.com/office/drawing/2014/main" id="{00000000-0008-0000-0800-000010010000}"/>
            </a:ext>
          </a:extLst>
        </xdr:cNvPr>
        <xdr:cNvGrpSpPr>
          <a:grpSpLocks/>
        </xdr:cNvGrpSpPr>
      </xdr:nvGrpSpPr>
      <xdr:grpSpPr bwMode="auto">
        <a:xfrm>
          <a:off x="2422525" y="55831154"/>
          <a:ext cx="2557340" cy="0"/>
          <a:chOff x="445" y="158"/>
          <a:chExt cx="169" cy="28"/>
        </a:xfrm>
      </xdr:grpSpPr>
      <xdr:sp macro="" textlink="">
        <xdr:nvSpPr>
          <xdr:cNvPr id="273" name="Text Box 338">
            <a:extLst>
              <a:ext uri="{FF2B5EF4-FFF2-40B4-BE49-F238E27FC236}">
                <a16:creationId xmlns:a16="http://schemas.microsoft.com/office/drawing/2014/main" id="{00000000-0008-0000-0800-000011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74" name="Text Box 339">
            <a:extLst>
              <a:ext uri="{FF2B5EF4-FFF2-40B4-BE49-F238E27FC236}">
                <a16:creationId xmlns:a16="http://schemas.microsoft.com/office/drawing/2014/main" id="{00000000-0008-0000-0800-000012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75" name="Text Box 340">
            <a:extLst>
              <a:ext uri="{FF2B5EF4-FFF2-40B4-BE49-F238E27FC236}">
                <a16:creationId xmlns:a16="http://schemas.microsoft.com/office/drawing/2014/main" id="{00000000-0008-0000-0800-000013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346</xdr:row>
      <xdr:rowOff>0</xdr:rowOff>
    </xdr:from>
    <xdr:to>
      <xdr:col>5</xdr:col>
      <xdr:colOff>476250</xdr:colOff>
      <xdr:row>346</xdr:row>
      <xdr:rowOff>0</xdr:rowOff>
    </xdr:to>
    <xdr:grpSp>
      <xdr:nvGrpSpPr>
        <xdr:cNvPr id="276" name="Group 341">
          <a:extLst>
            <a:ext uri="{FF2B5EF4-FFF2-40B4-BE49-F238E27FC236}">
              <a16:creationId xmlns:a16="http://schemas.microsoft.com/office/drawing/2014/main" id="{00000000-0008-0000-0800-000014010000}"/>
            </a:ext>
          </a:extLst>
        </xdr:cNvPr>
        <xdr:cNvGrpSpPr>
          <a:grpSpLocks/>
        </xdr:cNvGrpSpPr>
      </xdr:nvGrpSpPr>
      <xdr:grpSpPr bwMode="auto">
        <a:xfrm>
          <a:off x="2422525" y="55831154"/>
          <a:ext cx="2557340" cy="0"/>
          <a:chOff x="445" y="158"/>
          <a:chExt cx="169" cy="28"/>
        </a:xfrm>
      </xdr:grpSpPr>
      <xdr:sp macro="" textlink="">
        <xdr:nvSpPr>
          <xdr:cNvPr id="277" name="Text Box 342">
            <a:extLst>
              <a:ext uri="{FF2B5EF4-FFF2-40B4-BE49-F238E27FC236}">
                <a16:creationId xmlns:a16="http://schemas.microsoft.com/office/drawing/2014/main" id="{00000000-0008-0000-0800-000015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78" name="Text Box 343">
            <a:extLst>
              <a:ext uri="{FF2B5EF4-FFF2-40B4-BE49-F238E27FC236}">
                <a16:creationId xmlns:a16="http://schemas.microsoft.com/office/drawing/2014/main" id="{00000000-0008-0000-0800-000016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79" name="Text Box 344">
            <a:extLst>
              <a:ext uri="{FF2B5EF4-FFF2-40B4-BE49-F238E27FC236}">
                <a16:creationId xmlns:a16="http://schemas.microsoft.com/office/drawing/2014/main" id="{00000000-0008-0000-0800-000017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375</xdr:row>
      <xdr:rowOff>0</xdr:rowOff>
    </xdr:from>
    <xdr:to>
      <xdr:col>5</xdr:col>
      <xdr:colOff>476250</xdr:colOff>
      <xdr:row>377</xdr:row>
      <xdr:rowOff>0</xdr:rowOff>
    </xdr:to>
    <xdr:grpSp>
      <xdr:nvGrpSpPr>
        <xdr:cNvPr id="280" name="Group 402">
          <a:extLst>
            <a:ext uri="{FF2B5EF4-FFF2-40B4-BE49-F238E27FC236}">
              <a16:creationId xmlns:a16="http://schemas.microsoft.com/office/drawing/2014/main" id="{00000000-0008-0000-0800-000018010000}"/>
            </a:ext>
          </a:extLst>
        </xdr:cNvPr>
        <xdr:cNvGrpSpPr>
          <a:grpSpLocks/>
        </xdr:cNvGrpSpPr>
      </xdr:nvGrpSpPr>
      <xdr:grpSpPr bwMode="auto">
        <a:xfrm>
          <a:off x="2422525" y="60505731"/>
          <a:ext cx="2557340" cy="322384"/>
          <a:chOff x="447" y="13404"/>
          <a:chExt cx="171" cy="222"/>
        </a:xfrm>
      </xdr:grpSpPr>
      <xdr:grpSp>
        <xdr:nvGrpSpPr>
          <xdr:cNvPr id="281" name="Group 345">
            <a:extLst>
              <a:ext uri="{FF2B5EF4-FFF2-40B4-BE49-F238E27FC236}">
                <a16:creationId xmlns:a16="http://schemas.microsoft.com/office/drawing/2014/main" id="{00000000-0008-0000-0800-000019010000}"/>
              </a:ext>
            </a:extLst>
          </xdr:cNvPr>
          <xdr:cNvGrpSpPr>
            <a:grpSpLocks/>
          </xdr:cNvGrpSpPr>
        </xdr:nvGrpSpPr>
        <xdr:grpSpPr bwMode="auto">
          <a:xfrm>
            <a:off x="447" y="13404"/>
            <a:ext cx="171" cy="28"/>
            <a:chOff x="445" y="158"/>
            <a:chExt cx="169" cy="28"/>
          </a:xfrm>
        </xdr:grpSpPr>
        <xdr:sp macro="" textlink="">
          <xdr:nvSpPr>
            <xdr:cNvPr id="290" name="Text Box 346">
              <a:extLst>
                <a:ext uri="{FF2B5EF4-FFF2-40B4-BE49-F238E27FC236}">
                  <a16:creationId xmlns:a16="http://schemas.microsoft.com/office/drawing/2014/main" id="{00000000-0008-0000-0800-000022010000}"/>
                </a:ext>
              </a:extLst>
            </xdr:cNvPr>
            <xdr:cNvSpPr txBox="1">
              <a:spLocks noChangeArrowheads="1"/>
            </xdr:cNvSpPr>
          </xdr:nvSpPr>
          <xdr:spPr bwMode="auto">
            <a:xfrm>
              <a:off x="445"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1" name="Text Box 347">
              <a:extLst>
                <a:ext uri="{FF2B5EF4-FFF2-40B4-BE49-F238E27FC236}">
                  <a16:creationId xmlns:a16="http://schemas.microsoft.com/office/drawing/2014/main" id="{00000000-0008-0000-0800-000023010000}"/>
                </a:ext>
              </a:extLst>
            </xdr:cNvPr>
            <xdr:cNvSpPr txBox="1">
              <a:spLocks noChangeArrowheads="1"/>
            </xdr:cNvSpPr>
          </xdr:nvSpPr>
          <xdr:spPr bwMode="auto">
            <a:xfrm>
              <a:off x="51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92" name="Text Box 348">
              <a:extLst>
                <a:ext uri="{FF2B5EF4-FFF2-40B4-BE49-F238E27FC236}">
                  <a16:creationId xmlns:a16="http://schemas.microsoft.com/office/drawing/2014/main" id="{00000000-0008-0000-0800-000024010000}"/>
                </a:ext>
              </a:extLst>
            </xdr:cNvPr>
            <xdr:cNvSpPr txBox="1">
              <a:spLocks noChangeArrowheads="1"/>
            </xdr:cNvSpPr>
          </xdr:nvSpPr>
          <xdr:spPr bwMode="auto">
            <a:xfrm>
              <a:off x="58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82" name="Group 349">
            <a:extLst>
              <a:ext uri="{FF2B5EF4-FFF2-40B4-BE49-F238E27FC236}">
                <a16:creationId xmlns:a16="http://schemas.microsoft.com/office/drawing/2014/main" id="{00000000-0008-0000-0800-00001A010000}"/>
              </a:ext>
            </a:extLst>
          </xdr:cNvPr>
          <xdr:cNvGrpSpPr>
            <a:grpSpLocks/>
          </xdr:cNvGrpSpPr>
        </xdr:nvGrpSpPr>
        <xdr:grpSpPr bwMode="auto">
          <a:xfrm>
            <a:off x="447" y="13506"/>
            <a:ext cx="171" cy="28"/>
            <a:chOff x="445" y="158"/>
            <a:chExt cx="169" cy="28"/>
          </a:xfrm>
        </xdr:grpSpPr>
        <xdr:sp macro="" textlink="">
          <xdr:nvSpPr>
            <xdr:cNvPr id="287" name="Text Box 350">
              <a:extLst>
                <a:ext uri="{FF2B5EF4-FFF2-40B4-BE49-F238E27FC236}">
                  <a16:creationId xmlns:a16="http://schemas.microsoft.com/office/drawing/2014/main" id="{00000000-0008-0000-0800-00001F01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88" name="Text Box 351">
              <a:extLst>
                <a:ext uri="{FF2B5EF4-FFF2-40B4-BE49-F238E27FC236}">
                  <a16:creationId xmlns:a16="http://schemas.microsoft.com/office/drawing/2014/main" id="{00000000-0008-0000-0800-00002001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89" name="Text Box 352">
              <a:extLst>
                <a:ext uri="{FF2B5EF4-FFF2-40B4-BE49-F238E27FC236}">
                  <a16:creationId xmlns:a16="http://schemas.microsoft.com/office/drawing/2014/main" id="{00000000-0008-0000-0800-00002101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83" name="Group 353">
            <a:extLst>
              <a:ext uri="{FF2B5EF4-FFF2-40B4-BE49-F238E27FC236}">
                <a16:creationId xmlns:a16="http://schemas.microsoft.com/office/drawing/2014/main" id="{00000000-0008-0000-0800-00001B010000}"/>
              </a:ext>
            </a:extLst>
          </xdr:cNvPr>
          <xdr:cNvGrpSpPr>
            <a:grpSpLocks/>
          </xdr:cNvGrpSpPr>
        </xdr:nvGrpSpPr>
        <xdr:grpSpPr bwMode="auto">
          <a:xfrm>
            <a:off x="447" y="13598"/>
            <a:ext cx="171" cy="28"/>
            <a:chOff x="445" y="158"/>
            <a:chExt cx="169" cy="28"/>
          </a:xfrm>
        </xdr:grpSpPr>
        <xdr:sp macro="" textlink="">
          <xdr:nvSpPr>
            <xdr:cNvPr id="284" name="Text Box 354">
              <a:extLst>
                <a:ext uri="{FF2B5EF4-FFF2-40B4-BE49-F238E27FC236}">
                  <a16:creationId xmlns:a16="http://schemas.microsoft.com/office/drawing/2014/main" id="{00000000-0008-0000-0800-00001C01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85" name="Text Box 355">
              <a:extLst>
                <a:ext uri="{FF2B5EF4-FFF2-40B4-BE49-F238E27FC236}">
                  <a16:creationId xmlns:a16="http://schemas.microsoft.com/office/drawing/2014/main" id="{00000000-0008-0000-0800-00001D01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86" name="Text Box 356">
              <a:extLst>
                <a:ext uri="{FF2B5EF4-FFF2-40B4-BE49-F238E27FC236}">
                  <a16:creationId xmlns:a16="http://schemas.microsoft.com/office/drawing/2014/main" id="{00000000-0008-0000-0800-00001E01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377</xdr:row>
      <xdr:rowOff>0</xdr:rowOff>
    </xdr:from>
    <xdr:to>
      <xdr:col>5</xdr:col>
      <xdr:colOff>476250</xdr:colOff>
      <xdr:row>377</xdr:row>
      <xdr:rowOff>0</xdr:rowOff>
    </xdr:to>
    <xdr:grpSp>
      <xdr:nvGrpSpPr>
        <xdr:cNvPr id="293" name="Group 357">
          <a:extLst>
            <a:ext uri="{FF2B5EF4-FFF2-40B4-BE49-F238E27FC236}">
              <a16:creationId xmlns:a16="http://schemas.microsoft.com/office/drawing/2014/main" id="{00000000-0008-0000-0800-000025010000}"/>
            </a:ext>
          </a:extLst>
        </xdr:cNvPr>
        <xdr:cNvGrpSpPr>
          <a:grpSpLocks/>
        </xdr:cNvGrpSpPr>
      </xdr:nvGrpSpPr>
      <xdr:grpSpPr bwMode="auto">
        <a:xfrm>
          <a:off x="2422525" y="60828115"/>
          <a:ext cx="2557340" cy="0"/>
          <a:chOff x="445" y="158"/>
          <a:chExt cx="169" cy="28"/>
        </a:xfrm>
      </xdr:grpSpPr>
      <xdr:sp macro="" textlink="">
        <xdr:nvSpPr>
          <xdr:cNvPr id="294" name="Text Box 358">
            <a:extLst>
              <a:ext uri="{FF2B5EF4-FFF2-40B4-BE49-F238E27FC236}">
                <a16:creationId xmlns:a16="http://schemas.microsoft.com/office/drawing/2014/main" id="{00000000-0008-0000-0800-000026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5" name="Text Box 359">
            <a:extLst>
              <a:ext uri="{FF2B5EF4-FFF2-40B4-BE49-F238E27FC236}">
                <a16:creationId xmlns:a16="http://schemas.microsoft.com/office/drawing/2014/main" id="{00000000-0008-0000-0800-000027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96" name="Text Box 360">
            <a:extLst>
              <a:ext uri="{FF2B5EF4-FFF2-40B4-BE49-F238E27FC236}">
                <a16:creationId xmlns:a16="http://schemas.microsoft.com/office/drawing/2014/main" id="{00000000-0008-0000-0800-000028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377</xdr:row>
      <xdr:rowOff>0</xdr:rowOff>
    </xdr:from>
    <xdr:to>
      <xdr:col>5</xdr:col>
      <xdr:colOff>476250</xdr:colOff>
      <xdr:row>377</xdr:row>
      <xdr:rowOff>0</xdr:rowOff>
    </xdr:to>
    <xdr:grpSp>
      <xdr:nvGrpSpPr>
        <xdr:cNvPr id="297" name="Group 361">
          <a:extLst>
            <a:ext uri="{FF2B5EF4-FFF2-40B4-BE49-F238E27FC236}">
              <a16:creationId xmlns:a16="http://schemas.microsoft.com/office/drawing/2014/main" id="{00000000-0008-0000-0800-000029010000}"/>
            </a:ext>
          </a:extLst>
        </xdr:cNvPr>
        <xdr:cNvGrpSpPr>
          <a:grpSpLocks/>
        </xdr:cNvGrpSpPr>
      </xdr:nvGrpSpPr>
      <xdr:grpSpPr bwMode="auto">
        <a:xfrm>
          <a:off x="2422525" y="60828115"/>
          <a:ext cx="2557340" cy="0"/>
          <a:chOff x="445" y="158"/>
          <a:chExt cx="169" cy="28"/>
        </a:xfrm>
      </xdr:grpSpPr>
      <xdr:sp macro="" textlink="">
        <xdr:nvSpPr>
          <xdr:cNvPr id="298" name="Text Box 362">
            <a:extLst>
              <a:ext uri="{FF2B5EF4-FFF2-40B4-BE49-F238E27FC236}">
                <a16:creationId xmlns:a16="http://schemas.microsoft.com/office/drawing/2014/main" id="{00000000-0008-0000-0800-00002A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9" name="Text Box 363">
            <a:extLst>
              <a:ext uri="{FF2B5EF4-FFF2-40B4-BE49-F238E27FC236}">
                <a16:creationId xmlns:a16="http://schemas.microsoft.com/office/drawing/2014/main" id="{00000000-0008-0000-0800-00002B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00" name="Text Box 364">
            <a:extLst>
              <a:ext uri="{FF2B5EF4-FFF2-40B4-BE49-F238E27FC236}">
                <a16:creationId xmlns:a16="http://schemas.microsoft.com/office/drawing/2014/main" id="{00000000-0008-0000-0800-00002C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407</xdr:row>
      <xdr:rowOff>0</xdr:rowOff>
    </xdr:from>
    <xdr:to>
      <xdr:col>5</xdr:col>
      <xdr:colOff>476250</xdr:colOff>
      <xdr:row>412</xdr:row>
      <xdr:rowOff>0</xdr:rowOff>
    </xdr:to>
    <xdr:grpSp>
      <xdr:nvGrpSpPr>
        <xdr:cNvPr id="301" name="Group 403">
          <a:extLst>
            <a:ext uri="{FF2B5EF4-FFF2-40B4-BE49-F238E27FC236}">
              <a16:creationId xmlns:a16="http://schemas.microsoft.com/office/drawing/2014/main" id="{00000000-0008-0000-0800-00002D010000}"/>
            </a:ext>
          </a:extLst>
        </xdr:cNvPr>
        <xdr:cNvGrpSpPr>
          <a:grpSpLocks/>
        </xdr:cNvGrpSpPr>
      </xdr:nvGrpSpPr>
      <xdr:grpSpPr bwMode="auto">
        <a:xfrm>
          <a:off x="2422525" y="65663885"/>
          <a:ext cx="2557340" cy="805961"/>
          <a:chOff x="447" y="14395"/>
          <a:chExt cx="171" cy="450"/>
        </a:xfrm>
      </xdr:grpSpPr>
      <xdr:grpSp>
        <xdr:nvGrpSpPr>
          <xdr:cNvPr id="302" name="Group 365">
            <a:extLst>
              <a:ext uri="{FF2B5EF4-FFF2-40B4-BE49-F238E27FC236}">
                <a16:creationId xmlns:a16="http://schemas.microsoft.com/office/drawing/2014/main" id="{00000000-0008-0000-0800-00002E010000}"/>
              </a:ext>
            </a:extLst>
          </xdr:cNvPr>
          <xdr:cNvGrpSpPr>
            <a:grpSpLocks/>
          </xdr:cNvGrpSpPr>
        </xdr:nvGrpSpPr>
        <xdr:grpSpPr bwMode="auto">
          <a:xfrm>
            <a:off x="447" y="14395"/>
            <a:ext cx="171" cy="28"/>
            <a:chOff x="445" y="158"/>
            <a:chExt cx="169" cy="28"/>
          </a:xfrm>
        </xdr:grpSpPr>
        <xdr:sp macro="" textlink="">
          <xdr:nvSpPr>
            <xdr:cNvPr id="323" name="Text Box 366">
              <a:extLst>
                <a:ext uri="{FF2B5EF4-FFF2-40B4-BE49-F238E27FC236}">
                  <a16:creationId xmlns:a16="http://schemas.microsoft.com/office/drawing/2014/main" id="{00000000-0008-0000-0800-000043010000}"/>
                </a:ext>
              </a:extLst>
            </xdr:cNvPr>
            <xdr:cNvSpPr txBox="1">
              <a:spLocks noChangeArrowheads="1"/>
            </xdr:cNvSpPr>
          </xdr:nvSpPr>
          <xdr:spPr bwMode="auto">
            <a:xfrm>
              <a:off x="445"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24" name="Text Box 367">
              <a:extLst>
                <a:ext uri="{FF2B5EF4-FFF2-40B4-BE49-F238E27FC236}">
                  <a16:creationId xmlns:a16="http://schemas.microsoft.com/office/drawing/2014/main" id="{00000000-0008-0000-0800-000044010000}"/>
                </a:ext>
              </a:extLst>
            </xdr:cNvPr>
            <xdr:cNvSpPr txBox="1">
              <a:spLocks noChangeArrowheads="1"/>
            </xdr:cNvSpPr>
          </xdr:nvSpPr>
          <xdr:spPr bwMode="auto">
            <a:xfrm>
              <a:off x="51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25" name="Text Box 368">
              <a:extLst>
                <a:ext uri="{FF2B5EF4-FFF2-40B4-BE49-F238E27FC236}">
                  <a16:creationId xmlns:a16="http://schemas.microsoft.com/office/drawing/2014/main" id="{00000000-0008-0000-0800-000045010000}"/>
                </a:ext>
              </a:extLst>
            </xdr:cNvPr>
            <xdr:cNvSpPr txBox="1">
              <a:spLocks noChangeArrowheads="1"/>
            </xdr:cNvSpPr>
          </xdr:nvSpPr>
          <xdr:spPr bwMode="auto">
            <a:xfrm>
              <a:off x="58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3" name="Group 369">
            <a:extLst>
              <a:ext uri="{FF2B5EF4-FFF2-40B4-BE49-F238E27FC236}">
                <a16:creationId xmlns:a16="http://schemas.microsoft.com/office/drawing/2014/main" id="{00000000-0008-0000-0800-00002F010000}"/>
              </a:ext>
            </a:extLst>
          </xdr:cNvPr>
          <xdr:cNvGrpSpPr>
            <a:grpSpLocks/>
          </xdr:cNvGrpSpPr>
        </xdr:nvGrpSpPr>
        <xdr:grpSpPr bwMode="auto">
          <a:xfrm>
            <a:off x="447" y="14489"/>
            <a:ext cx="171" cy="28"/>
            <a:chOff x="445" y="158"/>
            <a:chExt cx="169" cy="28"/>
          </a:xfrm>
        </xdr:grpSpPr>
        <xdr:sp macro="" textlink="">
          <xdr:nvSpPr>
            <xdr:cNvPr id="320" name="Text Box 370">
              <a:extLst>
                <a:ext uri="{FF2B5EF4-FFF2-40B4-BE49-F238E27FC236}">
                  <a16:creationId xmlns:a16="http://schemas.microsoft.com/office/drawing/2014/main" id="{00000000-0008-0000-0800-000040010000}"/>
                </a:ext>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21" name="Text Box 371">
              <a:extLst>
                <a:ext uri="{FF2B5EF4-FFF2-40B4-BE49-F238E27FC236}">
                  <a16:creationId xmlns:a16="http://schemas.microsoft.com/office/drawing/2014/main" id="{00000000-0008-0000-0800-000041010000}"/>
                </a:ext>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22" name="Text Box 372">
              <a:extLst>
                <a:ext uri="{FF2B5EF4-FFF2-40B4-BE49-F238E27FC236}">
                  <a16:creationId xmlns:a16="http://schemas.microsoft.com/office/drawing/2014/main" id="{00000000-0008-0000-0800-000042010000}"/>
                </a:ext>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4" name="Group 373">
            <a:extLst>
              <a:ext uri="{FF2B5EF4-FFF2-40B4-BE49-F238E27FC236}">
                <a16:creationId xmlns:a16="http://schemas.microsoft.com/office/drawing/2014/main" id="{00000000-0008-0000-0800-000030010000}"/>
              </a:ext>
            </a:extLst>
          </xdr:cNvPr>
          <xdr:cNvGrpSpPr>
            <a:grpSpLocks/>
          </xdr:cNvGrpSpPr>
        </xdr:nvGrpSpPr>
        <xdr:grpSpPr bwMode="auto">
          <a:xfrm>
            <a:off x="447" y="14576"/>
            <a:ext cx="171" cy="28"/>
            <a:chOff x="445" y="158"/>
            <a:chExt cx="169" cy="28"/>
          </a:xfrm>
        </xdr:grpSpPr>
        <xdr:sp macro="" textlink="">
          <xdr:nvSpPr>
            <xdr:cNvPr id="317" name="Text Box 374">
              <a:extLst>
                <a:ext uri="{FF2B5EF4-FFF2-40B4-BE49-F238E27FC236}">
                  <a16:creationId xmlns:a16="http://schemas.microsoft.com/office/drawing/2014/main" id="{00000000-0008-0000-0800-00003D010000}"/>
                </a:ext>
              </a:extLst>
            </xdr:cNvPr>
            <xdr:cNvSpPr txBox="1">
              <a:spLocks noChangeArrowheads="1"/>
            </xdr:cNvSpPr>
          </xdr:nvSpPr>
          <xdr:spPr bwMode="auto">
            <a:xfrm>
              <a:off x="445"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18" name="Text Box 375">
              <a:extLst>
                <a:ext uri="{FF2B5EF4-FFF2-40B4-BE49-F238E27FC236}">
                  <a16:creationId xmlns:a16="http://schemas.microsoft.com/office/drawing/2014/main" id="{00000000-0008-0000-0800-00003E010000}"/>
                </a:ext>
              </a:extLst>
            </xdr:cNvPr>
            <xdr:cNvSpPr txBox="1">
              <a:spLocks noChangeArrowheads="1"/>
            </xdr:cNvSpPr>
          </xdr:nvSpPr>
          <xdr:spPr bwMode="auto">
            <a:xfrm>
              <a:off x="51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9" name="Text Box 376">
              <a:extLst>
                <a:ext uri="{FF2B5EF4-FFF2-40B4-BE49-F238E27FC236}">
                  <a16:creationId xmlns:a16="http://schemas.microsoft.com/office/drawing/2014/main" id="{00000000-0008-0000-0800-00003F010000}"/>
                </a:ext>
              </a:extLst>
            </xdr:cNvPr>
            <xdr:cNvSpPr txBox="1">
              <a:spLocks noChangeArrowheads="1"/>
            </xdr:cNvSpPr>
          </xdr:nvSpPr>
          <xdr:spPr bwMode="auto">
            <a:xfrm>
              <a:off x="58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5" name="Group 377">
            <a:extLst>
              <a:ext uri="{FF2B5EF4-FFF2-40B4-BE49-F238E27FC236}">
                <a16:creationId xmlns:a16="http://schemas.microsoft.com/office/drawing/2014/main" id="{00000000-0008-0000-0800-000031010000}"/>
              </a:ext>
            </a:extLst>
          </xdr:cNvPr>
          <xdr:cNvGrpSpPr>
            <a:grpSpLocks/>
          </xdr:cNvGrpSpPr>
        </xdr:nvGrpSpPr>
        <xdr:grpSpPr bwMode="auto">
          <a:xfrm>
            <a:off x="447" y="14653"/>
            <a:ext cx="171" cy="28"/>
            <a:chOff x="445" y="158"/>
            <a:chExt cx="169" cy="28"/>
          </a:xfrm>
        </xdr:grpSpPr>
        <xdr:sp macro="" textlink="">
          <xdr:nvSpPr>
            <xdr:cNvPr id="314" name="Text Box 378">
              <a:extLst>
                <a:ext uri="{FF2B5EF4-FFF2-40B4-BE49-F238E27FC236}">
                  <a16:creationId xmlns:a16="http://schemas.microsoft.com/office/drawing/2014/main" id="{00000000-0008-0000-0800-00003A010000}"/>
                </a:ext>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15" name="Text Box 379">
              <a:extLst>
                <a:ext uri="{FF2B5EF4-FFF2-40B4-BE49-F238E27FC236}">
                  <a16:creationId xmlns:a16="http://schemas.microsoft.com/office/drawing/2014/main" id="{00000000-0008-0000-0800-00003B010000}"/>
                </a:ext>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6" name="Text Box 380">
              <a:extLst>
                <a:ext uri="{FF2B5EF4-FFF2-40B4-BE49-F238E27FC236}">
                  <a16:creationId xmlns:a16="http://schemas.microsoft.com/office/drawing/2014/main" id="{00000000-0008-0000-0800-00003C010000}"/>
                </a:ext>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6" name="Group 381">
            <a:extLst>
              <a:ext uri="{FF2B5EF4-FFF2-40B4-BE49-F238E27FC236}">
                <a16:creationId xmlns:a16="http://schemas.microsoft.com/office/drawing/2014/main" id="{00000000-0008-0000-0800-000032010000}"/>
              </a:ext>
            </a:extLst>
          </xdr:cNvPr>
          <xdr:cNvGrpSpPr>
            <a:grpSpLocks/>
          </xdr:cNvGrpSpPr>
        </xdr:nvGrpSpPr>
        <xdr:grpSpPr bwMode="auto">
          <a:xfrm>
            <a:off x="447" y="14732"/>
            <a:ext cx="171" cy="28"/>
            <a:chOff x="445" y="158"/>
            <a:chExt cx="169" cy="28"/>
          </a:xfrm>
        </xdr:grpSpPr>
        <xdr:sp macro="" textlink="">
          <xdr:nvSpPr>
            <xdr:cNvPr id="311" name="Text Box 382">
              <a:extLst>
                <a:ext uri="{FF2B5EF4-FFF2-40B4-BE49-F238E27FC236}">
                  <a16:creationId xmlns:a16="http://schemas.microsoft.com/office/drawing/2014/main" id="{00000000-0008-0000-0800-00003701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12" name="Text Box 383">
              <a:extLst>
                <a:ext uri="{FF2B5EF4-FFF2-40B4-BE49-F238E27FC236}">
                  <a16:creationId xmlns:a16="http://schemas.microsoft.com/office/drawing/2014/main" id="{00000000-0008-0000-0800-00003801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3" name="Text Box 384">
              <a:extLst>
                <a:ext uri="{FF2B5EF4-FFF2-40B4-BE49-F238E27FC236}">
                  <a16:creationId xmlns:a16="http://schemas.microsoft.com/office/drawing/2014/main" id="{00000000-0008-0000-0800-00003901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7" name="Group 385">
            <a:extLst>
              <a:ext uri="{FF2B5EF4-FFF2-40B4-BE49-F238E27FC236}">
                <a16:creationId xmlns:a16="http://schemas.microsoft.com/office/drawing/2014/main" id="{00000000-0008-0000-0800-000033010000}"/>
              </a:ext>
            </a:extLst>
          </xdr:cNvPr>
          <xdr:cNvGrpSpPr>
            <a:grpSpLocks/>
          </xdr:cNvGrpSpPr>
        </xdr:nvGrpSpPr>
        <xdr:grpSpPr bwMode="auto">
          <a:xfrm>
            <a:off x="447" y="14817"/>
            <a:ext cx="171" cy="28"/>
            <a:chOff x="445" y="158"/>
            <a:chExt cx="169" cy="28"/>
          </a:xfrm>
        </xdr:grpSpPr>
        <xdr:sp macro="" textlink="">
          <xdr:nvSpPr>
            <xdr:cNvPr id="308" name="Text Box 386">
              <a:extLst>
                <a:ext uri="{FF2B5EF4-FFF2-40B4-BE49-F238E27FC236}">
                  <a16:creationId xmlns:a16="http://schemas.microsoft.com/office/drawing/2014/main" id="{00000000-0008-0000-0800-00003401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09" name="Text Box 387">
              <a:extLst>
                <a:ext uri="{FF2B5EF4-FFF2-40B4-BE49-F238E27FC236}">
                  <a16:creationId xmlns:a16="http://schemas.microsoft.com/office/drawing/2014/main" id="{00000000-0008-0000-0800-00003501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0" name="Text Box 388">
              <a:extLst>
                <a:ext uri="{FF2B5EF4-FFF2-40B4-BE49-F238E27FC236}">
                  <a16:creationId xmlns:a16="http://schemas.microsoft.com/office/drawing/2014/main" id="{00000000-0008-0000-0800-00003601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6</xdr:col>
      <xdr:colOff>27077</xdr:colOff>
      <xdr:row>0</xdr:row>
      <xdr:rowOff>153552</xdr:rowOff>
    </xdr:from>
    <xdr:to>
      <xdr:col>6</xdr:col>
      <xdr:colOff>534865</xdr:colOff>
      <xdr:row>2</xdr:row>
      <xdr:rowOff>92045</xdr:rowOff>
    </xdr:to>
    <xdr:sp macro="" textlink="">
      <xdr:nvSpPr>
        <xdr:cNvPr id="335" name="TextBox 334">
          <a:hlinkClick xmlns:r="http://schemas.openxmlformats.org/officeDocument/2006/relationships" r:id="rId1"/>
          <a:extLst>
            <a:ext uri="{FF2B5EF4-FFF2-40B4-BE49-F238E27FC236}">
              <a16:creationId xmlns:a16="http://schemas.microsoft.com/office/drawing/2014/main" id="{00000000-0008-0000-0800-00004F010000}"/>
            </a:ext>
          </a:extLst>
        </xdr:cNvPr>
        <xdr:cNvSpPr txBox="1"/>
      </xdr:nvSpPr>
      <xdr:spPr>
        <a:xfrm>
          <a:off x="5280481" y="153552"/>
          <a:ext cx="507788" cy="260878"/>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p\Documents\APSI\APLIKASI%20V.4%20SMP%2001%202019\FinalE-Pengawas_OK\SKP%202018%20Pengaw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SKP-PKPNS%20GURU-KS\PKG-180%20DRJT-201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KP-PKPNS%20GURU-KS\PKG-180%20DRJT-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Users\Hp\Documents\APSI\GURU%20INDUKSI%202019\Master%20-%20E-Guru%20K-13%20-%20pa%20Agus%20-%20S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Hp\Documents\APSI\GURU%20INDUKSI%202019\Master%20-%20E-Guru%20K-13%20-%20pa%20Agus%20-%20S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Users\hadiw\OneDrive\Dokumen\Seminar%20Pokjawas%20DKI%206042017\Laporan%20Hasil%20Pemantauan%208SNP%20MI\Hasil%20Pemantauan%208%20SNP%20Revis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adiw\OneDrive\Dokumen\Seminar%20Pokjawas%20DKI%206042017\Laporan%20Hasil%20Pemantauan%208SNP%20MI\Hasil%20Pemantauan%208%20SNP%20Revis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Users\Hp\Documents\APSI\APLIKASI%20V.4%20SMP%2001%202019\FinalE-Pengawas_OK\SKP%202018%20Pengawa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KP%20MTsN%206-2014/SKP-ABK-ANJAB%20Guru%20MTsN%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KP%20MTsN%206-2014\SKP-ABK-ANJAB%20Guru%20MTsN%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KUA%20PAncoran\APLIKASI%20DP3-KUA%20PANCOR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Users\Hp\Documents\APSI\APLIKASI%20V.4%202019\1.%20APLIKASI%20V.4%20TK%2001%202019\FinalE-Pengawas_OK\e_PENGAWASAN.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p\Documents\APSI\APLIKASI%20V.4%202019\1.%20APLIKASI%20V.4%20TK%2001%202019\FinalE-Pengawas_OK\e_PENGAWASA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DUAN"/>
      <sheetName val="Menu"/>
      <sheetName val="DataPengawas"/>
      <sheetName val="Pej_Penilai"/>
      <sheetName val="COVER"/>
      <sheetName val="AngkaKredit"/>
      <sheetName val="Target"/>
      <sheetName val="Target (2)"/>
      <sheetName val="Realisasi"/>
      <sheetName val="Rekap_PPKP"/>
      <sheetName val="Penunjang"/>
      <sheetName val="PrilakuKerja"/>
      <sheetName val="Capaian"/>
      <sheetName val="SKP"/>
      <sheetName val="PENILAIAN_SKP"/>
      <sheetName val="PRESTASI_KERJA"/>
      <sheetName val="ANJAB"/>
      <sheetName val="ABK"/>
      <sheetName val="DasarHukum"/>
      <sheetName val="Kriteria"/>
      <sheetName val="Rubrik"/>
      <sheetName val="Rubrik (2)"/>
      <sheetName val="Jumlah_KD"/>
      <sheetName val="Rumus"/>
      <sheetName val="Contoh"/>
      <sheetName val="NyankBikin"/>
      <sheetName val="catatan"/>
      <sheetName val="SK_Tutam"/>
      <sheetName val="Data_Terima"/>
    </sheetNames>
    <sheetDataSet>
      <sheetData sheetId="0" refreshError="1"/>
      <sheetData sheetId="1" refreshError="1"/>
      <sheetData sheetId="2" refreshError="1">
        <row r="6">
          <cell r="B6">
            <v>1</v>
          </cell>
          <cell r="C6" t="str">
            <v>Dr. H. IDRUS ALWI, M.Pd</v>
          </cell>
          <cell r="D6" t="str">
            <v>19681222 198903 1 002</v>
          </cell>
          <cell r="E6">
            <v>10</v>
          </cell>
          <cell r="F6" t="str">
            <v>Pembina Tk I</v>
          </cell>
          <cell r="G6" t="str">
            <v>IV/b</v>
          </cell>
          <cell r="H6" t="str">
            <v>Pengawas Madya</v>
          </cell>
          <cell r="I6" t="str">
            <v>Kantor Kementerian Agama Kota Jakarta Timur</v>
          </cell>
          <cell r="K6">
            <v>1</v>
          </cell>
          <cell r="L6" t="str">
            <v>Pengatur Muda</v>
          </cell>
          <cell r="M6" t="str">
            <v>II/a</v>
          </cell>
        </row>
        <row r="7">
          <cell r="B7">
            <v>2</v>
          </cell>
          <cell r="C7" t="str">
            <v>Drs. H. SUJANGI</v>
          </cell>
          <cell r="D7" t="str">
            <v>19590814 198203 1 004</v>
          </cell>
          <cell r="E7">
            <v>9</v>
          </cell>
          <cell r="F7" t="str">
            <v>Pembina</v>
          </cell>
          <cell r="G7" t="str">
            <v>IV/a</v>
          </cell>
          <cell r="H7" t="str">
            <v>Pengawas Madya</v>
          </cell>
          <cell r="I7" t="str">
            <v>Kantor Kementerian Agama Kota Jakarta Timur</v>
          </cell>
          <cell r="K7">
            <v>2</v>
          </cell>
          <cell r="L7" t="str">
            <v>Pengatur Muda Tk I</v>
          </cell>
          <cell r="M7" t="str">
            <v>II/b</v>
          </cell>
        </row>
        <row r="8">
          <cell r="B8">
            <v>3</v>
          </cell>
          <cell r="C8" t="str">
            <v>Drs. M. SALEH</v>
          </cell>
          <cell r="D8" t="str">
            <v>19610801 199603 1 001</v>
          </cell>
          <cell r="E8">
            <v>10</v>
          </cell>
          <cell r="F8" t="str">
            <v>Pembina Tk I</v>
          </cell>
          <cell r="G8" t="str">
            <v>IV/b</v>
          </cell>
          <cell r="H8" t="str">
            <v>Pengawas Madya</v>
          </cell>
          <cell r="I8" t="str">
            <v>Kantor Kementerian Agama Kota Jakarta Timur</v>
          </cell>
          <cell r="K8">
            <v>3</v>
          </cell>
          <cell r="L8" t="str">
            <v>Pengatur</v>
          </cell>
          <cell r="M8" t="str">
            <v>II/c</v>
          </cell>
        </row>
        <row r="9">
          <cell r="B9">
            <v>4</v>
          </cell>
          <cell r="C9" t="str">
            <v>SITI NURBAITI, S.Ag, M.Pd.I</v>
          </cell>
          <cell r="D9" t="str">
            <v>19690621 199303 2 002</v>
          </cell>
          <cell r="E9">
            <v>9</v>
          </cell>
          <cell r="F9" t="str">
            <v>Pembina</v>
          </cell>
          <cell r="G9" t="str">
            <v>IV/a</v>
          </cell>
          <cell r="H9" t="str">
            <v>Pengawas Madya</v>
          </cell>
          <cell r="I9" t="str">
            <v>Kantor Kementerian Agama Kota Jakarta Timur</v>
          </cell>
          <cell r="K9">
            <v>4</v>
          </cell>
          <cell r="L9" t="str">
            <v>Pengatur Tk I</v>
          </cell>
          <cell r="M9" t="str">
            <v>II/d</v>
          </cell>
        </row>
        <row r="10">
          <cell r="B10">
            <v>5</v>
          </cell>
          <cell r="C10" t="str">
            <v>Drs. A. AMIN MUSTOFA, M.Pd</v>
          </cell>
          <cell r="D10" t="str">
            <v>19670303 199603 1 002</v>
          </cell>
          <cell r="E10">
            <v>9</v>
          </cell>
          <cell r="F10" t="str">
            <v>Pembina</v>
          </cell>
          <cell r="G10" t="str">
            <v>IV/a</v>
          </cell>
          <cell r="H10" t="str">
            <v>Pengawas Madya</v>
          </cell>
          <cell r="I10" t="str">
            <v>Kantor Kementerian Agama Kota Jakarta Timur</v>
          </cell>
          <cell r="K10">
            <v>5</v>
          </cell>
          <cell r="L10" t="str">
            <v>Penata Muda</v>
          </cell>
          <cell r="M10" t="str">
            <v>III/a</v>
          </cell>
        </row>
        <row r="11">
          <cell r="B11">
            <v>6</v>
          </cell>
          <cell r="C11" t="str">
            <v>Drs. AKHMAD SUGANDA, M.Pd</v>
          </cell>
          <cell r="D11" t="str">
            <v>19600831 198703 1 002</v>
          </cell>
          <cell r="E11">
            <v>9</v>
          </cell>
          <cell r="F11" t="str">
            <v>Pembina</v>
          </cell>
          <cell r="G11" t="str">
            <v>IV/a</v>
          </cell>
          <cell r="H11" t="str">
            <v>Pengawas Madya</v>
          </cell>
          <cell r="I11" t="str">
            <v>Kantor Kementerian Agama Kota Jakarta Timur</v>
          </cell>
          <cell r="K11">
            <v>6</v>
          </cell>
          <cell r="L11" t="str">
            <v>Penata Muda Tk I</v>
          </cell>
          <cell r="M11" t="str">
            <v>III/b</v>
          </cell>
        </row>
        <row r="12">
          <cell r="B12">
            <v>7</v>
          </cell>
          <cell r="C12" t="str">
            <v>Dr. Hj. KUN SRI WARDHANI, M.Pd</v>
          </cell>
          <cell r="D12" t="str">
            <v>19650803 200501 2 004</v>
          </cell>
          <cell r="E12">
            <v>8</v>
          </cell>
          <cell r="F12" t="str">
            <v>Penata Tk I</v>
          </cell>
          <cell r="G12" t="str">
            <v>III/d</v>
          </cell>
          <cell r="H12" t="str">
            <v>Pengawas Muda</v>
          </cell>
          <cell r="I12" t="str">
            <v>Kantor Kementerian Agama Kota Jakarta Timur</v>
          </cell>
          <cell r="K12">
            <v>7</v>
          </cell>
          <cell r="L12" t="str">
            <v>Penata</v>
          </cell>
          <cell r="M12" t="str">
            <v>III/c</v>
          </cell>
          <cell r="N12" t="str">
            <v>Pengawas Muda</v>
          </cell>
        </row>
        <row r="13">
          <cell r="B13">
            <v>8</v>
          </cell>
          <cell r="C13" t="str">
            <v>ABDUL MANAP, M.Pd</v>
          </cell>
          <cell r="D13" t="str">
            <v>19691002 199803 1 002</v>
          </cell>
          <cell r="E13">
            <v>9</v>
          </cell>
          <cell r="F13" t="str">
            <v>Pembina</v>
          </cell>
          <cell r="G13" t="str">
            <v>IV/a</v>
          </cell>
          <cell r="H13" t="str">
            <v>Pengawas Madya</v>
          </cell>
          <cell r="I13" t="str">
            <v>Kantor Kementerian Agama Kota Jakarta Timur</v>
          </cell>
          <cell r="K13">
            <v>8</v>
          </cell>
          <cell r="L13" t="str">
            <v>Penata Tk I</v>
          </cell>
          <cell r="M13" t="str">
            <v>III/d</v>
          </cell>
          <cell r="N13" t="str">
            <v>Pengawas Muda</v>
          </cell>
        </row>
        <row r="14">
          <cell r="B14">
            <v>9</v>
          </cell>
          <cell r="C14" t="str">
            <v>ABDUL WAHAB, S.Pd</v>
          </cell>
          <cell r="D14" t="str">
            <v>19680812 200312 1 001</v>
          </cell>
          <cell r="E14">
            <v>8</v>
          </cell>
          <cell r="F14" t="str">
            <v>Penata Tk I</v>
          </cell>
          <cell r="G14" t="str">
            <v>III/d</v>
          </cell>
          <cell r="H14" t="str">
            <v>Pengawas Muda</v>
          </cell>
          <cell r="I14" t="str">
            <v>Kantor Kementerian Agama Kota Jakarta Timur</v>
          </cell>
          <cell r="K14">
            <v>9</v>
          </cell>
          <cell r="L14" t="str">
            <v>Pembina</v>
          </cell>
          <cell r="M14" t="str">
            <v>IV/a</v>
          </cell>
          <cell r="N14" t="str">
            <v>Pengawas Madya</v>
          </cell>
        </row>
        <row r="15">
          <cell r="B15">
            <v>10</v>
          </cell>
          <cell r="C15" t="str">
            <v>A. TAUFIK, S.Ag, MM</v>
          </cell>
          <cell r="D15" t="str">
            <v>19641201 199903 1 002</v>
          </cell>
          <cell r="E15">
            <v>9</v>
          </cell>
          <cell r="F15" t="str">
            <v>Pembina</v>
          </cell>
          <cell r="G15" t="str">
            <v>IV/a</v>
          </cell>
          <cell r="H15" t="str">
            <v>Pengawas Madya</v>
          </cell>
          <cell r="I15" t="str">
            <v>Kantor Kementerian Agama Kota Jakarta Timur</v>
          </cell>
          <cell r="K15">
            <v>10</v>
          </cell>
          <cell r="L15" t="str">
            <v>Pembina Tk I</v>
          </cell>
          <cell r="M15" t="str">
            <v>IV/b</v>
          </cell>
          <cell r="N15" t="str">
            <v>Pengawas Madya</v>
          </cell>
        </row>
        <row r="16">
          <cell r="B16">
            <v>11</v>
          </cell>
          <cell r="C16" t="str">
            <v>Drs. HADI WIJAYA</v>
          </cell>
          <cell r="D16" t="str">
            <v>19650514 199903 1 001</v>
          </cell>
          <cell r="E16">
            <v>9</v>
          </cell>
          <cell r="F16" t="str">
            <v>Pembina</v>
          </cell>
          <cell r="G16" t="str">
            <v>IV/a</v>
          </cell>
          <cell r="H16" t="str">
            <v>Pengawas Madya</v>
          </cell>
          <cell r="I16" t="str">
            <v>Kantor Kementerian Agama Kota Jakarta Timur</v>
          </cell>
          <cell r="K16">
            <v>11</v>
          </cell>
          <cell r="L16" t="str">
            <v>Pembina Utama Muda</v>
          </cell>
          <cell r="M16" t="str">
            <v>IV/c</v>
          </cell>
          <cell r="N16" t="str">
            <v>Pengawas Madya</v>
          </cell>
        </row>
        <row r="17">
          <cell r="B17">
            <v>12</v>
          </cell>
          <cell r="C17" t="str">
            <v>ARTATI ISMAILIA, SE, M.Ak</v>
          </cell>
          <cell r="D17" t="str">
            <v>19700601 200212 2 004</v>
          </cell>
          <cell r="E17">
            <v>9</v>
          </cell>
          <cell r="F17" t="str">
            <v>Pembina</v>
          </cell>
          <cell r="G17" t="str">
            <v>IV/a</v>
          </cell>
          <cell r="H17" t="str">
            <v>Pengawas Madya</v>
          </cell>
          <cell r="I17" t="str">
            <v>Kantor Kementerian Agama Kota Jakarta Timur</v>
          </cell>
          <cell r="K17">
            <v>12</v>
          </cell>
          <cell r="L17" t="str">
            <v>Pembina Utama Madya</v>
          </cell>
          <cell r="M17" t="str">
            <v>IV/d</v>
          </cell>
          <cell r="N17" t="str">
            <v>Pengawas Utama</v>
          </cell>
        </row>
        <row r="18">
          <cell r="B18">
            <v>13</v>
          </cell>
          <cell r="C18" t="str">
            <v>Drs. AHMAD KHOTIB, M.Pd</v>
          </cell>
          <cell r="D18" t="str">
            <v>19590703 198703 1 001</v>
          </cell>
          <cell r="E18">
            <v>9</v>
          </cell>
          <cell r="F18" t="str">
            <v>Pembina</v>
          </cell>
          <cell r="G18" t="str">
            <v>IV/a</v>
          </cell>
          <cell r="H18" t="str">
            <v>Pengawas Madya</v>
          </cell>
          <cell r="I18" t="str">
            <v>Kantor Kementerian Agama Kota Jakarta Timur</v>
          </cell>
          <cell r="K18">
            <v>13</v>
          </cell>
          <cell r="L18" t="str">
            <v>Pembina Utama</v>
          </cell>
          <cell r="M18" t="str">
            <v>IV/e</v>
          </cell>
          <cell r="N18" t="str">
            <v>Pengawas Utama</v>
          </cell>
        </row>
        <row r="19">
          <cell r="B19">
            <v>14</v>
          </cell>
          <cell r="C19" t="str">
            <v>SUTAN ASWIN, S.Pd</v>
          </cell>
          <cell r="D19" t="str">
            <v>19600314 198903 1 002</v>
          </cell>
          <cell r="E19">
            <v>10</v>
          </cell>
          <cell r="F19" t="str">
            <v>Pembina Tk I</v>
          </cell>
          <cell r="G19" t="str">
            <v>IV/b</v>
          </cell>
          <cell r="H19" t="str">
            <v>Pengawas Madya</v>
          </cell>
          <cell r="I19" t="str">
            <v>Kantor Kementerian Agama Kota Jakarta Timur</v>
          </cell>
        </row>
        <row r="20">
          <cell r="B20">
            <v>15</v>
          </cell>
          <cell r="C20" t="str">
            <v>Dra. IDA SAIDAH, M.MPd</v>
          </cell>
          <cell r="D20" t="str">
            <v>19650402 199503 2 001</v>
          </cell>
          <cell r="E20">
            <v>9</v>
          </cell>
          <cell r="F20" t="str">
            <v>Pembina</v>
          </cell>
          <cell r="G20" t="str">
            <v>IV/a</v>
          </cell>
          <cell r="H20" t="str">
            <v>Pengawas Madya</v>
          </cell>
          <cell r="I20" t="str">
            <v>Kantor Kementerian Agama Kota Jakarta Timur</v>
          </cell>
        </row>
        <row r="21">
          <cell r="B21">
            <v>16</v>
          </cell>
          <cell r="C21" t="str">
            <v>Dra. Hj. JAMILAH, M.Pd</v>
          </cell>
          <cell r="D21" t="str">
            <v>19620405 199203 2 002</v>
          </cell>
          <cell r="E21">
            <v>9</v>
          </cell>
          <cell r="F21" t="str">
            <v>Pembina</v>
          </cell>
          <cell r="G21" t="str">
            <v>IV/a</v>
          </cell>
          <cell r="H21" t="str">
            <v>Pengawas Madya</v>
          </cell>
          <cell r="I21" t="str">
            <v>Kantor Kementerian Agama Kota Jakarta Timur</v>
          </cell>
        </row>
        <row r="22">
          <cell r="B22">
            <v>17</v>
          </cell>
          <cell r="C22" t="str">
            <v>Dra. Hj. ZURNI ASNIDA</v>
          </cell>
          <cell r="D22" t="str">
            <v>19610228 199001 2 001</v>
          </cell>
          <cell r="E22">
            <v>10</v>
          </cell>
          <cell r="F22" t="str">
            <v>Pembina Tk I</v>
          </cell>
          <cell r="G22" t="str">
            <v>IV/b</v>
          </cell>
          <cell r="H22" t="str">
            <v>Pengawas Madya</v>
          </cell>
          <cell r="I22" t="str">
            <v>Kantor Kementerian Agama Kota Jakarta Timur</v>
          </cell>
        </row>
        <row r="23">
          <cell r="B23">
            <v>18</v>
          </cell>
          <cell r="C23" t="str">
            <v>TANTI ASTRIATIE Z, S.Pd, M.Pd</v>
          </cell>
          <cell r="D23" t="str">
            <v>19730420 200501 2 008</v>
          </cell>
          <cell r="E23">
            <v>8</v>
          </cell>
          <cell r="F23" t="str">
            <v>Penata Tk I</v>
          </cell>
          <cell r="G23" t="str">
            <v>III/d</v>
          </cell>
          <cell r="H23" t="str">
            <v>Pengawas Muda</v>
          </cell>
          <cell r="I23" t="str">
            <v>Kantor Kementerian Agama Kota Jakarta Timur</v>
          </cell>
        </row>
        <row r="24">
          <cell r="B24">
            <v>19</v>
          </cell>
          <cell r="C24" t="str">
            <v>KUSWIYATI, S.Pd, M.Pd</v>
          </cell>
          <cell r="D24" t="str">
            <v>19670916 200312 2 001</v>
          </cell>
          <cell r="E24">
            <v>8</v>
          </cell>
          <cell r="F24" t="str">
            <v>Penata Tk I</v>
          </cell>
          <cell r="G24" t="str">
            <v>III/d</v>
          </cell>
          <cell r="H24" t="str">
            <v>Pengawas Muda</v>
          </cell>
          <cell r="I24" t="str">
            <v>Kantor Kementerian Agama Kota Jakarta Timur</v>
          </cell>
        </row>
        <row r="25">
          <cell r="B25">
            <v>20</v>
          </cell>
          <cell r="C25" t="str">
            <v>RUSDAH, S.Ag</v>
          </cell>
          <cell r="D25" t="str">
            <v>19711208 200501 2 002</v>
          </cell>
          <cell r="E25">
            <v>8</v>
          </cell>
          <cell r="F25" t="str">
            <v>Penata Tk I</v>
          </cell>
          <cell r="G25" t="str">
            <v>III/d</v>
          </cell>
          <cell r="H25" t="str">
            <v>Pengawas Muda</v>
          </cell>
          <cell r="I25" t="str">
            <v>Kantor Kementerian Agama Kota Jakarta Timur</v>
          </cell>
        </row>
        <row r="26">
          <cell r="B26">
            <v>21</v>
          </cell>
          <cell r="C26" t="str">
            <v>WAWAN KURNIAWAN, S.Pd, M.Si</v>
          </cell>
          <cell r="D26" t="str">
            <v>19740814 200501 1 006</v>
          </cell>
          <cell r="E26">
            <v>8</v>
          </cell>
          <cell r="F26" t="str">
            <v>Penata Tk I</v>
          </cell>
          <cell r="G26" t="str">
            <v>III/d</v>
          </cell>
          <cell r="H26" t="str">
            <v>Pengawas Muda</v>
          </cell>
          <cell r="I26" t="str">
            <v>Kantor Kementerian Agama Kota Jakarta Timur</v>
          </cell>
        </row>
        <row r="27">
          <cell r="B27">
            <v>22</v>
          </cell>
          <cell r="C27" t="str">
            <v>MUHAMMAD YUNUS, S.Ag, M.Pd</v>
          </cell>
          <cell r="D27" t="str">
            <v>19731116 200501 1 004</v>
          </cell>
          <cell r="E27">
            <v>8</v>
          </cell>
          <cell r="F27" t="str">
            <v>Penata Tk I</v>
          </cell>
          <cell r="G27" t="str">
            <v>III/d</v>
          </cell>
          <cell r="H27" t="str">
            <v>Pengawas Muda</v>
          </cell>
          <cell r="I27" t="str">
            <v>Kantor Kementerian Agama Kota Jakarta Timur</v>
          </cell>
        </row>
        <row r="28">
          <cell r="B28">
            <v>23</v>
          </cell>
          <cell r="C28" t="str">
            <v>Drs. SASTRO JAGO HARTONO</v>
          </cell>
          <cell r="D28" t="str">
            <v>19630424 199703 1 001</v>
          </cell>
          <cell r="E28">
            <v>9</v>
          </cell>
          <cell r="F28" t="str">
            <v>Pembina</v>
          </cell>
          <cell r="G28" t="str">
            <v>IV/a</v>
          </cell>
          <cell r="H28" t="str">
            <v>Pengawas Madya</v>
          </cell>
          <cell r="I28" t="str">
            <v>Kantor Kementerian Agama Kota Jakarta Timur</v>
          </cell>
        </row>
        <row r="29">
          <cell r="B29">
            <v>24</v>
          </cell>
          <cell r="C29" t="str">
            <v>RUSTIATI, S.Pd, M.Pd</v>
          </cell>
          <cell r="D29" t="str">
            <v>19671022 200604 2 001</v>
          </cell>
          <cell r="E29">
            <v>8</v>
          </cell>
          <cell r="F29" t="str">
            <v>Penata Tk I</v>
          </cell>
          <cell r="G29" t="str">
            <v>III/d</v>
          </cell>
          <cell r="H29" t="str">
            <v>Pengawas Muda</v>
          </cell>
          <cell r="I29" t="str">
            <v>Kantor Kementerian Agama Kota Jakarta Timur</v>
          </cell>
        </row>
        <row r="30">
          <cell r="B30">
            <v>25</v>
          </cell>
          <cell r="C30" t="str">
            <v>SARJONO S.Pd</v>
          </cell>
          <cell r="D30" t="str">
            <v>19660326 200312 1 001</v>
          </cell>
          <cell r="E30">
            <v>8</v>
          </cell>
          <cell r="F30" t="str">
            <v>Penata Tk I</v>
          </cell>
          <cell r="G30" t="str">
            <v>III/d</v>
          </cell>
          <cell r="H30" t="str">
            <v>Pengawas Muda</v>
          </cell>
          <cell r="I30" t="str">
            <v>Kantor Kementerian Agama Kota Jakarta Timur</v>
          </cell>
        </row>
        <row r="31">
          <cell r="B31">
            <v>26</v>
          </cell>
          <cell r="C31" t="str">
            <v>Drs. AGUS UTOYO, MM</v>
          </cell>
          <cell r="D31" t="str">
            <v>19650803 199903 1 002</v>
          </cell>
          <cell r="E31">
            <v>9</v>
          </cell>
          <cell r="F31" t="str">
            <v>Pembina</v>
          </cell>
          <cell r="G31" t="str">
            <v>IV/a</v>
          </cell>
          <cell r="H31" t="str">
            <v>Pengawas Madya</v>
          </cell>
          <cell r="I31" t="str">
            <v>Kantor Kementerian Agama Kota Jakarta Timur</v>
          </cell>
        </row>
        <row r="32">
          <cell r="B32">
            <v>27</v>
          </cell>
          <cell r="C32" t="str">
            <v>MARWI, S.Pd.I</v>
          </cell>
          <cell r="D32" t="str">
            <v>19680927 199603 1 001</v>
          </cell>
          <cell r="E32">
            <v>9</v>
          </cell>
          <cell r="F32" t="str">
            <v>Pembina</v>
          </cell>
          <cell r="G32" t="str">
            <v>IV/a</v>
          </cell>
          <cell r="H32" t="str">
            <v>Pengawas Madya</v>
          </cell>
          <cell r="I32" t="str">
            <v>Kantor Kementerian Agama Kota Jakarta Timur</v>
          </cell>
        </row>
        <row r="33">
          <cell r="B33">
            <v>28</v>
          </cell>
          <cell r="C33" t="str">
            <v>SUHARTONO, S.Pd</v>
          </cell>
          <cell r="D33" t="str">
            <v>19680101 200112 1 002</v>
          </cell>
          <cell r="E33">
            <v>9</v>
          </cell>
          <cell r="F33" t="str">
            <v>Pembina</v>
          </cell>
          <cell r="G33" t="str">
            <v>IV/a</v>
          </cell>
          <cell r="H33" t="str">
            <v>Pengawas Madya</v>
          </cell>
          <cell r="I33" t="str">
            <v>Kantor Kementerian Agama Kota Jakarta Timur</v>
          </cell>
        </row>
        <row r="34">
          <cell r="B34">
            <v>29</v>
          </cell>
          <cell r="C34" t="str">
            <v>EUIS KURAISIN, M.Pd</v>
          </cell>
          <cell r="D34" t="str">
            <v>19690731 199303 2 001</v>
          </cell>
          <cell r="E34">
            <v>9</v>
          </cell>
          <cell r="F34" t="str">
            <v>Pembina</v>
          </cell>
          <cell r="G34" t="str">
            <v>IV/a</v>
          </cell>
          <cell r="H34" t="str">
            <v>Pengawas Madya</v>
          </cell>
          <cell r="I34" t="str">
            <v>Kantor Kementerian Agama Kota Jakarta Timur</v>
          </cell>
        </row>
        <row r="35">
          <cell r="B35">
            <v>30</v>
          </cell>
          <cell r="C35" t="str">
            <v>Dra. Hj. NUROZIAH</v>
          </cell>
          <cell r="D35" t="str">
            <v>19670622 199203 2 002</v>
          </cell>
          <cell r="E35">
            <v>9</v>
          </cell>
          <cell r="F35" t="str">
            <v>Pembina</v>
          </cell>
          <cell r="G35" t="str">
            <v>IV/a</v>
          </cell>
          <cell r="H35" t="str">
            <v>Pengawas Madya</v>
          </cell>
          <cell r="I35" t="str">
            <v>Kantor Kementerian Agama Kota Jakarta Timur</v>
          </cell>
        </row>
        <row r="36">
          <cell r="B36" t="str">
            <v/>
          </cell>
          <cell r="F36" t="str">
            <v/>
          </cell>
          <cell r="G36" t="str">
            <v/>
          </cell>
          <cell r="H36" t="str">
            <v/>
          </cell>
        </row>
        <row r="37">
          <cell r="B37" t="str">
            <v/>
          </cell>
          <cell r="F37" t="str">
            <v/>
          </cell>
          <cell r="G37" t="str">
            <v/>
          </cell>
          <cell r="H37" t="str">
            <v/>
          </cell>
        </row>
        <row r="38">
          <cell r="B38" t="str">
            <v/>
          </cell>
          <cell r="F38" t="str">
            <v/>
          </cell>
          <cell r="G38" t="str">
            <v/>
          </cell>
          <cell r="H38" t="str">
            <v/>
          </cell>
        </row>
        <row r="39">
          <cell r="B39" t="str">
            <v/>
          </cell>
          <cell r="F39" t="str">
            <v/>
          </cell>
          <cell r="G39" t="str">
            <v/>
          </cell>
          <cell r="H39" t="str">
            <v/>
          </cell>
        </row>
        <row r="40">
          <cell r="B40" t="str">
            <v/>
          </cell>
          <cell r="F40" t="str">
            <v/>
          </cell>
          <cell r="G40" t="str">
            <v/>
          </cell>
          <cell r="H40" t="str">
            <v/>
          </cell>
        </row>
        <row r="41">
          <cell r="B41" t="str">
            <v/>
          </cell>
          <cell r="F41" t="str">
            <v/>
          </cell>
          <cell r="G41" t="str">
            <v/>
          </cell>
          <cell r="H41" t="str">
            <v/>
          </cell>
        </row>
        <row r="42">
          <cell r="B42" t="str">
            <v/>
          </cell>
          <cell r="F42" t="str">
            <v/>
          </cell>
          <cell r="G42" t="str">
            <v/>
          </cell>
          <cell r="H42" t="str">
            <v/>
          </cell>
        </row>
        <row r="43">
          <cell r="B43" t="str">
            <v/>
          </cell>
          <cell r="F43" t="str">
            <v/>
          </cell>
          <cell r="G43" t="str">
            <v/>
          </cell>
          <cell r="H43" t="str">
            <v/>
          </cell>
        </row>
        <row r="44">
          <cell r="B44" t="str">
            <v/>
          </cell>
          <cell r="F44" t="str">
            <v/>
          </cell>
          <cell r="G44" t="str">
            <v/>
          </cell>
          <cell r="H44" t="str">
            <v/>
          </cell>
        </row>
        <row r="45">
          <cell r="B45" t="str">
            <v/>
          </cell>
          <cell r="F45" t="str">
            <v/>
          </cell>
          <cell r="G45" t="str">
            <v/>
          </cell>
          <cell r="H45" t="str">
            <v/>
          </cell>
        </row>
        <row r="46">
          <cell r="B46" t="str">
            <v/>
          </cell>
          <cell r="F46" t="str">
            <v/>
          </cell>
          <cell r="G46" t="str">
            <v/>
          </cell>
          <cell r="H46" t="str">
            <v/>
          </cell>
        </row>
        <row r="47">
          <cell r="B47" t="str">
            <v/>
          </cell>
          <cell r="F47" t="str">
            <v/>
          </cell>
          <cell r="G47" t="str">
            <v/>
          </cell>
          <cell r="H47" t="str">
            <v/>
          </cell>
        </row>
        <row r="48">
          <cell r="B48" t="str">
            <v/>
          </cell>
          <cell r="F48" t="str">
            <v/>
          </cell>
          <cell r="G48" t="str">
            <v/>
          </cell>
          <cell r="H48" t="str">
            <v/>
          </cell>
        </row>
        <row r="49">
          <cell r="B49" t="str">
            <v/>
          </cell>
          <cell r="F49" t="str">
            <v/>
          </cell>
          <cell r="G49" t="str">
            <v/>
          </cell>
          <cell r="H49" t="str">
            <v/>
          </cell>
        </row>
        <row r="50">
          <cell r="B50" t="str">
            <v/>
          </cell>
          <cell r="F50" t="str">
            <v/>
          </cell>
          <cell r="G50" t="str">
            <v/>
          </cell>
          <cell r="H50" t="str">
            <v/>
          </cell>
        </row>
        <row r="51">
          <cell r="B51" t="str">
            <v/>
          </cell>
          <cell r="F51" t="str">
            <v/>
          </cell>
          <cell r="G51" t="str">
            <v/>
          </cell>
          <cell r="H51" t="str">
            <v/>
          </cell>
        </row>
        <row r="52">
          <cell r="B52" t="str">
            <v/>
          </cell>
          <cell r="F52" t="str">
            <v/>
          </cell>
          <cell r="G52" t="str">
            <v/>
          </cell>
          <cell r="H52" t="str">
            <v/>
          </cell>
        </row>
        <row r="53">
          <cell r="B53" t="str">
            <v/>
          </cell>
          <cell r="F53" t="str">
            <v/>
          </cell>
          <cell r="G53" t="str">
            <v/>
          </cell>
          <cell r="H53" t="str">
            <v/>
          </cell>
        </row>
        <row r="54">
          <cell r="B54" t="str">
            <v/>
          </cell>
          <cell r="F54" t="str">
            <v/>
          </cell>
          <cell r="G54" t="str">
            <v/>
          </cell>
          <cell r="H54" t="str">
            <v/>
          </cell>
        </row>
        <row r="55">
          <cell r="B55" t="str">
            <v/>
          </cell>
          <cell r="F55" t="str">
            <v/>
          </cell>
          <cell r="G55" t="str">
            <v/>
          </cell>
          <cell r="H55" t="str">
            <v/>
          </cell>
        </row>
        <row r="56">
          <cell r="B56" t="str">
            <v/>
          </cell>
          <cell r="F56" t="str">
            <v/>
          </cell>
          <cell r="G56" t="str">
            <v/>
          </cell>
          <cell r="H56" t="str">
            <v/>
          </cell>
        </row>
        <row r="57">
          <cell r="B57" t="str">
            <v/>
          </cell>
          <cell r="F57" t="str">
            <v/>
          </cell>
          <cell r="G57" t="str">
            <v/>
          </cell>
          <cell r="H57" t="str">
            <v/>
          </cell>
        </row>
        <row r="58">
          <cell r="B58" t="str">
            <v/>
          </cell>
          <cell r="F58" t="str">
            <v/>
          </cell>
          <cell r="G58" t="str">
            <v/>
          </cell>
          <cell r="H58" t="str">
            <v/>
          </cell>
        </row>
        <row r="59">
          <cell r="B59" t="str">
            <v/>
          </cell>
          <cell r="F59" t="str">
            <v/>
          </cell>
          <cell r="G59" t="str">
            <v/>
          </cell>
          <cell r="H59" t="str">
            <v/>
          </cell>
        </row>
        <row r="60">
          <cell r="B60" t="str">
            <v/>
          </cell>
          <cell r="F60" t="str">
            <v/>
          </cell>
          <cell r="G60" t="str">
            <v/>
          </cell>
          <cell r="H60" t="str">
            <v/>
          </cell>
        </row>
        <row r="61">
          <cell r="B61" t="str">
            <v/>
          </cell>
          <cell r="F61" t="str">
            <v/>
          </cell>
          <cell r="G61" t="str">
            <v/>
          </cell>
          <cell r="H61" t="str">
            <v/>
          </cell>
        </row>
        <row r="62">
          <cell r="B62" t="str">
            <v/>
          </cell>
          <cell r="F62" t="str">
            <v/>
          </cell>
          <cell r="G62" t="str">
            <v/>
          </cell>
          <cell r="H62" t="str">
            <v/>
          </cell>
        </row>
        <row r="63">
          <cell r="B63" t="str">
            <v/>
          </cell>
          <cell r="F63" t="str">
            <v/>
          </cell>
          <cell r="G63" t="str">
            <v/>
          </cell>
          <cell r="H63" t="str">
            <v/>
          </cell>
        </row>
        <row r="64">
          <cell r="B64" t="str">
            <v/>
          </cell>
          <cell r="F64" t="str">
            <v/>
          </cell>
          <cell r="G64" t="str">
            <v/>
          </cell>
          <cell r="H64" t="str">
            <v/>
          </cell>
        </row>
        <row r="65">
          <cell r="B65" t="str">
            <v/>
          </cell>
          <cell r="F65" t="str">
            <v/>
          </cell>
          <cell r="G65" t="str">
            <v/>
          </cell>
          <cell r="H65" t="str">
            <v/>
          </cell>
        </row>
        <row r="66">
          <cell r="B66" t="str">
            <v/>
          </cell>
          <cell r="F66" t="str">
            <v/>
          </cell>
          <cell r="G66" t="str">
            <v/>
          </cell>
          <cell r="H66" t="str">
            <v/>
          </cell>
        </row>
        <row r="67">
          <cell r="B67" t="str">
            <v/>
          </cell>
          <cell r="F67" t="str">
            <v/>
          </cell>
          <cell r="G67" t="str">
            <v/>
          </cell>
          <cell r="H67" t="str">
            <v/>
          </cell>
        </row>
        <row r="68">
          <cell r="B68" t="str">
            <v/>
          </cell>
          <cell r="F68" t="str">
            <v/>
          </cell>
          <cell r="G68" t="str">
            <v/>
          </cell>
          <cell r="H68" t="str">
            <v/>
          </cell>
        </row>
        <row r="69">
          <cell r="B69" t="str">
            <v/>
          </cell>
          <cell r="F69" t="str">
            <v/>
          </cell>
          <cell r="G69" t="str">
            <v/>
          </cell>
          <cell r="H69" t="str">
            <v/>
          </cell>
        </row>
        <row r="70">
          <cell r="B70" t="str">
            <v/>
          </cell>
          <cell r="F70" t="str">
            <v/>
          </cell>
          <cell r="G70" t="str">
            <v/>
          </cell>
          <cell r="H70" t="str">
            <v/>
          </cell>
        </row>
        <row r="71">
          <cell r="B71" t="str">
            <v/>
          </cell>
          <cell r="F71" t="str">
            <v/>
          </cell>
          <cell r="G71" t="str">
            <v/>
          </cell>
          <cell r="H71" t="str">
            <v/>
          </cell>
        </row>
        <row r="72">
          <cell r="B72" t="str">
            <v/>
          </cell>
          <cell r="F72" t="str">
            <v/>
          </cell>
          <cell r="G72" t="str">
            <v/>
          </cell>
          <cell r="H72" t="str">
            <v/>
          </cell>
        </row>
        <row r="73">
          <cell r="B73" t="str">
            <v/>
          </cell>
          <cell r="F73" t="str">
            <v/>
          </cell>
          <cell r="G73" t="str">
            <v/>
          </cell>
          <cell r="H73" t="str">
            <v/>
          </cell>
        </row>
        <row r="74">
          <cell r="B74" t="str">
            <v/>
          </cell>
          <cell r="F74" t="str">
            <v/>
          </cell>
          <cell r="G74" t="str">
            <v/>
          </cell>
          <cell r="H74" t="str">
            <v/>
          </cell>
        </row>
        <row r="75">
          <cell r="B75" t="str">
            <v/>
          </cell>
          <cell r="F75" t="str">
            <v/>
          </cell>
          <cell r="G75" t="str">
            <v/>
          </cell>
          <cell r="H75" t="str">
            <v/>
          </cell>
        </row>
        <row r="76">
          <cell r="B76" t="str">
            <v/>
          </cell>
          <cell r="F76" t="str">
            <v/>
          </cell>
          <cell r="G76" t="str">
            <v/>
          </cell>
          <cell r="H76" t="str">
            <v/>
          </cell>
        </row>
        <row r="77">
          <cell r="B77" t="str">
            <v/>
          </cell>
          <cell r="F77" t="str">
            <v/>
          </cell>
          <cell r="G77" t="str">
            <v/>
          </cell>
          <cell r="H77" t="str">
            <v/>
          </cell>
        </row>
        <row r="78">
          <cell r="B78" t="str">
            <v/>
          </cell>
          <cell r="F78" t="str">
            <v/>
          </cell>
          <cell r="G78" t="str">
            <v/>
          </cell>
          <cell r="H78" t="str">
            <v/>
          </cell>
        </row>
        <row r="79">
          <cell r="B79" t="str">
            <v/>
          </cell>
          <cell r="F79" t="str">
            <v/>
          </cell>
          <cell r="G79" t="str">
            <v/>
          </cell>
          <cell r="H79" t="str">
            <v/>
          </cell>
        </row>
        <row r="80">
          <cell r="B80" t="str">
            <v/>
          </cell>
          <cell r="F80" t="str">
            <v/>
          </cell>
          <cell r="G80" t="str">
            <v/>
          </cell>
          <cell r="H80" t="str">
            <v/>
          </cell>
        </row>
        <row r="81">
          <cell r="B81" t="str">
            <v/>
          </cell>
          <cell r="F81" t="str">
            <v/>
          </cell>
          <cell r="G81" t="str">
            <v/>
          </cell>
          <cell r="H81" t="str">
            <v/>
          </cell>
        </row>
        <row r="82">
          <cell r="B82" t="str">
            <v/>
          </cell>
          <cell r="F82" t="str">
            <v/>
          </cell>
          <cell r="G82" t="str">
            <v/>
          </cell>
          <cell r="H82" t="str">
            <v/>
          </cell>
        </row>
        <row r="83">
          <cell r="B83" t="str">
            <v/>
          </cell>
          <cell r="F83" t="str">
            <v/>
          </cell>
          <cell r="G83" t="str">
            <v/>
          </cell>
          <cell r="H83" t="str">
            <v/>
          </cell>
        </row>
        <row r="84">
          <cell r="B84" t="str">
            <v/>
          </cell>
          <cell r="F84" t="str">
            <v/>
          </cell>
          <cell r="G84" t="str">
            <v/>
          </cell>
          <cell r="H84" t="str">
            <v/>
          </cell>
        </row>
        <row r="85">
          <cell r="B85" t="str">
            <v/>
          </cell>
          <cell r="F85" t="str">
            <v/>
          </cell>
          <cell r="G85" t="str">
            <v/>
          </cell>
          <cell r="H85" t="str">
            <v/>
          </cell>
        </row>
        <row r="86">
          <cell r="B86" t="str">
            <v/>
          </cell>
          <cell r="F86" t="str">
            <v/>
          </cell>
          <cell r="G86" t="str">
            <v/>
          </cell>
          <cell r="H86" t="str">
            <v/>
          </cell>
        </row>
        <row r="87">
          <cell r="B87" t="str">
            <v/>
          </cell>
          <cell r="F87" t="str">
            <v/>
          </cell>
          <cell r="G87" t="str">
            <v/>
          </cell>
          <cell r="H87" t="str">
            <v/>
          </cell>
        </row>
        <row r="88">
          <cell r="B88" t="str">
            <v/>
          </cell>
          <cell r="F88" t="str">
            <v/>
          </cell>
          <cell r="G88" t="str">
            <v/>
          </cell>
          <cell r="H88" t="str">
            <v/>
          </cell>
        </row>
        <row r="89">
          <cell r="B89" t="str">
            <v/>
          </cell>
          <cell r="F89" t="str">
            <v/>
          </cell>
          <cell r="G89" t="str">
            <v/>
          </cell>
          <cell r="H89" t="str">
            <v/>
          </cell>
        </row>
        <row r="90">
          <cell r="B90" t="str">
            <v/>
          </cell>
          <cell r="F90" t="str">
            <v/>
          </cell>
          <cell r="G90" t="str">
            <v/>
          </cell>
          <cell r="H90" t="str">
            <v/>
          </cell>
        </row>
        <row r="91">
          <cell r="B91" t="str">
            <v/>
          </cell>
          <cell r="F91" t="str">
            <v/>
          </cell>
          <cell r="G91" t="str">
            <v/>
          </cell>
          <cell r="H91" t="str">
            <v/>
          </cell>
        </row>
        <row r="92">
          <cell r="B92" t="str">
            <v/>
          </cell>
          <cell r="F92" t="str">
            <v/>
          </cell>
          <cell r="G92" t="str">
            <v/>
          </cell>
          <cell r="H92" t="str">
            <v/>
          </cell>
        </row>
        <row r="93">
          <cell r="B93" t="str">
            <v/>
          </cell>
          <cell r="F93" t="str">
            <v/>
          </cell>
          <cell r="G93" t="str">
            <v/>
          </cell>
          <cell r="H93" t="str">
            <v/>
          </cell>
        </row>
        <row r="94">
          <cell r="B94" t="str">
            <v/>
          </cell>
          <cell r="F94" t="str">
            <v/>
          </cell>
          <cell r="G94" t="str">
            <v/>
          </cell>
          <cell r="H94" t="str">
            <v/>
          </cell>
        </row>
        <row r="95">
          <cell r="B95" t="str">
            <v/>
          </cell>
          <cell r="F95" t="str">
            <v/>
          </cell>
          <cell r="G95" t="str">
            <v/>
          </cell>
          <cell r="H95" t="str">
            <v/>
          </cell>
        </row>
        <row r="96">
          <cell r="B96" t="str">
            <v/>
          </cell>
          <cell r="F96" t="str">
            <v/>
          </cell>
          <cell r="G96" t="str">
            <v/>
          </cell>
          <cell r="H96" t="str">
            <v/>
          </cell>
        </row>
        <row r="97">
          <cell r="B97" t="str">
            <v/>
          </cell>
          <cell r="F97" t="str">
            <v/>
          </cell>
          <cell r="G97" t="str">
            <v/>
          </cell>
          <cell r="H97" t="str">
            <v/>
          </cell>
        </row>
        <row r="98">
          <cell r="B98" t="str">
            <v/>
          </cell>
          <cell r="F98" t="str">
            <v/>
          </cell>
          <cell r="G98" t="str">
            <v/>
          </cell>
          <cell r="H98" t="str">
            <v/>
          </cell>
        </row>
        <row r="99">
          <cell r="B99" t="str">
            <v/>
          </cell>
          <cell r="F99" t="str">
            <v/>
          </cell>
          <cell r="G99" t="str">
            <v/>
          </cell>
          <cell r="H99" t="str">
            <v/>
          </cell>
        </row>
        <row r="100">
          <cell r="B100" t="str">
            <v/>
          </cell>
          <cell r="F100" t="str">
            <v/>
          </cell>
          <cell r="G100" t="str">
            <v/>
          </cell>
          <cell r="H100" t="str">
            <v/>
          </cell>
        </row>
        <row r="101">
          <cell r="B101" t="str">
            <v/>
          </cell>
          <cell r="F101" t="str">
            <v/>
          </cell>
          <cell r="G101" t="str">
            <v/>
          </cell>
          <cell r="H101" t="str">
            <v/>
          </cell>
        </row>
        <row r="102">
          <cell r="B102" t="str">
            <v/>
          </cell>
          <cell r="F102" t="str">
            <v/>
          </cell>
          <cell r="G102" t="str">
            <v/>
          </cell>
          <cell r="H102" t="str">
            <v/>
          </cell>
        </row>
        <row r="103">
          <cell r="B103" t="str">
            <v/>
          </cell>
          <cell r="F103" t="str">
            <v/>
          </cell>
          <cell r="G103" t="str">
            <v/>
          </cell>
          <cell r="H103" t="str">
            <v/>
          </cell>
        </row>
        <row r="104">
          <cell r="B104" t="str">
            <v/>
          </cell>
          <cell r="F104" t="str">
            <v/>
          </cell>
          <cell r="G104" t="str">
            <v/>
          </cell>
          <cell r="H104" t="str">
            <v/>
          </cell>
        </row>
        <row r="105">
          <cell r="B105" t="str">
            <v/>
          </cell>
          <cell r="F105" t="str">
            <v/>
          </cell>
          <cell r="G105" t="str">
            <v/>
          </cell>
          <cell r="H105" t="str">
            <v/>
          </cell>
        </row>
        <row r="106">
          <cell r="B106" t="str">
            <v/>
          </cell>
          <cell r="F106" t="str">
            <v/>
          </cell>
          <cell r="G106" t="str">
            <v/>
          </cell>
          <cell r="H106" t="str">
            <v/>
          </cell>
        </row>
        <row r="107">
          <cell r="B107" t="str">
            <v/>
          </cell>
          <cell r="F107" t="str">
            <v/>
          </cell>
          <cell r="G107" t="str">
            <v/>
          </cell>
          <cell r="H107" t="str">
            <v/>
          </cell>
        </row>
        <row r="108">
          <cell r="B108" t="str">
            <v/>
          </cell>
          <cell r="F108" t="str">
            <v/>
          </cell>
          <cell r="G108" t="str">
            <v/>
          </cell>
          <cell r="H108" t="str">
            <v/>
          </cell>
        </row>
        <row r="109">
          <cell r="B109" t="str">
            <v/>
          </cell>
          <cell r="F109" t="str">
            <v/>
          </cell>
          <cell r="G109" t="str">
            <v/>
          </cell>
          <cell r="H109" t="str">
            <v/>
          </cell>
        </row>
        <row r="110">
          <cell r="B110" t="str">
            <v/>
          </cell>
          <cell r="F110" t="str">
            <v/>
          </cell>
          <cell r="G110" t="str">
            <v/>
          </cell>
          <cell r="H110" t="str">
            <v/>
          </cell>
        </row>
        <row r="111">
          <cell r="B111" t="str">
            <v/>
          </cell>
          <cell r="F111" t="str">
            <v/>
          </cell>
          <cell r="G111" t="str">
            <v/>
          </cell>
          <cell r="H111" t="str">
            <v/>
          </cell>
        </row>
        <row r="112">
          <cell r="B112" t="str">
            <v/>
          </cell>
          <cell r="F112" t="str">
            <v/>
          </cell>
          <cell r="G112" t="str">
            <v/>
          </cell>
          <cell r="H112" t="str">
            <v/>
          </cell>
        </row>
        <row r="113">
          <cell r="B113" t="str">
            <v/>
          </cell>
          <cell r="F113" t="str">
            <v/>
          </cell>
          <cell r="G113" t="str">
            <v/>
          </cell>
          <cell r="H113" t="str">
            <v/>
          </cell>
        </row>
        <row r="114">
          <cell r="B114" t="str">
            <v/>
          </cell>
          <cell r="F114" t="str">
            <v/>
          </cell>
          <cell r="G114" t="str">
            <v/>
          </cell>
          <cell r="H114" t="str">
            <v/>
          </cell>
        </row>
        <row r="115">
          <cell r="B115" t="str">
            <v/>
          </cell>
          <cell r="F115" t="str">
            <v/>
          </cell>
          <cell r="G115" t="str">
            <v/>
          </cell>
          <cell r="H115" t="str">
            <v/>
          </cell>
        </row>
        <row r="116">
          <cell r="B116" t="str">
            <v/>
          </cell>
          <cell r="F116" t="str">
            <v/>
          </cell>
          <cell r="G116" t="str">
            <v/>
          </cell>
          <cell r="H116" t="str">
            <v/>
          </cell>
        </row>
        <row r="117">
          <cell r="B117" t="str">
            <v/>
          </cell>
          <cell r="F117" t="str">
            <v/>
          </cell>
          <cell r="G117" t="str">
            <v/>
          </cell>
          <cell r="H117" t="str">
            <v/>
          </cell>
        </row>
        <row r="118">
          <cell r="B118" t="str">
            <v/>
          </cell>
          <cell r="F118" t="str">
            <v/>
          </cell>
          <cell r="G118" t="str">
            <v/>
          </cell>
          <cell r="H118" t="str">
            <v/>
          </cell>
        </row>
        <row r="119">
          <cell r="B119" t="str">
            <v/>
          </cell>
          <cell r="F119" t="str">
            <v/>
          </cell>
          <cell r="G119" t="str">
            <v/>
          </cell>
          <cell r="H119" t="str">
            <v/>
          </cell>
        </row>
        <row r="120">
          <cell r="B120" t="str">
            <v/>
          </cell>
          <cell r="F120" t="str">
            <v/>
          </cell>
          <cell r="G120" t="str">
            <v/>
          </cell>
          <cell r="H120" t="str">
            <v/>
          </cell>
        </row>
        <row r="121">
          <cell r="B121" t="str">
            <v/>
          </cell>
          <cell r="F121" t="str">
            <v/>
          </cell>
          <cell r="G121" t="str">
            <v/>
          </cell>
          <cell r="H121" t="str">
            <v/>
          </cell>
        </row>
        <row r="122">
          <cell r="B122" t="str">
            <v/>
          </cell>
          <cell r="F122" t="str">
            <v/>
          </cell>
          <cell r="G122" t="str">
            <v/>
          </cell>
          <cell r="H122" t="str">
            <v/>
          </cell>
        </row>
        <row r="123">
          <cell r="B123" t="str">
            <v/>
          </cell>
          <cell r="F123" t="str">
            <v/>
          </cell>
          <cell r="G123" t="str">
            <v/>
          </cell>
          <cell r="H123" t="str">
            <v/>
          </cell>
        </row>
        <row r="124">
          <cell r="B124" t="str">
            <v/>
          </cell>
          <cell r="F124" t="str">
            <v/>
          </cell>
          <cell r="G124" t="str">
            <v/>
          </cell>
          <cell r="H124" t="str">
            <v/>
          </cell>
        </row>
        <row r="125">
          <cell r="B125" t="str">
            <v/>
          </cell>
          <cell r="F125" t="str">
            <v/>
          </cell>
          <cell r="G125" t="str">
            <v/>
          </cell>
          <cell r="H125" t="str">
            <v/>
          </cell>
        </row>
        <row r="126">
          <cell r="B126" t="str">
            <v/>
          </cell>
          <cell r="F126" t="str">
            <v/>
          </cell>
          <cell r="G126" t="str">
            <v/>
          </cell>
          <cell r="H126" t="str">
            <v/>
          </cell>
        </row>
        <row r="127">
          <cell r="B127" t="str">
            <v/>
          </cell>
          <cell r="F127" t="str">
            <v/>
          </cell>
          <cell r="G127" t="str">
            <v/>
          </cell>
          <cell r="H127" t="str">
            <v/>
          </cell>
        </row>
        <row r="128">
          <cell r="B128" t="str">
            <v/>
          </cell>
          <cell r="F128" t="str">
            <v/>
          </cell>
          <cell r="G128" t="str">
            <v/>
          </cell>
          <cell r="H128" t="str">
            <v/>
          </cell>
        </row>
        <row r="129">
          <cell r="B129" t="str">
            <v/>
          </cell>
          <cell r="F129" t="str">
            <v/>
          </cell>
          <cell r="G129" t="str">
            <v/>
          </cell>
          <cell r="H129" t="str">
            <v/>
          </cell>
        </row>
        <row r="130">
          <cell r="B130" t="str">
            <v/>
          </cell>
          <cell r="F130" t="str">
            <v/>
          </cell>
          <cell r="G130" t="str">
            <v/>
          </cell>
          <cell r="H130" t="str">
            <v/>
          </cell>
        </row>
        <row r="131">
          <cell r="B131" t="str">
            <v/>
          </cell>
          <cell r="F131" t="str">
            <v/>
          </cell>
          <cell r="G131" t="str">
            <v/>
          </cell>
          <cell r="H131" t="str">
            <v/>
          </cell>
        </row>
        <row r="132">
          <cell r="B132" t="str">
            <v/>
          </cell>
          <cell r="F132" t="str">
            <v/>
          </cell>
          <cell r="G132" t="str">
            <v/>
          </cell>
          <cell r="H132" t="str">
            <v/>
          </cell>
        </row>
        <row r="133">
          <cell r="B133" t="str">
            <v/>
          </cell>
          <cell r="F133" t="str">
            <v/>
          </cell>
          <cell r="G133" t="str">
            <v/>
          </cell>
          <cell r="H133" t="str">
            <v/>
          </cell>
        </row>
        <row r="134">
          <cell r="B134" t="str">
            <v/>
          </cell>
          <cell r="F134" t="str">
            <v/>
          </cell>
          <cell r="G134" t="str">
            <v/>
          </cell>
          <cell r="H134" t="str">
            <v/>
          </cell>
        </row>
        <row r="135">
          <cell r="B135" t="str">
            <v/>
          </cell>
          <cell r="F135" t="str">
            <v/>
          </cell>
          <cell r="G135" t="str">
            <v/>
          </cell>
          <cell r="H135" t="str">
            <v/>
          </cell>
        </row>
        <row r="136">
          <cell r="B136" t="str">
            <v/>
          </cell>
          <cell r="F136" t="str">
            <v/>
          </cell>
          <cell r="G136" t="str">
            <v/>
          </cell>
          <cell r="H136" t="str">
            <v/>
          </cell>
        </row>
        <row r="137">
          <cell r="B137" t="str">
            <v/>
          </cell>
          <cell r="F137" t="str">
            <v/>
          </cell>
          <cell r="G137" t="str">
            <v/>
          </cell>
          <cell r="H137" t="str">
            <v/>
          </cell>
        </row>
        <row r="138">
          <cell r="B138" t="str">
            <v/>
          </cell>
          <cell r="F138" t="str">
            <v/>
          </cell>
          <cell r="G138" t="str">
            <v/>
          </cell>
          <cell r="H138" t="str">
            <v/>
          </cell>
        </row>
        <row r="139">
          <cell r="B139" t="str">
            <v/>
          </cell>
          <cell r="F139" t="str">
            <v/>
          </cell>
          <cell r="G139" t="str">
            <v/>
          </cell>
          <cell r="H139" t="str">
            <v/>
          </cell>
        </row>
        <row r="140">
          <cell r="B140" t="str">
            <v/>
          </cell>
          <cell r="F140" t="str">
            <v/>
          </cell>
          <cell r="G140" t="str">
            <v/>
          </cell>
          <cell r="H140" t="str">
            <v/>
          </cell>
        </row>
        <row r="141">
          <cell r="B141" t="str">
            <v/>
          </cell>
          <cell r="F141" t="str">
            <v/>
          </cell>
          <cell r="G141" t="str">
            <v/>
          </cell>
          <cell r="H141" t="str">
            <v/>
          </cell>
        </row>
        <row r="142">
          <cell r="B142" t="str">
            <v/>
          </cell>
          <cell r="F142" t="str">
            <v/>
          </cell>
          <cell r="G142" t="str">
            <v/>
          </cell>
          <cell r="H142" t="str">
            <v/>
          </cell>
        </row>
        <row r="143">
          <cell r="B143" t="str">
            <v/>
          </cell>
        </row>
      </sheetData>
      <sheetData sheetId="3" refreshError="1"/>
      <sheetData sheetId="4" refreshError="1"/>
      <sheetData sheetId="5" refreshError="1">
        <row r="5">
          <cell r="C5">
            <v>1</v>
          </cell>
          <cell r="D5" t="str">
            <v>2a</v>
          </cell>
        </row>
        <row r="6">
          <cell r="C6">
            <v>2</v>
          </cell>
          <cell r="D6" t="str">
            <v>2b</v>
          </cell>
        </row>
        <row r="7">
          <cell r="C7">
            <v>3</v>
          </cell>
          <cell r="D7" t="str">
            <v>2c</v>
          </cell>
        </row>
        <row r="8">
          <cell r="C8">
            <v>4</v>
          </cell>
          <cell r="D8" t="str">
            <v>2d</v>
          </cell>
        </row>
        <row r="9">
          <cell r="C9">
            <v>5</v>
          </cell>
          <cell r="D9" t="str">
            <v>3a</v>
          </cell>
        </row>
        <row r="10">
          <cell r="C10">
            <v>6</v>
          </cell>
          <cell r="D10" t="str">
            <v>3b</v>
          </cell>
        </row>
        <row r="11">
          <cell r="C11">
            <v>7</v>
          </cell>
          <cell r="D11" t="str">
            <v>3c</v>
          </cell>
          <cell r="E11" t="str">
            <v>Muda</v>
          </cell>
          <cell r="F11" t="str">
            <v>Menyusun program tahunan pengawasan</v>
          </cell>
          <cell r="G11">
            <v>0.6</v>
          </cell>
          <cell r="H11" t="str">
            <v>Setiap program</v>
          </cell>
        </row>
        <row r="12">
          <cell r="C12">
            <v>8</v>
          </cell>
          <cell r="D12" t="str">
            <v>3d</v>
          </cell>
          <cell r="E12" t="str">
            <v>Muda</v>
          </cell>
          <cell r="F12" t="str">
            <v>Menyusun program tahunan pengawasan</v>
          </cell>
          <cell r="G12">
            <v>0.6</v>
          </cell>
          <cell r="H12" t="str">
            <v>Setiap program</v>
          </cell>
        </row>
        <row r="13">
          <cell r="C13">
            <v>9</v>
          </cell>
          <cell r="D13" t="str">
            <v>4a</v>
          </cell>
          <cell r="E13" t="str">
            <v>Madya</v>
          </cell>
          <cell r="F13" t="str">
            <v>Menyusun program tahunan pengawasan</v>
          </cell>
          <cell r="G13">
            <v>0.9</v>
          </cell>
          <cell r="H13" t="str">
            <v>Setiap program</v>
          </cell>
        </row>
        <row r="14">
          <cell r="C14">
            <v>10</v>
          </cell>
          <cell r="D14" t="str">
            <v>4b</v>
          </cell>
          <cell r="E14" t="str">
            <v>Madya</v>
          </cell>
          <cell r="F14" t="str">
            <v>Menyusun program tahunan pengawasan</v>
          </cell>
          <cell r="G14">
            <v>0.9</v>
          </cell>
          <cell r="H14" t="str">
            <v>Setiap program</v>
          </cell>
        </row>
        <row r="15">
          <cell r="C15">
            <v>11</v>
          </cell>
          <cell r="D15" t="str">
            <v>4c</v>
          </cell>
          <cell r="E15" t="str">
            <v>Madya</v>
          </cell>
          <cell r="F15" t="str">
            <v>Menyusun program tahunan pengawasan</v>
          </cell>
          <cell r="G15">
            <v>0.9</v>
          </cell>
          <cell r="H15" t="str">
            <v>Setiap program</v>
          </cell>
        </row>
        <row r="16">
          <cell r="C16">
            <v>12</v>
          </cell>
          <cell r="D16" t="str">
            <v>4d</v>
          </cell>
          <cell r="E16" t="str">
            <v>Utama</v>
          </cell>
          <cell r="F16" t="str">
            <v>Menyusun program tahunan pengawasan</v>
          </cell>
          <cell r="G16">
            <v>1.2</v>
          </cell>
          <cell r="H16" t="str">
            <v>Setiap program</v>
          </cell>
        </row>
        <row r="17">
          <cell r="C17">
            <v>13</v>
          </cell>
          <cell r="D17" t="str">
            <v>4e</v>
          </cell>
          <cell r="E17" t="str">
            <v>Utama</v>
          </cell>
          <cell r="F17" t="str">
            <v>Menyusun program tahunan pengawasan</v>
          </cell>
          <cell r="G17">
            <v>1.2</v>
          </cell>
          <cell r="H17" t="str">
            <v>Setiap program</v>
          </cell>
        </row>
        <row r="18">
          <cell r="C18">
            <v>1</v>
          </cell>
          <cell r="D18" t="str">
            <v>2a</v>
          </cell>
        </row>
        <row r="19">
          <cell r="C19">
            <v>2</v>
          </cell>
          <cell r="D19" t="str">
            <v>2b</v>
          </cell>
        </row>
        <row r="20">
          <cell r="C20">
            <v>3</v>
          </cell>
          <cell r="D20" t="str">
            <v>2c</v>
          </cell>
        </row>
        <row r="21">
          <cell r="C21">
            <v>4</v>
          </cell>
          <cell r="D21" t="str">
            <v>2d</v>
          </cell>
        </row>
        <row r="22">
          <cell r="C22">
            <v>5</v>
          </cell>
          <cell r="D22" t="str">
            <v>3a</v>
          </cell>
        </row>
        <row r="23">
          <cell r="C23">
            <v>6</v>
          </cell>
          <cell r="D23" t="str">
            <v>3b</v>
          </cell>
        </row>
        <row r="24">
          <cell r="C24">
            <v>7</v>
          </cell>
          <cell r="D24" t="str">
            <v>3c</v>
          </cell>
          <cell r="E24" t="str">
            <v>Muda</v>
          </cell>
          <cell r="F24" t="str">
            <v>Melaksanakan pembinaan guru dan/atau kepala madrasah</v>
          </cell>
          <cell r="G24">
            <v>5.6</v>
          </cell>
          <cell r="H24" t="str">
            <v>Setiap Laporan</v>
          </cell>
        </row>
        <row r="25">
          <cell r="C25">
            <v>8</v>
          </cell>
          <cell r="D25" t="str">
            <v>3d</v>
          </cell>
          <cell r="E25" t="str">
            <v>Muda</v>
          </cell>
          <cell r="F25" t="str">
            <v>Melaksanakan pembinaan guru dan/atau kepala madrasah</v>
          </cell>
          <cell r="G25">
            <v>5.6</v>
          </cell>
          <cell r="H25" t="str">
            <v>Setiap Laporan</v>
          </cell>
        </row>
        <row r="26">
          <cell r="C26">
            <v>9</v>
          </cell>
          <cell r="D26" t="str">
            <v>4a</v>
          </cell>
          <cell r="E26" t="str">
            <v>Madya</v>
          </cell>
          <cell r="F26" t="str">
            <v>Melaksanakan pembinaan guru dan/atau kepala madrasah</v>
          </cell>
          <cell r="G26">
            <v>6</v>
          </cell>
          <cell r="H26" t="str">
            <v>Setiap Laporan</v>
          </cell>
        </row>
        <row r="27">
          <cell r="C27">
            <v>10</v>
          </cell>
          <cell r="D27" t="str">
            <v>4b</v>
          </cell>
          <cell r="E27" t="str">
            <v>Madya</v>
          </cell>
          <cell r="F27" t="str">
            <v>Melaksanakan pembinaan guru dan/atau kepala madrasah</v>
          </cell>
          <cell r="G27">
            <v>6</v>
          </cell>
          <cell r="H27" t="str">
            <v>Setiap Laporan</v>
          </cell>
        </row>
        <row r="28">
          <cell r="C28">
            <v>11</v>
          </cell>
          <cell r="D28" t="str">
            <v>4c</v>
          </cell>
          <cell r="E28" t="str">
            <v>Madya</v>
          </cell>
          <cell r="F28" t="str">
            <v>Melaksanakan pembinaan guru dan/atau kepala madrasah</v>
          </cell>
          <cell r="G28">
            <v>6</v>
          </cell>
          <cell r="H28" t="str">
            <v>Setiap Laporan</v>
          </cell>
        </row>
        <row r="29">
          <cell r="C29">
            <v>12</v>
          </cell>
          <cell r="D29" t="str">
            <v>4d</v>
          </cell>
          <cell r="E29" t="str">
            <v>Utama</v>
          </cell>
          <cell r="F29" t="str">
            <v>Melaksanakan pembinaan guru dan/atau kepala madrasah</v>
          </cell>
          <cell r="G29">
            <v>8</v>
          </cell>
          <cell r="H29" t="str">
            <v>Setiap Laporan</v>
          </cell>
        </row>
        <row r="30">
          <cell r="C30">
            <v>13</v>
          </cell>
          <cell r="D30" t="str">
            <v>4e</v>
          </cell>
          <cell r="E30" t="str">
            <v>Utama</v>
          </cell>
          <cell r="F30" t="str">
            <v>Melaksanakan pembinaan guru dan/atau kepala madrasah</v>
          </cell>
          <cell r="G30">
            <v>8</v>
          </cell>
          <cell r="H30" t="str">
            <v>Setiap Laporan</v>
          </cell>
        </row>
        <row r="31">
          <cell r="C31">
            <v>1</v>
          </cell>
          <cell r="D31" t="str">
            <v>2a</v>
          </cell>
        </row>
        <row r="32">
          <cell r="C32">
            <v>2</v>
          </cell>
          <cell r="D32" t="str">
            <v>2b</v>
          </cell>
        </row>
        <row r="33">
          <cell r="C33">
            <v>3</v>
          </cell>
          <cell r="D33" t="str">
            <v>2c</v>
          </cell>
        </row>
        <row r="34">
          <cell r="C34">
            <v>4</v>
          </cell>
          <cell r="D34" t="str">
            <v>2d</v>
          </cell>
        </row>
        <row r="35">
          <cell r="C35">
            <v>5</v>
          </cell>
          <cell r="D35" t="str">
            <v>3a</v>
          </cell>
        </row>
        <row r="36">
          <cell r="C36">
            <v>6</v>
          </cell>
          <cell r="D36" t="str">
            <v>3b</v>
          </cell>
        </row>
        <row r="37">
          <cell r="C37">
            <v>7</v>
          </cell>
          <cell r="D37" t="str">
            <v>3c</v>
          </cell>
          <cell r="E37" t="str">
            <v>Muda</v>
          </cell>
          <cell r="F37" t="str">
            <v>Memantau pelaksanaan 8 Standar Nasional Pendidikan</v>
          </cell>
          <cell r="G37">
            <v>6</v>
          </cell>
          <cell r="H37" t="str">
            <v>Setiap Laporan</v>
          </cell>
        </row>
        <row r="38">
          <cell r="C38">
            <v>8</v>
          </cell>
          <cell r="D38" t="str">
            <v>3d</v>
          </cell>
          <cell r="E38" t="str">
            <v>Muda</v>
          </cell>
          <cell r="F38" t="str">
            <v>Memantau pelaksanaan 8 Standar Nasional Pendidikan</v>
          </cell>
          <cell r="G38">
            <v>6</v>
          </cell>
          <cell r="H38" t="str">
            <v>Setiap Laporan</v>
          </cell>
        </row>
        <row r="39">
          <cell r="C39">
            <v>9</v>
          </cell>
          <cell r="D39" t="str">
            <v>4a</v>
          </cell>
          <cell r="E39" t="str">
            <v>Madya</v>
          </cell>
          <cell r="F39" t="str">
            <v>Memantau pelaksanaan 8 Standar Nasional Pendidikan</v>
          </cell>
          <cell r="G39">
            <v>9</v>
          </cell>
          <cell r="H39" t="str">
            <v>Setiap Laporan</v>
          </cell>
        </row>
        <row r="40">
          <cell r="C40">
            <v>10</v>
          </cell>
          <cell r="D40" t="str">
            <v>4b</v>
          </cell>
          <cell r="E40" t="str">
            <v>Madya</v>
          </cell>
          <cell r="F40" t="str">
            <v>Memantau pelaksanaan 8 Standar Nasional Pendidikan</v>
          </cell>
          <cell r="G40">
            <v>9</v>
          </cell>
          <cell r="H40" t="str">
            <v>Setiap Laporan</v>
          </cell>
        </row>
        <row r="41">
          <cell r="C41">
            <v>11</v>
          </cell>
          <cell r="D41" t="str">
            <v>4c</v>
          </cell>
          <cell r="E41" t="str">
            <v>Madya</v>
          </cell>
          <cell r="F41" t="str">
            <v>Memantau pelaksanaan 8 Standar Nasional Pendidikan</v>
          </cell>
          <cell r="G41">
            <v>9</v>
          </cell>
          <cell r="H41" t="str">
            <v>Setiap Laporan</v>
          </cell>
        </row>
        <row r="42">
          <cell r="C42">
            <v>12</v>
          </cell>
          <cell r="D42" t="str">
            <v>4d</v>
          </cell>
          <cell r="E42" t="str">
            <v>Utama</v>
          </cell>
          <cell r="F42" t="str">
            <v>Memantau pelaksanaan 8 Standar Nasional Pendidikan</v>
          </cell>
          <cell r="G42">
            <v>12</v>
          </cell>
          <cell r="H42" t="str">
            <v>Setiap Laporan</v>
          </cell>
        </row>
        <row r="43">
          <cell r="C43">
            <v>13</v>
          </cell>
          <cell r="D43" t="str">
            <v>4e</v>
          </cell>
          <cell r="E43" t="str">
            <v>Utama</v>
          </cell>
          <cell r="F43" t="str">
            <v>Memantau pelaksanaan 8 Standar Nasional Pendidikan</v>
          </cell>
          <cell r="G43">
            <v>12</v>
          </cell>
          <cell r="H43" t="str">
            <v>Setiap Laporan</v>
          </cell>
        </row>
        <row r="44">
          <cell r="C44">
            <v>1</v>
          </cell>
          <cell r="D44" t="str">
            <v>2a</v>
          </cell>
        </row>
        <row r="45">
          <cell r="C45">
            <v>2</v>
          </cell>
          <cell r="D45" t="str">
            <v>2b</v>
          </cell>
        </row>
        <row r="46">
          <cell r="C46">
            <v>3</v>
          </cell>
          <cell r="D46" t="str">
            <v>2c</v>
          </cell>
        </row>
        <row r="47">
          <cell r="C47">
            <v>4</v>
          </cell>
          <cell r="D47" t="str">
            <v>2d</v>
          </cell>
        </row>
        <row r="48">
          <cell r="C48">
            <v>5</v>
          </cell>
          <cell r="D48" t="str">
            <v>3a</v>
          </cell>
        </row>
        <row r="49">
          <cell r="C49">
            <v>6</v>
          </cell>
          <cell r="D49" t="str">
            <v>3b</v>
          </cell>
        </row>
        <row r="50">
          <cell r="C50">
            <v>7</v>
          </cell>
          <cell r="D50" t="str">
            <v>3c</v>
          </cell>
          <cell r="E50" t="str">
            <v>Muda</v>
          </cell>
          <cell r="F50" t="str">
            <v>Melaksanakan penilaian kinerja guru dan/atau kepala madrasah</v>
          </cell>
          <cell r="G50">
            <v>4</v>
          </cell>
          <cell r="H50" t="str">
            <v>Setiap Laporan</v>
          </cell>
        </row>
        <row r="51">
          <cell r="C51">
            <v>8</v>
          </cell>
          <cell r="D51" t="str">
            <v>3d</v>
          </cell>
          <cell r="E51" t="str">
            <v>Muda</v>
          </cell>
          <cell r="F51" t="str">
            <v>Melaksanakan penilaian kinerja guru dan/atau kepala madrasah</v>
          </cell>
          <cell r="G51">
            <v>4</v>
          </cell>
          <cell r="H51" t="str">
            <v>Setiap Laporan</v>
          </cell>
        </row>
        <row r="52">
          <cell r="C52">
            <v>9</v>
          </cell>
          <cell r="D52" t="str">
            <v>4a</v>
          </cell>
          <cell r="E52" t="str">
            <v>Madya</v>
          </cell>
          <cell r="F52" t="str">
            <v>Melaksanakan penilaian kinerja guru dan/atau kepala madrasah</v>
          </cell>
          <cell r="G52">
            <v>6</v>
          </cell>
          <cell r="H52" t="str">
            <v>Setiap Laporan</v>
          </cell>
        </row>
        <row r="53">
          <cell r="C53">
            <v>10</v>
          </cell>
          <cell r="D53" t="str">
            <v>4b</v>
          </cell>
          <cell r="E53" t="str">
            <v>Madya</v>
          </cell>
          <cell r="F53" t="str">
            <v>Melaksanakan penilaian kinerja guru dan/atau kepala madrasah</v>
          </cell>
          <cell r="G53">
            <v>6</v>
          </cell>
          <cell r="H53" t="str">
            <v>Setiap Laporan</v>
          </cell>
        </row>
        <row r="54">
          <cell r="C54">
            <v>11</v>
          </cell>
          <cell r="D54" t="str">
            <v>4c</v>
          </cell>
          <cell r="E54" t="str">
            <v>Madya</v>
          </cell>
          <cell r="F54" t="str">
            <v>Melaksanakan penilaian kinerja guru dan/atau kepala madrasah</v>
          </cell>
          <cell r="G54">
            <v>6</v>
          </cell>
          <cell r="H54" t="str">
            <v>Setiap Laporan</v>
          </cell>
        </row>
        <row r="55">
          <cell r="C55">
            <v>12</v>
          </cell>
          <cell r="D55" t="str">
            <v>4d</v>
          </cell>
          <cell r="E55" t="str">
            <v>Utama</v>
          </cell>
          <cell r="F55" t="str">
            <v>Melaksanakan penilaian kinerja guru dan/atau kepala madrasah</v>
          </cell>
          <cell r="G55">
            <v>8</v>
          </cell>
          <cell r="H55" t="str">
            <v>Setiap Laporan</v>
          </cell>
        </row>
        <row r="56">
          <cell r="C56">
            <v>13</v>
          </cell>
          <cell r="D56" t="str">
            <v>4e</v>
          </cell>
          <cell r="E56" t="str">
            <v>Utama</v>
          </cell>
          <cell r="F56" t="str">
            <v>Melaksanakan penilaian kinerja guru dan/atau kepala madrasah</v>
          </cell>
          <cell r="G56">
            <v>8</v>
          </cell>
          <cell r="H56" t="str">
            <v>Setiap Laporan</v>
          </cell>
        </row>
        <row r="57">
          <cell r="C57">
            <v>1</v>
          </cell>
          <cell r="D57" t="str">
            <v>2a</v>
          </cell>
        </row>
        <row r="58">
          <cell r="C58">
            <v>2</v>
          </cell>
          <cell r="D58" t="str">
            <v>2b</v>
          </cell>
        </row>
        <row r="59">
          <cell r="C59">
            <v>3</v>
          </cell>
          <cell r="D59" t="str">
            <v>2c</v>
          </cell>
        </row>
        <row r="60">
          <cell r="C60">
            <v>4</v>
          </cell>
          <cell r="D60" t="str">
            <v>2d</v>
          </cell>
        </row>
        <row r="61">
          <cell r="C61">
            <v>5</v>
          </cell>
          <cell r="D61" t="str">
            <v>3a</v>
          </cell>
        </row>
        <row r="62">
          <cell r="C62">
            <v>6</v>
          </cell>
          <cell r="D62" t="str">
            <v>3b</v>
          </cell>
        </row>
        <row r="63">
          <cell r="C63">
            <v>7</v>
          </cell>
          <cell r="D63" t="str">
            <v>3c</v>
          </cell>
          <cell r="E63" t="str">
            <v>Muda</v>
          </cell>
          <cell r="F63" t="str">
            <v>Melaksanakan evaluasi hasil pelaksanaan program pengawasan pada madrasah binaan</v>
          </cell>
          <cell r="G63">
            <v>3</v>
          </cell>
          <cell r="H63" t="str">
            <v>Setiap Laporan</v>
          </cell>
        </row>
        <row r="64">
          <cell r="C64">
            <v>8</v>
          </cell>
          <cell r="D64" t="str">
            <v>3d</v>
          </cell>
          <cell r="E64" t="str">
            <v>Muda</v>
          </cell>
          <cell r="F64" t="str">
            <v>Melaksanakan evaluasi hasil pelaksanaan program pengawasan pada madrasah binaan</v>
          </cell>
          <cell r="G64">
            <v>3</v>
          </cell>
          <cell r="H64" t="str">
            <v>Setiap Laporan</v>
          </cell>
        </row>
        <row r="65">
          <cell r="C65">
            <v>9</v>
          </cell>
          <cell r="D65" t="str">
            <v>4a</v>
          </cell>
          <cell r="E65" t="str">
            <v>Madya</v>
          </cell>
          <cell r="F65" t="str">
            <v>Melaksanakan evaluasi hasil pelaksanaan program pengawasan pada madrasah binaan</v>
          </cell>
          <cell r="G65">
            <v>4.5</v>
          </cell>
          <cell r="H65" t="str">
            <v>Setiap Laporan</v>
          </cell>
        </row>
        <row r="66">
          <cell r="C66">
            <v>10</v>
          </cell>
          <cell r="D66" t="str">
            <v>4b</v>
          </cell>
          <cell r="E66" t="str">
            <v>Madya</v>
          </cell>
          <cell r="F66" t="str">
            <v>Melaksanakan evaluasi hasil pelaksanaan program pengawasan pada madrasah binaan</v>
          </cell>
          <cell r="G66">
            <v>4.5</v>
          </cell>
          <cell r="H66" t="str">
            <v>Setiap Laporan</v>
          </cell>
        </row>
        <row r="67">
          <cell r="C67">
            <v>11</v>
          </cell>
          <cell r="D67" t="str">
            <v>4c</v>
          </cell>
          <cell r="E67" t="str">
            <v>Madya</v>
          </cell>
          <cell r="F67" t="str">
            <v>Melaksanakan evaluasi hasil pelaksanaan program pengawasan pada madrasah binaan</v>
          </cell>
          <cell r="G67">
            <v>4.5</v>
          </cell>
          <cell r="H67" t="str">
            <v>Setiap Laporan</v>
          </cell>
        </row>
        <row r="68">
          <cell r="C68">
            <v>12</v>
          </cell>
          <cell r="D68" t="str">
            <v>4d</v>
          </cell>
          <cell r="E68" t="str">
            <v>Utama</v>
          </cell>
          <cell r="F68" t="str">
            <v>Melaksanakan evaluasi hasil pelaksanaan program pengawasan pada madrasah binaan</v>
          </cell>
          <cell r="G68">
            <v>6</v>
          </cell>
          <cell r="H68" t="str">
            <v>Setiap Laporan</v>
          </cell>
        </row>
        <row r="69">
          <cell r="C69">
            <v>13</v>
          </cell>
          <cell r="D69" t="str">
            <v>4e</v>
          </cell>
          <cell r="E69" t="str">
            <v>Utama</v>
          </cell>
          <cell r="F69" t="str">
            <v>Melaksanakan evaluasi hasil pelaksanaan program pengawasan pada madrasah binaan</v>
          </cell>
          <cell r="G69">
            <v>6</v>
          </cell>
          <cell r="H69" t="str">
            <v>Setiap Laporan</v>
          </cell>
        </row>
        <row r="70">
          <cell r="C70">
            <v>1</v>
          </cell>
          <cell r="D70" t="str">
            <v>2a</v>
          </cell>
        </row>
        <row r="71">
          <cell r="C71">
            <v>2</v>
          </cell>
          <cell r="D71" t="str">
            <v>2b</v>
          </cell>
        </row>
        <row r="72">
          <cell r="C72">
            <v>3</v>
          </cell>
          <cell r="D72" t="str">
            <v>2c</v>
          </cell>
        </row>
        <row r="73">
          <cell r="C73">
            <v>4</v>
          </cell>
          <cell r="D73" t="str">
            <v>2d</v>
          </cell>
        </row>
        <row r="74">
          <cell r="C74">
            <v>5</v>
          </cell>
          <cell r="D74" t="str">
            <v>3a</v>
          </cell>
        </row>
        <row r="75">
          <cell r="C75">
            <v>6</v>
          </cell>
          <cell r="D75" t="str">
            <v>3b</v>
          </cell>
        </row>
        <row r="76">
          <cell r="C76">
            <v>7</v>
          </cell>
          <cell r="D76" t="str">
            <v>3c</v>
          </cell>
          <cell r="E76" t="str">
            <v>Muda</v>
          </cell>
          <cell r="F76" t="str">
            <v>Menyusun program pembimbingan dan pelatihan professional guru dan/atau kepala madrasah di KKM/KKG/MGMP dan sejenisnya</v>
          </cell>
          <cell r="G76">
            <v>0.3</v>
          </cell>
          <cell r="H76" t="str">
            <v>Setiap Laporan</v>
          </cell>
        </row>
        <row r="77">
          <cell r="C77">
            <v>8</v>
          </cell>
          <cell r="D77" t="str">
            <v>3d</v>
          </cell>
          <cell r="E77" t="str">
            <v>Muda</v>
          </cell>
          <cell r="F77" t="str">
            <v>Menyusun program pembimbingan dan pelatihan professional guru dan/atau kepala madrasah di KKM/KKG/MGMP dan sejenisnya</v>
          </cell>
          <cell r="G77">
            <v>0.3</v>
          </cell>
          <cell r="H77" t="str">
            <v>Setiap Laporan</v>
          </cell>
        </row>
        <row r="78">
          <cell r="C78">
            <v>9</v>
          </cell>
          <cell r="D78" t="str">
            <v>4a</v>
          </cell>
          <cell r="E78" t="str">
            <v>Madya</v>
          </cell>
          <cell r="F78" t="str">
            <v>Menyusun program pembimbingan dan pelatihan professional guru dan/atau kepala madrasah di KKM/KKG/MGMP dan sejenisnya</v>
          </cell>
          <cell r="G78">
            <v>0.45</v>
          </cell>
          <cell r="H78" t="str">
            <v>Setiap Laporan</v>
          </cell>
        </row>
        <row r="79">
          <cell r="C79">
            <v>10</v>
          </cell>
          <cell r="D79" t="str">
            <v>4b</v>
          </cell>
          <cell r="E79" t="str">
            <v>Madya</v>
          </cell>
          <cell r="F79" t="str">
            <v>Menyusun program pembimbingan dan pelatihan professional guru dan/atau kepala madrasah di KKM/KKG/MGMP dan sejenisnya</v>
          </cell>
          <cell r="G79">
            <v>0.45</v>
          </cell>
          <cell r="H79" t="str">
            <v>Setiap Laporan</v>
          </cell>
        </row>
        <row r="80">
          <cell r="C80">
            <v>11</v>
          </cell>
          <cell r="D80" t="str">
            <v>4c</v>
          </cell>
          <cell r="E80" t="str">
            <v>Madya</v>
          </cell>
          <cell r="F80" t="str">
            <v>Menyusun program pembimbingan dan pelatihan professional guru dan/atau kepala madrasah di KKM/KKG/MGMP dan sejenisnya</v>
          </cell>
          <cell r="G80">
            <v>0.45</v>
          </cell>
          <cell r="H80" t="str">
            <v>Setiap Laporan</v>
          </cell>
        </row>
        <row r="81">
          <cell r="C81">
            <v>12</v>
          </cell>
          <cell r="D81" t="str">
            <v>4d</v>
          </cell>
          <cell r="E81" t="str">
            <v>Utama</v>
          </cell>
          <cell r="F81" t="str">
            <v>Menyusun program pembimbingan dan pelatihan professional guru dan/atau kepala madrasah di KKM/KKG/MGMP dan sejenisnya</v>
          </cell>
          <cell r="G81">
            <v>0.6</v>
          </cell>
          <cell r="H81" t="str">
            <v>Setiap Laporan</v>
          </cell>
        </row>
        <row r="82">
          <cell r="C82">
            <v>13</v>
          </cell>
          <cell r="D82" t="str">
            <v>4e</v>
          </cell>
          <cell r="E82" t="str">
            <v>Utama</v>
          </cell>
          <cell r="F82" t="str">
            <v>Menyusun program pembimbingan dan pelatihan professional guru dan/atau kepala madrasah di KKM/KKG/MGMP dan sejenisnya</v>
          </cell>
          <cell r="G82">
            <v>0.6</v>
          </cell>
          <cell r="H82" t="str">
            <v>Setiap Laporan</v>
          </cell>
        </row>
        <row r="83">
          <cell r="C83">
            <v>1</v>
          </cell>
          <cell r="D83" t="str">
            <v>2a</v>
          </cell>
        </row>
        <row r="84">
          <cell r="C84">
            <v>2</v>
          </cell>
          <cell r="D84" t="str">
            <v>2b</v>
          </cell>
        </row>
        <row r="85">
          <cell r="C85">
            <v>3</v>
          </cell>
          <cell r="D85" t="str">
            <v>2c</v>
          </cell>
        </row>
        <row r="86">
          <cell r="C86">
            <v>4</v>
          </cell>
          <cell r="D86" t="str">
            <v>2d</v>
          </cell>
        </row>
        <row r="87">
          <cell r="C87">
            <v>5</v>
          </cell>
          <cell r="D87" t="str">
            <v>3a</v>
          </cell>
        </row>
        <row r="88">
          <cell r="C88">
            <v>6</v>
          </cell>
          <cell r="D88" t="str">
            <v>3b</v>
          </cell>
        </row>
        <row r="89">
          <cell r="C89">
            <v>7</v>
          </cell>
          <cell r="D89" t="str">
            <v>3c</v>
          </cell>
          <cell r="E89" t="str">
            <v>Muda</v>
          </cell>
          <cell r="F89" t="str">
            <v>Melaksanakan pembimbingan dan pelatihan professional guru dan/atau kepala madrasah</v>
          </cell>
          <cell r="G89">
            <v>6</v>
          </cell>
          <cell r="H89" t="str">
            <v>Setiap Laporan</v>
          </cell>
        </row>
        <row r="90">
          <cell r="C90">
            <v>8</v>
          </cell>
          <cell r="D90" t="str">
            <v>3d</v>
          </cell>
          <cell r="E90" t="str">
            <v>Muda</v>
          </cell>
          <cell r="F90" t="str">
            <v>Melaksanakan pembimbingan dan pelatihan professional guru dan/atau kepala madrasah</v>
          </cell>
          <cell r="G90">
            <v>6</v>
          </cell>
          <cell r="H90" t="str">
            <v>Setiap Laporan</v>
          </cell>
        </row>
        <row r="91">
          <cell r="C91">
            <v>9</v>
          </cell>
          <cell r="D91" t="str">
            <v>4a</v>
          </cell>
          <cell r="E91" t="str">
            <v>Madya</v>
          </cell>
          <cell r="F91" t="str">
            <v>Melaksanakan pembimbingan dan pelatihan professional guru dan/atau kepala madrasah</v>
          </cell>
          <cell r="G91">
            <v>9</v>
          </cell>
          <cell r="H91" t="str">
            <v>Setiap Laporan</v>
          </cell>
        </row>
        <row r="92">
          <cell r="C92">
            <v>10</v>
          </cell>
          <cell r="D92" t="str">
            <v>4b</v>
          </cell>
          <cell r="E92" t="str">
            <v>Madya</v>
          </cell>
          <cell r="F92" t="str">
            <v>Melaksanakan pembimbingan dan pelatihan professional guru dan/atau kepala madrasah</v>
          </cell>
          <cell r="G92">
            <v>9</v>
          </cell>
          <cell r="H92" t="str">
            <v>Setiap Laporan</v>
          </cell>
        </row>
        <row r="93">
          <cell r="C93">
            <v>11</v>
          </cell>
          <cell r="D93" t="str">
            <v>4c</v>
          </cell>
          <cell r="E93" t="str">
            <v>Madya</v>
          </cell>
          <cell r="F93" t="str">
            <v>Melaksanakan pembimbingan dan pelatihan professional guru dan/atau kepala madrasah</v>
          </cell>
          <cell r="G93">
            <v>9</v>
          </cell>
          <cell r="H93" t="str">
            <v>Setiap Laporan</v>
          </cell>
        </row>
        <row r="94">
          <cell r="C94">
            <v>12</v>
          </cell>
          <cell r="D94" t="str">
            <v>4d</v>
          </cell>
          <cell r="E94" t="str">
            <v>Utama</v>
          </cell>
          <cell r="F94" t="str">
            <v>Melaksanakan pembimbingan dan pelatihan professional guru dan/atau kepala madrasah</v>
          </cell>
          <cell r="G94">
            <v>9</v>
          </cell>
          <cell r="H94" t="str">
            <v>Setiap Laporan</v>
          </cell>
        </row>
        <row r="95">
          <cell r="C95">
            <v>13</v>
          </cell>
          <cell r="D95" t="str">
            <v>4e</v>
          </cell>
          <cell r="E95" t="str">
            <v>Utama</v>
          </cell>
          <cell r="F95" t="str">
            <v>Melaksanakan pembimbingan dan pelatihan professional guru dan/atau kepala madrasah</v>
          </cell>
          <cell r="G95">
            <v>9</v>
          </cell>
          <cell r="H95" t="str">
            <v>Setiap Laporan</v>
          </cell>
        </row>
        <row r="96">
          <cell r="C96">
            <v>1</v>
          </cell>
          <cell r="D96" t="str">
            <v>2a</v>
          </cell>
        </row>
        <row r="97">
          <cell r="C97">
            <v>2</v>
          </cell>
          <cell r="D97" t="str">
            <v>2b</v>
          </cell>
        </row>
        <row r="98">
          <cell r="C98">
            <v>3</v>
          </cell>
          <cell r="D98" t="str">
            <v>2c</v>
          </cell>
        </row>
        <row r="99">
          <cell r="C99">
            <v>4</v>
          </cell>
          <cell r="D99" t="str">
            <v>2d</v>
          </cell>
        </row>
        <row r="100">
          <cell r="C100">
            <v>5</v>
          </cell>
          <cell r="D100" t="str">
            <v>3a</v>
          </cell>
        </row>
        <row r="101">
          <cell r="C101">
            <v>6</v>
          </cell>
          <cell r="D101" t="str">
            <v>3b</v>
          </cell>
        </row>
        <row r="102">
          <cell r="C102">
            <v>7</v>
          </cell>
          <cell r="D102" t="str">
            <v>3c</v>
          </cell>
          <cell r="E102" t="str">
            <v>Muda</v>
          </cell>
          <cell r="F102" t="str">
            <v>Mengevaluasi hasil pembimbingan dan pelatihan professional guru dan/ atau kepala madrasah</v>
          </cell>
          <cell r="G102">
            <v>0.6</v>
          </cell>
          <cell r="H102" t="str">
            <v>Setiap Laporan</v>
          </cell>
        </row>
        <row r="103">
          <cell r="C103">
            <v>8</v>
          </cell>
          <cell r="D103" t="str">
            <v>3d</v>
          </cell>
          <cell r="E103" t="str">
            <v>Muda</v>
          </cell>
          <cell r="F103" t="str">
            <v>Mengevaluasi hasil pembimbingan dan pelatihan professional guru dan/ atau kepala madrasah</v>
          </cell>
          <cell r="G103">
            <v>0.6</v>
          </cell>
          <cell r="H103" t="str">
            <v>Setiap Laporan</v>
          </cell>
        </row>
        <row r="104">
          <cell r="C104">
            <v>9</v>
          </cell>
          <cell r="D104" t="str">
            <v>4a</v>
          </cell>
          <cell r="E104" t="str">
            <v>Madya</v>
          </cell>
          <cell r="F104" t="str">
            <v>Mengevaluasi hasil pembimbingan dan pelatihan professional guru dan/ atau kepala madrasah</v>
          </cell>
          <cell r="G104">
            <v>0.9</v>
          </cell>
          <cell r="H104" t="str">
            <v>Setiap Laporan</v>
          </cell>
        </row>
        <row r="105">
          <cell r="C105">
            <v>10</v>
          </cell>
          <cell r="D105" t="str">
            <v>4b</v>
          </cell>
          <cell r="E105" t="str">
            <v>Madya</v>
          </cell>
          <cell r="F105" t="str">
            <v>Mengevaluasi hasil pembimbingan dan pelatihan professional guru dan/ atau kepala madrasah</v>
          </cell>
          <cell r="G105">
            <v>0.9</v>
          </cell>
          <cell r="H105" t="str">
            <v>Setiap Laporan</v>
          </cell>
        </row>
        <row r="106">
          <cell r="C106">
            <v>11</v>
          </cell>
          <cell r="D106" t="str">
            <v>4c</v>
          </cell>
          <cell r="E106" t="str">
            <v>Madya</v>
          </cell>
          <cell r="F106" t="str">
            <v>Mengevaluasi hasil pembimbingan dan pelatihan professional guru dan/ atau kepala madrasah</v>
          </cell>
          <cell r="G106">
            <v>0.9</v>
          </cell>
          <cell r="H106" t="str">
            <v>Setiap Laporan</v>
          </cell>
        </row>
        <row r="107">
          <cell r="C107">
            <v>12</v>
          </cell>
          <cell r="D107" t="str">
            <v>4d</v>
          </cell>
          <cell r="E107" t="str">
            <v>Utama</v>
          </cell>
          <cell r="F107" t="str">
            <v>Mengevaluasi hasil pembimbingan dan pelatihan professional guru dan/ atau kepala madrasah</v>
          </cell>
          <cell r="G107">
            <v>1.2</v>
          </cell>
          <cell r="H107" t="str">
            <v>Setiap Laporan</v>
          </cell>
        </row>
        <row r="108">
          <cell r="C108">
            <v>13</v>
          </cell>
          <cell r="D108" t="str">
            <v>4e</v>
          </cell>
          <cell r="E108" t="str">
            <v>Utama</v>
          </cell>
          <cell r="F108" t="str">
            <v>Mengevaluasi hasil pembimbingan dan pelatihan professional guru dan/ atau kepala madrasah</v>
          </cell>
          <cell r="G108">
            <v>1.2</v>
          </cell>
          <cell r="H108" t="str">
            <v>Setiap Laporan</v>
          </cell>
        </row>
        <row r="113">
          <cell r="E113">
            <v>1</v>
          </cell>
          <cell r="F113" t="str">
            <v xml:space="preserve">Keanggotaan dalam organisasi profesi sebagai ketua aktif Pokjawas Kota </v>
          </cell>
          <cell r="G113">
            <v>1</v>
          </cell>
          <cell r="H113" t="str">
            <v>Laporan</v>
          </cell>
        </row>
        <row r="114">
          <cell r="E114">
            <v>2</v>
          </cell>
          <cell r="F114" t="str">
            <v xml:space="preserve">Keanggotaan dalam organisasi profesi sebagai anggota aktif Pokjawas Kota </v>
          </cell>
          <cell r="G114">
            <v>0.75</v>
          </cell>
          <cell r="H114" t="str">
            <v>Laporan</v>
          </cell>
        </row>
        <row r="115">
          <cell r="E115">
            <v>3</v>
          </cell>
          <cell r="F115" t="str">
            <v>c</v>
          </cell>
          <cell r="G115">
            <v>3</v>
          </cell>
          <cell r="H115" t="str">
            <v>c</v>
          </cell>
        </row>
        <row r="116">
          <cell r="E116">
            <v>4</v>
          </cell>
          <cell r="F116" t="str">
            <v>d</v>
          </cell>
          <cell r="G116">
            <v>4</v>
          </cell>
          <cell r="H116" t="str">
            <v>d</v>
          </cell>
        </row>
        <row r="117">
          <cell r="E117">
            <v>5</v>
          </cell>
          <cell r="F117" t="str">
            <v>e</v>
          </cell>
          <cell r="G117">
            <v>5</v>
          </cell>
          <cell r="H117" t="str">
            <v>e</v>
          </cell>
        </row>
        <row r="118">
          <cell r="E118">
            <v>6</v>
          </cell>
          <cell r="F118" t="str">
            <v>f</v>
          </cell>
          <cell r="G118">
            <v>6</v>
          </cell>
          <cell r="H118" t="str">
            <v>f</v>
          </cell>
        </row>
        <row r="119">
          <cell r="E119">
            <v>7</v>
          </cell>
          <cell r="F119" t="str">
            <v>g</v>
          </cell>
          <cell r="G119">
            <v>7</v>
          </cell>
          <cell r="H119" t="str">
            <v>g</v>
          </cell>
        </row>
        <row r="120">
          <cell r="E120">
            <v>8</v>
          </cell>
          <cell r="F120" t="str">
            <v>h</v>
          </cell>
          <cell r="G120">
            <v>8</v>
          </cell>
          <cell r="H120" t="str">
            <v>h</v>
          </cell>
        </row>
        <row r="121">
          <cell r="E121">
            <v>9</v>
          </cell>
          <cell r="F121" t="str">
            <v>i</v>
          </cell>
          <cell r="G121">
            <v>9</v>
          </cell>
          <cell r="H121" t="str">
            <v>i</v>
          </cell>
        </row>
        <row r="122">
          <cell r="E122">
            <v>10</v>
          </cell>
          <cell r="F122" t="str">
            <v>j</v>
          </cell>
          <cell r="G122">
            <v>10</v>
          </cell>
          <cell r="H122" t="str">
            <v>j</v>
          </cell>
        </row>
        <row r="123">
          <cell r="E123">
            <v>11</v>
          </cell>
          <cell r="F123" t="str">
            <v>k</v>
          </cell>
          <cell r="G123">
            <v>11</v>
          </cell>
          <cell r="H123" t="str">
            <v>k</v>
          </cell>
        </row>
        <row r="124">
          <cell r="E124">
            <v>12</v>
          </cell>
          <cell r="F124" t="str">
            <v>l</v>
          </cell>
          <cell r="G124">
            <v>12</v>
          </cell>
          <cell r="H124" t="str">
            <v>l</v>
          </cell>
        </row>
        <row r="125">
          <cell r="E125">
            <v>13</v>
          </cell>
          <cell r="F125" t="str">
            <v>m</v>
          </cell>
          <cell r="G125">
            <v>13</v>
          </cell>
          <cell r="H125" t="str">
            <v>m</v>
          </cell>
        </row>
        <row r="126">
          <cell r="E126">
            <v>14</v>
          </cell>
          <cell r="F126" t="str">
            <v>n</v>
          </cell>
          <cell r="G126">
            <v>14</v>
          </cell>
          <cell r="H126" t="str">
            <v>n</v>
          </cell>
        </row>
        <row r="127">
          <cell r="E127">
            <v>15</v>
          </cell>
          <cell r="F127" t="str">
            <v>o</v>
          </cell>
          <cell r="G127">
            <v>15</v>
          </cell>
          <cell r="H127" t="str">
            <v>o</v>
          </cell>
        </row>
      </sheetData>
      <sheetData sheetId="6" refreshError="1">
        <row r="7">
          <cell r="B7">
            <v>1</v>
          </cell>
          <cell r="C7" t="str">
            <v>Dr. H. IDRUS ALWI, M.Pd</v>
          </cell>
          <cell r="D7">
            <v>0.9</v>
          </cell>
          <cell r="E7">
            <v>1</v>
          </cell>
          <cell r="F7">
            <v>100</v>
          </cell>
          <cell r="G7">
            <v>1</v>
          </cell>
          <cell r="I7">
            <v>6</v>
          </cell>
          <cell r="J7">
            <v>1</v>
          </cell>
          <cell r="K7">
            <v>100</v>
          </cell>
          <cell r="L7">
            <v>12</v>
          </cell>
          <cell r="N7">
            <v>9</v>
          </cell>
          <cell r="O7">
            <v>1</v>
          </cell>
          <cell r="P7">
            <v>100</v>
          </cell>
          <cell r="Q7">
            <v>12</v>
          </cell>
          <cell r="S7">
            <v>6</v>
          </cell>
          <cell r="T7">
            <v>1</v>
          </cell>
          <cell r="U7">
            <v>100</v>
          </cell>
          <cell r="V7">
            <v>12</v>
          </cell>
          <cell r="X7">
            <v>4.5</v>
          </cell>
          <cell r="Y7">
            <v>1</v>
          </cell>
          <cell r="Z7">
            <v>100</v>
          </cell>
          <cell r="AA7">
            <v>12</v>
          </cell>
          <cell r="AC7">
            <v>0.45</v>
          </cell>
          <cell r="AD7">
            <v>1</v>
          </cell>
          <cell r="AE7">
            <v>100</v>
          </cell>
          <cell r="AF7">
            <v>1</v>
          </cell>
          <cell r="AH7">
            <v>9</v>
          </cell>
          <cell r="AI7">
            <v>1</v>
          </cell>
          <cell r="AJ7">
            <v>100</v>
          </cell>
          <cell r="AK7">
            <v>12</v>
          </cell>
          <cell r="AM7">
            <v>0.9</v>
          </cell>
          <cell r="AN7">
            <v>1</v>
          </cell>
          <cell r="AO7">
            <v>100</v>
          </cell>
          <cell r="AP7">
            <v>1</v>
          </cell>
          <cell r="AR7">
            <v>1</v>
          </cell>
          <cell r="AS7">
            <v>1</v>
          </cell>
          <cell r="AT7">
            <v>100</v>
          </cell>
          <cell r="AU7">
            <v>12</v>
          </cell>
          <cell r="AX7">
            <v>1</v>
          </cell>
          <cell r="AY7">
            <v>0.9</v>
          </cell>
          <cell r="AZ7">
            <v>6</v>
          </cell>
          <cell r="BA7">
            <v>9</v>
          </cell>
          <cell r="BB7">
            <v>6</v>
          </cell>
          <cell r="BC7">
            <v>4.5</v>
          </cell>
          <cell r="BD7">
            <v>0.45</v>
          </cell>
          <cell r="BE7">
            <v>9</v>
          </cell>
          <cell r="BF7">
            <v>0.9</v>
          </cell>
        </row>
        <row r="8">
          <cell r="B8">
            <v>2</v>
          </cell>
          <cell r="C8" t="str">
            <v>Drs. H. SUJANGI</v>
          </cell>
          <cell r="D8">
            <v>0.9</v>
          </cell>
          <cell r="E8">
            <v>1</v>
          </cell>
          <cell r="F8">
            <v>100</v>
          </cell>
          <cell r="G8">
            <v>1</v>
          </cell>
          <cell r="I8">
            <v>6</v>
          </cell>
          <cell r="J8">
            <v>1</v>
          </cell>
          <cell r="K8">
            <v>100</v>
          </cell>
          <cell r="L8">
            <v>12</v>
          </cell>
          <cell r="N8">
            <v>9</v>
          </cell>
          <cell r="O8">
            <v>1</v>
          </cell>
          <cell r="P8">
            <v>100</v>
          </cell>
          <cell r="Q8">
            <v>12</v>
          </cell>
          <cell r="S8">
            <v>6</v>
          </cell>
          <cell r="T8">
            <v>1</v>
          </cell>
          <cell r="U8">
            <v>100</v>
          </cell>
          <cell r="V8">
            <v>12</v>
          </cell>
          <cell r="X8">
            <v>4.5</v>
          </cell>
          <cell r="Y8">
            <v>1</v>
          </cell>
          <cell r="Z8">
            <v>100</v>
          </cell>
          <cell r="AA8">
            <v>12</v>
          </cell>
          <cell r="AC8">
            <v>0.45</v>
          </cell>
          <cell r="AD8">
            <v>1</v>
          </cell>
          <cell r="AE8">
            <v>100</v>
          </cell>
          <cell r="AF8">
            <v>1</v>
          </cell>
          <cell r="AH8">
            <v>9</v>
          </cell>
          <cell r="AI8">
            <v>1</v>
          </cell>
          <cell r="AJ8">
            <v>100</v>
          </cell>
          <cell r="AK8">
            <v>12</v>
          </cell>
          <cell r="AM8">
            <v>0.9</v>
          </cell>
          <cell r="AN8">
            <v>1</v>
          </cell>
          <cell r="AO8">
            <v>100</v>
          </cell>
          <cell r="AP8">
            <v>1</v>
          </cell>
          <cell r="AR8">
            <v>0.75</v>
          </cell>
          <cell r="AS8">
            <v>1</v>
          </cell>
          <cell r="AT8">
            <v>100</v>
          </cell>
          <cell r="AU8">
            <v>12</v>
          </cell>
          <cell r="AX8">
            <v>2</v>
          </cell>
          <cell r="AY8">
            <v>0.9</v>
          </cell>
          <cell r="AZ8">
            <v>6</v>
          </cell>
          <cell r="BA8">
            <v>9</v>
          </cell>
          <cell r="BB8">
            <v>6</v>
          </cell>
          <cell r="BC8">
            <v>4.5</v>
          </cell>
          <cell r="BD8">
            <v>0.45</v>
          </cell>
          <cell r="BE8">
            <v>9</v>
          </cell>
          <cell r="BF8">
            <v>0.9</v>
          </cell>
        </row>
        <row r="9">
          <cell r="B9">
            <v>3</v>
          </cell>
          <cell r="C9" t="str">
            <v>Drs. M. SALEH</v>
          </cell>
          <cell r="D9">
            <v>0.9</v>
          </cell>
          <cell r="E9">
            <v>1</v>
          </cell>
          <cell r="F9">
            <v>100</v>
          </cell>
          <cell r="G9">
            <v>1</v>
          </cell>
          <cell r="I9">
            <v>6</v>
          </cell>
          <cell r="J9">
            <v>1</v>
          </cell>
          <cell r="K9">
            <v>100</v>
          </cell>
          <cell r="L9">
            <v>12</v>
          </cell>
          <cell r="N9">
            <v>9</v>
          </cell>
          <cell r="O9">
            <v>1</v>
          </cell>
          <cell r="P9">
            <v>100</v>
          </cell>
          <cell r="Q9">
            <v>12</v>
          </cell>
          <cell r="S9">
            <v>6</v>
          </cell>
          <cell r="T9">
            <v>1</v>
          </cell>
          <cell r="U9">
            <v>100</v>
          </cell>
          <cell r="V9">
            <v>12</v>
          </cell>
          <cell r="X9">
            <v>4.5</v>
          </cell>
          <cell r="Y9">
            <v>1</v>
          </cell>
          <cell r="Z9">
            <v>100</v>
          </cell>
          <cell r="AA9">
            <v>12</v>
          </cell>
          <cell r="AC9">
            <v>0.45</v>
          </cell>
          <cell r="AD9">
            <v>1</v>
          </cell>
          <cell r="AE9">
            <v>100</v>
          </cell>
          <cell r="AF9">
            <v>1</v>
          </cell>
          <cell r="AH9">
            <v>9</v>
          </cell>
          <cell r="AI9">
            <v>1</v>
          </cell>
          <cell r="AJ9">
            <v>100</v>
          </cell>
          <cell r="AK9">
            <v>12</v>
          </cell>
          <cell r="AM9">
            <v>0.9</v>
          </cell>
          <cell r="AN9">
            <v>1</v>
          </cell>
          <cell r="AO9">
            <v>100</v>
          </cell>
          <cell r="AP9">
            <v>1</v>
          </cell>
          <cell r="AR9">
            <v>0.75</v>
          </cell>
          <cell r="AS9">
            <v>1</v>
          </cell>
          <cell r="AT9">
            <v>100</v>
          </cell>
          <cell r="AU9">
            <v>12</v>
          </cell>
          <cell r="AX9">
            <v>3</v>
          </cell>
          <cell r="AY9">
            <v>0.9</v>
          </cell>
          <cell r="AZ9">
            <v>6</v>
          </cell>
          <cell r="BA9">
            <v>9</v>
          </cell>
          <cell r="BB9">
            <v>6</v>
          </cell>
          <cell r="BC9">
            <v>4.5</v>
          </cell>
          <cell r="BD9">
            <v>0.45</v>
          </cell>
          <cell r="BE9">
            <v>9</v>
          </cell>
          <cell r="BF9">
            <v>0.9</v>
          </cell>
        </row>
        <row r="10">
          <cell r="B10">
            <v>4</v>
          </cell>
          <cell r="C10" t="str">
            <v>SITI NURBAITI, S.Ag, M.Pd.I</v>
          </cell>
          <cell r="D10">
            <v>0.9</v>
          </cell>
          <cell r="E10">
            <v>1</v>
          </cell>
          <cell r="F10">
            <v>100</v>
          </cell>
          <cell r="G10">
            <v>1</v>
          </cell>
          <cell r="I10">
            <v>6</v>
          </cell>
          <cell r="J10">
            <v>1</v>
          </cell>
          <cell r="K10">
            <v>100</v>
          </cell>
          <cell r="L10">
            <v>12</v>
          </cell>
          <cell r="N10">
            <v>9</v>
          </cell>
          <cell r="O10">
            <v>1</v>
          </cell>
          <cell r="P10">
            <v>100</v>
          </cell>
          <cell r="Q10">
            <v>12</v>
          </cell>
          <cell r="S10">
            <v>6</v>
          </cell>
          <cell r="T10">
            <v>1</v>
          </cell>
          <cell r="U10">
            <v>100</v>
          </cell>
          <cell r="V10">
            <v>12</v>
          </cell>
          <cell r="X10">
            <v>4.5</v>
          </cell>
          <cell r="Y10">
            <v>1</v>
          </cell>
          <cell r="Z10">
            <v>100</v>
          </cell>
          <cell r="AA10">
            <v>12</v>
          </cell>
          <cell r="AC10">
            <v>0.45</v>
          </cell>
          <cell r="AD10">
            <v>1</v>
          </cell>
          <cell r="AE10">
            <v>100</v>
          </cell>
          <cell r="AF10">
            <v>1</v>
          </cell>
          <cell r="AH10">
            <v>9</v>
          </cell>
          <cell r="AI10">
            <v>1</v>
          </cell>
          <cell r="AJ10">
            <v>100</v>
          </cell>
          <cell r="AK10">
            <v>12</v>
          </cell>
          <cell r="AM10">
            <v>0.9</v>
          </cell>
          <cell r="AN10">
            <v>1</v>
          </cell>
          <cell r="AO10">
            <v>100</v>
          </cell>
          <cell r="AP10">
            <v>1</v>
          </cell>
          <cell r="AR10">
            <v>0.75</v>
          </cell>
          <cell r="AS10">
            <v>1</v>
          </cell>
          <cell r="AT10">
            <v>100</v>
          </cell>
          <cell r="AU10">
            <v>12</v>
          </cell>
          <cell r="AX10">
            <v>4</v>
          </cell>
          <cell r="AY10">
            <v>0.9</v>
          </cell>
          <cell r="AZ10">
            <v>6</v>
          </cell>
          <cell r="BA10">
            <v>9</v>
          </cell>
          <cell r="BB10">
            <v>6</v>
          </cell>
          <cell r="BC10">
            <v>4.5</v>
          </cell>
          <cell r="BD10">
            <v>0.45</v>
          </cell>
          <cell r="BE10">
            <v>9</v>
          </cell>
          <cell r="BF10">
            <v>0.9</v>
          </cell>
        </row>
        <row r="11">
          <cell r="B11">
            <v>5</v>
          </cell>
          <cell r="C11" t="str">
            <v>Drs. A. AMIN MUSTOFA, M.Pd</v>
          </cell>
          <cell r="D11">
            <v>0.9</v>
          </cell>
          <cell r="E11">
            <v>1</v>
          </cell>
          <cell r="F11">
            <v>100</v>
          </cell>
          <cell r="G11">
            <v>1</v>
          </cell>
          <cell r="I11">
            <v>6</v>
          </cell>
          <cell r="J11">
            <v>1</v>
          </cell>
          <cell r="K11">
            <v>100</v>
          </cell>
          <cell r="L11">
            <v>12</v>
          </cell>
          <cell r="N11">
            <v>9</v>
          </cell>
          <cell r="O11">
            <v>1</v>
          </cell>
          <cell r="P11">
            <v>100</v>
          </cell>
          <cell r="Q11">
            <v>12</v>
          </cell>
          <cell r="S11">
            <v>6</v>
          </cell>
          <cell r="T11">
            <v>1</v>
          </cell>
          <cell r="U11">
            <v>100</v>
          </cell>
          <cell r="V11">
            <v>12</v>
          </cell>
          <cell r="X11">
            <v>4.5</v>
          </cell>
          <cell r="Y11">
            <v>1</v>
          </cell>
          <cell r="Z11">
            <v>100</v>
          </cell>
          <cell r="AA11">
            <v>12</v>
          </cell>
          <cell r="AC11">
            <v>0.45</v>
          </cell>
          <cell r="AD11">
            <v>1</v>
          </cell>
          <cell r="AE11">
            <v>100</v>
          </cell>
          <cell r="AF11">
            <v>1</v>
          </cell>
          <cell r="AH11">
            <v>9</v>
          </cell>
          <cell r="AI11">
            <v>1</v>
          </cell>
          <cell r="AJ11">
            <v>100</v>
          </cell>
          <cell r="AK11">
            <v>12</v>
          </cell>
          <cell r="AM11">
            <v>0.9</v>
          </cell>
          <cell r="AN11">
            <v>1</v>
          </cell>
          <cell r="AO11">
            <v>100</v>
          </cell>
          <cell r="AP11">
            <v>1</v>
          </cell>
          <cell r="AR11">
            <v>0.75</v>
          </cell>
          <cell r="AS11">
            <v>1</v>
          </cell>
          <cell r="AT11">
            <v>100</v>
          </cell>
          <cell r="AU11">
            <v>12</v>
          </cell>
          <cell r="AX11">
            <v>5</v>
          </cell>
          <cell r="AY11">
            <v>0.9</v>
          </cell>
          <cell r="AZ11">
            <v>6</v>
          </cell>
          <cell r="BA11">
            <v>9</v>
          </cell>
          <cell r="BB11">
            <v>6</v>
          </cell>
          <cell r="BC11">
            <v>4.5</v>
          </cell>
          <cell r="BD11">
            <v>0.45</v>
          </cell>
          <cell r="BE11">
            <v>9</v>
          </cell>
          <cell r="BF11">
            <v>0.9</v>
          </cell>
        </row>
        <row r="12">
          <cell r="B12">
            <v>6</v>
          </cell>
          <cell r="C12" t="str">
            <v>Drs. AKHMAD SUGANDA, M.Pd</v>
          </cell>
          <cell r="D12">
            <v>0.9</v>
          </cell>
          <cell r="E12">
            <v>1</v>
          </cell>
          <cell r="F12">
            <v>100</v>
          </cell>
          <cell r="G12">
            <v>1</v>
          </cell>
          <cell r="I12">
            <v>6</v>
          </cell>
          <cell r="J12">
            <v>1</v>
          </cell>
          <cell r="K12">
            <v>100</v>
          </cell>
          <cell r="L12">
            <v>12</v>
          </cell>
          <cell r="N12">
            <v>9</v>
          </cell>
          <cell r="O12">
            <v>1</v>
          </cell>
          <cell r="P12">
            <v>100</v>
          </cell>
          <cell r="Q12">
            <v>12</v>
          </cell>
          <cell r="S12">
            <v>6</v>
          </cell>
          <cell r="T12">
            <v>1</v>
          </cell>
          <cell r="U12">
            <v>100</v>
          </cell>
          <cell r="V12">
            <v>12</v>
          </cell>
          <cell r="X12">
            <v>4.5</v>
          </cell>
          <cell r="Y12">
            <v>1</v>
          </cell>
          <cell r="Z12">
            <v>100</v>
          </cell>
          <cell r="AA12">
            <v>12</v>
          </cell>
          <cell r="AC12">
            <v>0.45</v>
          </cell>
          <cell r="AD12">
            <v>1</v>
          </cell>
          <cell r="AE12">
            <v>100</v>
          </cell>
          <cell r="AF12">
            <v>1</v>
          </cell>
          <cell r="AH12">
            <v>9</v>
          </cell>
          <cell r="AI12">
            <v>1</v>
          </cell>
          <cell r="AJ12">
            <v>100</v>
          </cell>
          <cell r="AK12">
            <v>12</v>
          </cell>
          <cell r="AM12">
            <v>0.9</v>
          </cell>
          <cell r="AN12">
            <v>1</v>
          </cell>
          <cell r="AO12">
            <v>100</v>
          </cell>
          <cell r="AP12">
            <v>1</v>
          </cell>
          <cell r="AR12">
            <v>0.75</v>
          </cell>
          <cell r="AS12">
            <v>1</v>
          </cell>
          <cell r="AT12">
            <v>100</v>
          </cell>
          <cell r="AU12">
            <v>12</v>
          </cell>
          <cell r="AX12">
            <v>6</v>
          </cell>
          <cell r="AY12">
            <v>0.9</v>
          </cell>
          <cell r="AZ12">
            <v>6</v>
          </cell>
          <cell r="BA12">
            <v>9</v>
          </cell>
          <cell r="BB12">
            <v>6</v>
          </cell>
          <cell r="BC12">
            <v>4.5</v>
          </cell>
          <cell r="BD12">
            <v>0.45</v>
          </cell>
          <cell r="BE12">
            <v>9</v>
          </cell>
          <cell r="BF12">
            <v>0.9</v>
          </cell>
        </row>
        <row r="13">
          <cell r="B13">
            <v>7</v>
          </cell>
          <cell r="C13" t="str">
            <v>Dr. Hj. KUN SRI WARDHANI, M.Pd</v>
          </cell>
          <cell r="D13">
            <v>0.6</v>
          </cell>
          <cell r="E13">
            <v>1</v>
          </cell>
          <cell r="F13">
            <v>100</v>
          </cell>
          <cell r="G13">
            <v>1</v>
          </cell>
          <cell r="I13">
            <v>5.6</v>
          </cell>
          <cell r="J13">
            <v>1</v>
          </cell>
          <cell r="K13">
            <v>100</v>
          </cell>
          <cell r="L13">
            <v>12</v>
          </cell>
          <cell r="N13">
            <v>6</v>
          </cell>
          <cell r="O13">
            <v>1</v>
          </cell>
          <cell r="P13">
            <v>100</v>
          </cell>
          <cell r="Q13">
            <v>12</v>
          </cell>
          <cell r="S13">
            <v>4</v>
          </cell>
          <cell r="T13">
            <v>1</v>
          </cell>
          <cell r="U13">
            <v>100</v>
          </cell>
          <cell r="V13">
            <v>12</v>
          </cell>
          <cell r="X13">
            <v>3</v>
          </cell>
          <cell r="Y13">
            <v>1</v>
          </cell>
          <cell r="Z13">
            <v>100</v>
          </cell>
          <cell r="AA13">
            <v>12</v>
          </cell>
          <cell r="AC13">
            <v>0.3</v>
          </cell>
          <cell r="AD13">
            <v>1</v>
          </cell>
          <cell r="AE13">
            <v>100</v>
          </cell>
          <cell r="AF13">
            <v>1</v>
          </cell>
          <cell r="AH13">
            <v>6</v>
          </cell>
          <cell r="AI13">
            <v>1</v>
          </cell>
          <cell r="AJ13">
            <v>100</v>
          </cell>
          <cell r="AK13">
            <v>12</v>
          </cell>
          <cell r="AM13">
            <v>0.6</v>
          </cell>
          <cell r="AN13">
            <v>1</v>
          </cell>
          <cell r="AO13">
            <v>100</v>
          </cell>
          <cell r="AP13">
            <v>1</v>
          </cell>
          <cell r="AR13">
            <v>0.75</v>
          </cell>
          <cell r="AS13">
            <v>1</v>
          </cell>
          <cell r="AT13">
            <v>100</v>
          </cell>
          <cell r="AU13">
            <v>12</v>
          </cell>
          <cell r="AX13">
            <v>7</v>
          </cell>
          <cell r="AY13">
            <v>0.6</v>
          </cell>
          <cell r="AZ13">
            <v>5.6</v>
          </cell>
          <cell r="BA13">
            <v>6</v>
          </cell>
          <cell r="BB13">
            <v>4</v>
          </cell>
          <cell r="BC13">
            <v>3</v>
          </cell>
          <cell r="BD13">
            <v>0.3</v>
          </cell>
          <cell r="BE13">
            <v>6</v>
          </cell>
          <cell r="BF13">
            <v>0.6</v>
          </cell>
        </row>
        <row r="14">
          <cell r="B14">
            <v>8</v>
          </cell>
          <cell r="C14" t="str">
            <v>ABDUL MANAP, M.Pd</v>
          </cell>
          <cell r="D14">
            <v>0.9</v>
          </cell>
          <cell r="E14">
            <v>1</v>
          </cell>
          <cell r="F14">
            <v>100</v>
          </cell>
          <cell r="G14">
            <v>1</v>
          </cell>
          <cell r="I14">
            <v>6</v>
          </cell>
          <cell r="J14">
            <v>1</v>
          </cell>
          <cell r="K14">
            <v>100</v>
          </cell>
          <cell r="L14">
            <v>12</v>
          </cell>
          <cell r="N14">
            <v>9</v>
          </cell>
          <cell r="O14">
            <v>1</v>
          </cell>
          <cell r="P14">
            <v>100</v>
          </cell>
          <cell r="Q14">
            <v>12</v>
          </cell>
          <cell r="S14">
            <v>6</v>
          </cell>
          <cell r="T14">
            <v>1</v>
          </cell>
          <cell r="U14">
            <v>100</v>
          </cell>
          <cell r="V14">
            <v>12</v>
          </cell>
          <cell r="X14">
            <v>4.5</v>
          </cell>
          <cell r="Y14">
            <v>1</v>
          </cell>
          <cell r="Z14">
            <v>100</v>
          </cell>
          <cell r="AA14">
            <v>12</v>
          </cell>
          <cell r="AC14">
            <v>0.45</v>
          </cell>
          <cell r="AD14">
            <v>1</v>
          </cell>
          <cell r="AE14">
            <v>100</v>
          </cell>
          <cell r="AF14">
            <v>1</v>
          </cell>
          <cell r="AH14">
            <v>9</v>
          </cell>
          <cell r="AI14">
            <v>1</v>
          </cell>
          <cell r="AJ14">
            <v>100</v>
          </cell>
          <cell r="AK14">
            <v>12</v>
          </cell>
          <cell r="AM14">
            <v>0.9</v>
          </cell>
          <cell r="AN14">
            <v>1</v>
          </cell>
          <cell r="AO14">
            <v>100</v>
          </cell>
          <cell r="AP14">
            <v>1</v>
          </cell>
          <cell r="AR14">
            <v>0.75</v>
          </cell>
          <cell r="AS14">
            <v>1</v>
          </cell>
          <cell r="AT14">
            <v>100</v>
          </cell>
          <cell r="AU14">
            <v>12</v>
          </cell>
          <cell r="AX14">
            <v>8</v>
          </cell>
          <cell r="AY14">
            <v>0.9</v>
          </cell>
          <cell r="AZ14">
            <v>6</v>
          </cell>
          <cell r="BA14">
            <v>9</v>
          </cell>
          <cell r="BB14">
            <v>6</v>
          </cell>
          <cell r="BC14">
            <v>4.5</v>
          </cell>
          <cell r="BD14">
            <v>0.45</v>
          </cell>
          <cell r="BE14">
            <v>9</v>
          </cell>
          <cell r="BF14">
            <v>0.9</v>
          </cell>
        </row>
        <row r="15">
          <cell r="B15">
            <v>9</v>
          </cell>
          <cell r="C15" t="str">
            <v>ABDUL WAHAB, S.Pd</v>
          </cell>
          <cell r="D15">
            <v>0.6</v>
          </cell>
          <cell r="E15">
            <v>1</v>
          </cell>
          <cell r="F15">
            <v>100</v>
          </cell>
          <cell r="G15">
            <v>1</v>
          </cell>
          <cell r="I15">
            <v>5.6</v>
          </cell>
          <cell r="J15">
            <v>1</v>
          </cell>
          <cell r="K15">
            <v>100</v>
          </cell>
          <cell r="L15">
            <v>12</v>
          </cell>
          <cell r="N15">
            <v>6</v>
          </cell>
          <cell r="O15">
            <v>1</v>
          </cell>
          <cell r="P15">
            <v>100</v>
          </cell>
          <cell r="Q15">
            <v>12</v>
          </cell>
          <cell r="S15">
            <v>4</v>
          </cell>
          <cell r="T15">
            <v>1</v>
          </cell>
          <cell r="U15">
            <v>100</v>
          </cell>
          <cell r="V15">
            <v>12</v>
          </cell>
          <cell r="X15">
            <v>3</v>
          </cell>
          <cell r="Y15">
            <v>1</v>
          </cell>
          <cell r="Z15">
            <v>100</v>
          </cell>
          <cell r="AA15">
            <v>12</v>
          </cell>
          <cell r="AC15">
            <v>0.3</v>
          </cell>
          <cell r="AD15">
            <v>1</v>
          </cell>
          <cell r="AE15">
            <v>100</v>
          </cell>
          <cell r="AF15">
            <v>1</v>
          </cell>
          <cell r="AH15">
            <v>6</v>
          </cell>
          <cell r="AI15">
            <v>1</v>
          </cell>
          <cell r="AJ15">
            <v>100</v>
          </cell>
          <cell r="AK15">
            <v>12</v>
          </cell>
          <cell r="AM15">
            <v>0.6</v>
          </cell>
          <cell r="AN15">
            <v>1</v>
          </cell>
          <cell r="AO15">
            <v>100</v>
          </cell>
          <cell r="AP15">
            <v>1</v>
          </cell>
          <cell r="AR15">
            <v>0.75</v>
          </cell>
          <cell r="AS15">
            <v>1</v>
          </cell>
          <cell r="AT15">
            <v>100</v>
          </cell>
          <cell r="AU15">
            <v>12</v>
          </cell>
          <cell r="AX15">
            <v>9</v>
          </cell>
          <cell r="AY15">
            <v>0.6</v>
          </cell>
          <cell r="AZ15">
            <v>5.6</v>
          </cell>
          <cell r="BA15">
            <v>6</v>
          </cell>
          <cell r="BB15">
            <v>4</v>
          </cell>
          <cell r="BC15">
            <v>3</v>
          </cell>
          <cell r="BD15">
            <v>0.3</v>
          </cell>
          <cell r="BE15">
            <v>6</v>
          </cell>
          <cell r="BF15">
            <v>0.6</v>
          </cell>
        </row>
        <row r="16">
          <cell r="B16">
            <v>10</v>
          </cell>
          <cell r="C16" t="str">
            <v>A. TAUFIK, S.Ag, MM</v>
          </cell>
          <cell r="D16">
            <v>0.9</v>
          </cell>
          <cell r="E16">
            <v>1</v>
          </cell>
          <cell r="F16">
            <v>100</v>
          </cell>
          <cell r="G16">
            <v>1</v>
          </cell>
          <cell r="I16">
            <v>6</v>
          </cell>
          <cell r="J16">
            <v>1</v>
          </cell>
          <cell r="K16">
            <v>100</v>
          </cell>
          <cell r="L16">
            <v>12</v>
          </cell>
          <cell r="N16">
            <v>9</v>
          </cell>
          <cell r="O16">
            <v>1</v>
          </cell>
          <cell r="P16">
            <v>100</v>
          </cell>
          <cell r="Q16">
            <v>12</v>
          </cell>
          <cell r="S16">
            <v>6</v>
          </cell>
          <cell r="T16">
            <v>1</v>
          </cell>
          <cell r="U16">
            <v>100</v>
          </cell>
          <cell r="V16">
            <v>12</v>
          </cell>
          <cell r="X16">
            <v>4.5</v>
          </cell>
          <cell r="Y16">
            <v>1</v>
          </cell>
          <cell r="Z16">
            <v>100</v>
          </cell>
          <cell r="AA16">
            <v>12</v>
          </cell>
          <cell r="AC16">
            <v>0.45</v>
          </cell>
          <cell r="AD16">
            <v>1</v>
          </cell>
          <cell r="AE16">
            <v>100</v>
          </cell>
          <cell r="AF16">
            <v>1</v>
          </cell>
          <cell r="AH16">
            <v>9</v>
          </cell>
          <cell r="AI16">
            <v>1</v>
          </cell>
          <cell r="AJ16">
            <v>100</v>
          </cell>
          <cell r="AK16">
            <v>12</v>
          </cell>
          <cell r="AM16">
            <v>0.9</v>
          </cell>
          <cell r="AN16">
            <v>1</v>
          </cell>
          <cell r="AO16">
            <v>100</v>
          </cell>
          <cell r="AP16">
            <v>1</v>
          </cell>
          <cell r="AR16">
            <v>0.75</v>
          </cell>
          <cell r="AS16">
            <v>1</v>
          </cell>
          <cell r="AT16">
            <v>100</v>
          </cell>
          <cell r="AU16">
            <v>12</v>
          </cell>
          <cell r="AX16">
            <v>10</v>
          </cell>
          <cell r="AY16">
            <v>0.9</v>
          </cell>
          <cell r="AZ16">
            <v>6</v>
          </cell>
          <cell r="BA16">
            <v>9</v>
          </cell>
          <cell r="BB16">
            <v>6</v>
          </cell>
          <cell r="BC16">
            <v>4.5</v>
          </cell>
          <cell r="BD16">
            <v>0.45</v>
          </cell>
          <cell r="BE16">
            <v>9</v>
          </cell>
          <cell r="BF16">
            <v>0.9</v>
          </cell>
        </row>
        <row r="17">
          <cell r="B17">
            <v>11</v>
          </cell>
          <cell r="C17" t="str">
            <v>Drs. HADI WIJAYA</v>
          </cell>
          <cell r="D17">
            <v>0.9</v>
          </cell>
          <cell r="E17">
            <v>1</v>
          </cell>
          <cell r="F17">
            <v>100</v>
          </cell>
          <cell r="G17">
            <v>1</v>
          </cell>
          <cell r="I17">
            <v>6</v>
          </cell>
          <cell r="J17">
            <v>1</v>
          </cell>
          <cell r="K17">
            <v>100</v>
          </cell>
          <cell r="L17">
            <v>12</v>
          </cell>
          <cell r="N17">
            <v>9</v>
          </cell>
          <cell r="O17">
            <v>1</v>
          </cell>
          <cell r="P17">
            <v>100</v>
          </cell>
          <cell r="Q17">
            <v>12</v>
          </cell>
          <cell r="S17">
            <v>6</v>
          </cell>
          <cell r="T17">
            <v>1</v>
          </cell>
          <cell r="U17">
            <v>100</v>
          </cell>
          <cell r="V17">
            <v>12</v>
          </cell>
          <cell r="X17">
            <v>4.5</v>
          </cell>
          <cell r="Y17">
            <v>1</v>
          </cell>
          <cell r="Z17">
            <v>100</v>
          </cell>
          <cell r="AA17">
            <v>12</v>
          </cell>
          <cell r="AC17">
            <v>0.45</v>
          </cell>
          <cell r="AD17">
            <v>1</v>
          </cell>
          <cell r="AE17">
            <v>100</v>
          </cell>
          <cell r="AF17">
            <v>1</v>
          </cell>
          <cell r="AH17">
            <v>9</v>
          </cell>
          <cell r="AI17">
            <v>1</v>
          </cell>
          <cell r="AJ17">
            <v>100</v>
          </cell>
          <cell r="AK17">
            <v>12</v>
          </cell>
          <cell r="AM17">
            <v>0.9</v>
          </cell>
          <cell r="AN17">
            <v>1</v>
          </cell>
          <cell r="AO17">
            <v>100</v>
          </cell>
          <cell r="AP17">
            <v>1</v>
          </cell>
          <cell r="AR17">
            <v>1</v>
          </cell>
          <cell r="AS17">
            <v>1</v>
          </cell>
          <cell r="AT17">
            <v>100</v>
          </cell>
          <cell r="AU17">
            <v>12</v>
          </cell>
          <cell r="AX17">
            <v>11</v>
          </cell>
          <cell r="AY17">
            <v>0.9</v>
          </cell>
          <cell r="AZ17">
            <v>6</v>
          </cell>
          <cell r="BA17">
            <v>9</v>
          </cell>
          <cell r="BB17">
            <v>6</v>
          </cell>
          <cell r="BC17">
            <v>4.5</v>
          </cell>
          <cell r="BD17">
            <v>0.45</v>
          </cell>
          <cell r="BE17">
            <v>9</v>
          </cell>
          <cell r="BF17">
            <v>0.9</v>
          </cell>
        </row>
        <row r="18">
          <cell r="B18">
            <v>12</v>
          </cell>
          <cell r="C18" t="str">
            <v>ARTATI ISMAILIA, SE, M.Ak</v>
          </cell>
          <cell r="D18">
            <v>0.9</v>
          </cell>
          <cell r="E18">
            <v>1</v>
          </cell>
          <cell r="F18">
            <v>100</v>
          </cell>
          <cell r="G18">
            <v>1</v>
          </cell>
          <cell r="I18">
            <v>6</v>
          </cell>
          <cell r="J18">
            <v>1</v>
          </cell>
          <cell r="K18">
            <v>100</v>
          </cell>
          <cell r="L18">
            <v>12</v>
          </cell>
          <cell r="N18">
            <v>9</v>
          </cell>
          <cell r="O18">
            <v>1</v>
          </cell>
          <cell r="P18">
            <v>100</v>
          </cell>
          <cell r="Q18">
            <v>12</v>
          </cell>
          <cell r="S18">
            <v>6</v>
          </cell>
          <cell r="T18">
            <v>1</v>
          </cell>
          <cell r="U18">
            <v>100</v>
          </cell>
          <cell r="V18">
            <v>12</v>
          </cell>
          <cell r="X18">
            <v>4.5</v>
          </cell>
          <cell r="Y18">
            <v>1</v>
          </cell>
          <cell r="Z18">
            <v>100</v>
          </cell>
          <cell r="AA18">
            <v>12</v>
          </cell>
          <cell r="AC18">
            <v>0.45</v>
          </cell>
          <cell r="AD18">
            <v>1</v>
          </cell>
          <cell r="AE18">
            <v>100</v>
          </cell>
          <cell r="AF18">
            <v>1</v>
          </cell>
          <cell r="AH18">
            <v>9</v>
          </cell>
          <cell r="AI18">
            <v>1</v>
          </cell>
          <cell r="AJ18">
            <v>100</v>
          </cell>
          <cell r="AK18">
            <v>12</v>
          </cell>
          <cell r="AM18">
            <v>0.9</v>
          </cell>
          <cell r="AN18">
            <v>1</v>
          </cell>
          <cell r="AO18">
            <v>100</v>
          </cell>
          <cell r="AP18">
            <v>1</v>
          </cell>
          <cell r="AR18">
            <v>0.75</v>
          </cell>
          <cell r="AS18">
            <v>1</v>
          </cell>
          <cell r="AT18">
            <v>100</v>
          </cell>
          <cell r="AU18">
            <v>12</v>
          </cell>
          <cell r="AX18">
            <v>12</v>
          </cell>
          <cell r="AY18">
            <v>0.9</v>
          </cell>
          <cell r="AZ18">
            <v>6</v>
          </cell>
          <cell r="BA18">
            <v>9</v>
          </cell>
          <cell r="BB18">
            <v>6</v>
          </cell>
          <cell r="BC18">
            <v>4.5</v>
          </cell>
          <cell r="BD18">
            <v>0.45</v>
          </cell>
          <cell r="BE18">
            <v>9</v>
          </cell>
          <cell r="BF18">
            <v>0.9</v>
          </cell>
        </row>
        <row r="19">
          <cell r="B19">
            <v>13</v>
          </cell>
          <cell r="C19" t="str">
            <v>Drs. AHMAD KHOTIB, M.Pd</v>
          </cell>
          <cell r="D19">
            <v>0.9</v>
          </cell>
          <cell r="E19">
            <v>1</v>
          </cell>
          <cell r="F19">
            <v>100</v>
          </cell>
          <cell r="G19">
            <v>1</v>
          </cell>
          <cell r="I19">
            <v>6</v>
          </cell>
          <cell r="J19">
            <v>1</v>
          </cell>
          <cell r="K19">
            <v>100</v>
          </cell>
          <cell r="L19">
            <v>12</v>
          </cell>
          <cell r="N19">
            <v>9</v>
          </cell>
          <cell r="O19">
            <v>1</v>
          </cell>
          <cell r="P19">
            <v>100</v>
          </cell>
          <cell r="Q19">
            <v>12</v>
          </cell>
          <cell r="S19">
            <v>6</v>
          </cell>
          <cell r="T19">
            <v>1</v>
          </cell>
          <cell r="U19">
            <v>100</v>
          </cell>
          <cell r="V19">
            <v>12</v>
          </cell>
          <cell r="X19">
            <v>4.5</v>
          </cell>
          <cell r="Y19">
            <v>1</v>
          </cell>
          <cell r="Z19">
            <v>100</v>
          </cell>
          <cell r="AA19">
            <v>12</v>
          </cell>
          <cell r="AC19">
            <v>0.45</v>
          </cell>
          <cell r="AD19">
            <v>1</v>
          </cell>
          <cell r="AE19">
            <v>100</v>
          </cell>
          <cell r="AF19">
            <v>1</v>
          </cell>
          <cell r="AH19">
            <v>9</v>
          </cell>
          <cell r="AI19">
            <v>1</v>
          </cell>
          <cell r="AJ19">
            <v>100</v>
          </cell>
          <cell r="AK19">
            <v>12</v>
          </cell>
          <cell r="AM19">
            <v>0.9</v>
          </cell>
          <cell r="AN19">
            <v>1</v>
          </cell>
          <cell r="AO19">
            <v>100</v>
          </cell>
          <cell r="AP19">
            <v>1</v>
          </cell>
          <cell r="AR19">
            <v>0.75</v>
          </cell>
          <cell r="AS19">
            <v>1</v>
          </cell>
          <cell r="AT19">
            <v>100</v>
          </cell>
          <cell r="AU19">
            <v>12</v>
          </cell>
          <cell r="AX19">
            <v>13</v>
          </cell>
          <cell r="AY19">
            <v>0.9</v>
          </cell>
          <cell r="AZ19">
            <v>6</v>
          </cell>
          <cell r="BA19">
            <v>9</v>
          </cell>
          <cell r="BB19">
            <v>6</v>
          </cell>
          <cell r="BC19">
            <v>4.5</v>
          </cell>
          <cell r="BD19">
            <v>0.45</v>
          </cell>
          <cell r="BE19">
            <v>9</v>
          </cell>
          <cell r="BF19">
            <v>0.9</v>
          </cell>
        </row>
        <row r="20">
          <cell r="B20">
            <v>14</v>
          </cell>
          <cell r="C20" t="str">
            <v>SUTAN ASWIN, S.Pd</v>
          </cell>
          <cell r="D20">
            <v>0.9</v>
          </cell>
          <cell r="E20">
            <v>1</v>
          </cell>
          <cell r="F20">
            <v>100</v>
          </cell>
          <cell r="G20">
            <v>1</v>
          </cell>
          <cell r="I20">
            <v>6</v>
          </cell>
          <cell r="J20">
            <v>1</v>
          </cell>
          <cell r="K20">
            <v>100</v>
          </cell>
          <cell r="L20">
            <v>12</v>
          </cell>
          <cell r="N20">
            <v>9</v>
          </cell>
          <cell r="O20">
            <v>1</v>
          </cell>
          <cell r="P20">
            <v>100</v>
          </cell>
          <cell r="Q20">
            <v>12</v>
          </cell>
          <cell r="S20">
            <v>6</v>
          </cell>
          <cell r="T20">
            <v>1</v>
          </cell>
          <cell r="U20">
            <v>100</v>
          </cell>
          <cell r="V20">
            <v>12</v>
          </cell>
          <cell r="X20">
            <v>4.5</v>
          </cell>
          <cell r="Y20">
            <v>1</v>
          </cell>
          <cell r="Z20">
            <v>100</v>
          </cell>
          <cell r="AA20">
            <v>12</v>
          </cell>
          <cell r="AC20">
            <v>0.45</v>
          </cell>
          <cell r="AD20">
            <v>1</v>
          </cell>
          <cell r="AE20">
            <v>100</v>
          </cell>
          <cell r="AF20">
            <v>1</v>
          </cell>
          <cell r="AH20">
            <v>9</v>
          </cell>
          <cell r="AI20">
            <v>1</v>
          </cell>
          <cell r="AJ20">
            <v>100</v>
          </cell>
          <cell r="AK20">
            <v>12</v>
          </cell>
          <cell r="AM20">
            <v>0.9</v>
          </cell>
          <cell r="AN20">
            <v>1</v>
          </cell>
          <cell r="AO20">
            <v>100</v>
          </cell>
          <cell r="AP20">
            <v>1</v>
          </cell>
          <cell r="AR20">
            <v>0.75</v>
          </cell>
          <cell r="AS20">
            <v>1</v>
          </cell>
          <cell r="AT20">
            <v>100</v>
          </cell>
          <cell r="AU20">
            <v>12</v>
          </cell>
          <cell r="AX20">
            <v>14</v>
          </cell>
          <cell r="AY20">
            <v>0.9</v>
          </cell>
          <cell r="AZ20">
            <v>6</v>
          </cell>
          <cell r="BA20">
            <v>9</v>
          </cell>
          <cell r="BB20">
            <v>6</v>
          </cell>
          <cell r="BC20">
            <v>4.5</v>
          </cell>
          <cell r="BD20">
            <v>0.45</v>
          </cell>
          <cell r="BE20">
            <v>9</v>
          </cell>
          <cell r="BF20">
            <v>0.9</v>
          </cell>
        </row>
        <row r="21">
          <cell r="B21">
            <v>15</v>
          </cell>
          <cell r="C21" t="str">
            <v>Dra. IDA SAIDAH, M.MPd</v>
          </cell>
          <cell r="D21">
            <v>0.9</v>
          </cell>
          <cell r="E21">
            <v>1</v>
          </cell>
          <cell r="F21">
            <v>100</v>
          </cell>
          <cell r="G21">
            <v>1</v>
          </cell>
          <cell r="I21">
            <v>6</v>
          </cell>
          <cell r="J21">
            <v>1</v>
          </cell>
          <cell r="K21">
            <v>100</v>
          </cell>
          <cell r="L21">
            <v>12</v>
          </cell>
          <cell r="N21">
            <v>9</v>
          </cell>
          <cell r="O21">
            <v>1</v>
          </cell>
          <cell r="P21">
            <v>100</v>
          </cell>
          <cell r="Q21">
            <v>12</v>
          </cell>
          <cell r="S21">
            <v>6</v>
          </cell>
          <cell r="T21">
            <v>1</v>
          </cell>
          <cell r="U21">
            <v>100</v>
          </cell>
          <cell r="V21">
            <v>12</v>
          </cell>
          <cell r="X21">
            <v>4.5</v>
          </cell>
          <cell r="Y21">
            <v>1</v>
          </cell>
          <cell r="Z21">
            <v>100</v>
          </cell>
          <cell r="AA21">
            <v>12</v>
          </cell>
          <cell r="AC21">
            <v>0.45</v>
          </cell>
          <cell r="AD21">
            <v>1</v>
          </cell>
          <cell r="AE21">
            <v>100</v>
          </cell>
          <cell r="AF21">
            <v>1</v>
          </cell>
          <cell r="AH21">
            <v>9</v>
          </cell>
          <cell r="AI21">
            <v>1</v>
          </cell>
          <cell r="AJ21">
            <v>100</v>
          </cell>
          <cell r="AK21">
            <v>12</v>
          </cell>
          <cell r="AM21">
            <v>0.9</v>
          </cell>
          <cell r="AN21">
            <v>1</v>
          </cell>
          <cell r="AO21">
            <v>100</v>
          </cell>
          <cell r="AP21">
            <v>1</v>
          </cell>
          <cell r="AR21">
            <v>0.75</v>
          </cell>
          <cell r="AS21">
            <v>1</v>
          </cell>
          <cell r="AT21">
            <v>100</v>
          </cell>
          <cell r="AU21">
            <v>12</v>
          </cell>
          <cell r="AX21">
            <v>15</v>
          </cell>
          <cell r="AY21">
            <v>0.9</v>
          </cell>
          <cell r="AZ21">
            <v>6</v>
          </cell>
          <cell r="BA21">
            <v>9</v>
          </cell>
          <cell r="BB21">
            <v>6</v>
          </cell>
          <cell r="BC21">
            <v>4.5</v>
          </cell>
          <cell r="BD21">
            <v>0.45</v>
          </cell>
          <cell r="BE21">
            <v>9</v>
          </cell>
          <cell r="BF21">
            <v>0.9</v>
          </cell>
        </row>
        <row r="22">
          <cell r="B22">
            <v>16</v>
          </cell>
          <cell r="C22" t="str">
            <v>Dra. Hj. JAMILAH, M.Pd</v>
          </cell>
          <cell r="D22">
            <v>0.9</v>
          </cell>
          <cell r="E22">
            <v>1</v>
          </cell>
          <cell r="F22">
            <v>100</v>
          </cell>
          <cell r="G22">
            <v>1</v>
          </cell>
          <cell r="I22">
            <v>6</v>
          </cell>
          <cell r="J22">
            <v>1</v>
          </cell>
          <cell r="K22">
            <v>100</v>
          </cell>
          <cell r="L22">
            <v>12</v>
          </cell>
          <cell r="N22">
            <v>9</v>
          </cell>
          <cell r="O22">
            <v>1</v>
          </cell>
          <cell r="P22">
            <v>100</v>
          </cell>
          <cell r="Q22">
            <v>12</v>
          </cell>
          <cell r="S22">
            <v>6</v>
          </cell>
          <cell r="T22">
            <v>1</v>
          </cell>
          <cell r="U22">
            <v>100</v>
          </cell>
          <cell r="V22">
            <v>12</v>
          </cell>
          <cell r="X22">
            <v>4.5</v>
          </cell>
          <cell r="Y22">
            <v>1</v>
          </cell>
          <cell r="Z22">
            <v>100</v>
          </cell>
          <cell r="AA22">
            <v>12</v>
          </cell>
          <cell r="AC22">
            <v>0.45</v>
          </cell>
          <cell r="AD22">
            <v>1</v>
          </cell>
          <cell r="AE22">
            <v>100</v>
          </cell>
          <cell r="AF22">
            <v>1</v>
          </cell>
          <cell r="AH22">
            <v>9</v>
          </cell>
          <cell r="AI22">
            <v>1</v>
          </cell>
          <cell r="AJ22">
            <v>100</v>
          </cell>
          <cell r="AK22">
            <v>12</v>
          </cell>
          <cell r="AM22">
            <v>0.9</v>
          </cell>
          <cell r="AN22">
            <v>1</v>
          </cell>
          <cell r="AO22">
            <v>100</v>
          </cell>
          <cell r="AP22">
            <v>1</v>
          </cell>
          <cell r="AR22">
            <v>0.75</v>
          </cell>
          <cell r="AS22">
            <v>1</v>
          </cell>
          <cell r="AT22">
            <v>100</v>
          </cell>
          <cell r="AU22">
            <v>12</v>
          </cell>
          <cell r="AX22">
            <v>16</v>
          </cell>
          <cell r="AY22">
            <v>0.9</v>
          </cell>
          <cell r="AZ22">
            <v>6</v>
          </cell>
          <cell r="BA22">
            <v>9</v>
          </cell>
          <cell r="BB22">
            <v>6</v>
          </cell>
          <cell r="BC22">
            <v>4.5</v>
          </cell>
          <cell r="BD22">
            <v>0.45</v>
          </cell>
          <cell r="BE22">
            <v>9</v>
          </cell>
          <cell r="BF22">
            <v>0.9</v>
          </cell>
        </row>
        <row r="23">
          <cell r="B23">
            <v>17</v>
          </cell>
          <cell r="C23" t="str">
            <v>Dra. Hj. ZURNI ASNIDA</v>
          </cell>
          <cell r="D23">
            <v>0.9</v>
          </cell>
          <cell r="E23">
            <v>1</v>
          </cell>
          <cell r="F23">
            <v>100</v>
          </cell>
          <cell r="G23">
            <v>1</v>
          </cell>
          <cell r="I23">
            <v>6</v>
          </cell>
          <cell r="J23">
            <v>1</v>
          </cell>
          <cell r="K23">
            <v>100</v>
          </cell>
          <cell r="L23">
            <v>12</v>
          </cell>
          <cell r="N23">
            <v>9</v>
          </cell>
          <cell r="O23">
            <v>1</v>
          </cell>
          <cell r="P23">
            <v>100</v>
          </cell>
          <cell r="Q23">
            <v>12</v>
          </cell>
          <cell r="S23">
            <v>6</v>
          </cell>
          <cell r="T23">
            <v>1</v>
          </cell>
          <cell r="U23">
            <v>100</v>
          </cell>
          <cell r="V23">
            <v>12</v>
          </cell>
          <cell r="X23">
            <v>4.5</v>
          </cell>
          <cell r="Y23">
            <v>1</v>
          </cell>
          <cell r="Z23">
            <v>100</v>
          </cell>
          <cell r="AA23">
            <v>12</v>
          </cell>
          <cell r="AC23">
            <v>0.45</v>
          </cell>
          <cell r="AD23">
            <v>1</v>
          </cell>
          <cell r="AE23">
            <v>100</v>
          </cell>
          <cell r="AF23">
            <v>1</v>
          </cell>
          <cell r="AH23">
            <v>9</v>
          </cell>
          <cell r="AI23">
            <v>1</v>
          </cell>
          <cell r="AJ23">
            <v>100</v>
          </cell>
          <cell r="AK23">
            <v>12</v>
          </cell>
          <cell r="AM23">
            <v>0.9</v>
          </cell>
          <cell r="AN23">
            <v>1</v>
          </cell>
          <cell r="AO23">
            <v>100</v>
          </cell>
          <cell r="AP23">
            <v>1</v>
          </cell>
          <cell r="AR23">
            <v>0.75</v>
          </cell>
          <cell r="AS23">
            <v>1</v>
          </cell>
          <cell r="AT23">
            <v>100</v>
          </cell>
          <cell r="AU23">
            <v>12</v>
          </cell>
          <cell r="AX23">
            <v>17</v>
          </cell>
          <cell r="AY23">
            <v>0.9</v>
          </cell>
          <cell r="AZ23">
            <v>6</v>
          </cell>
          <cell r="BA23">
            <v>9</v>
          </cell>
          <cell r="BB23">
            <v>6</v>
          </cell>
          <cell r="BC23">
            <v>4.5</v>
          </cell>
          <cell r="BD23">
            <v>0.45</v>
          </cell>
          <cell r="BE23">
            <v>9</v>
          </cell>
          <cell r="BF23">
            <v>0.9</v>
          </cell>
        </row>
        <row r="24">
          <cell r="B24">
            <v>18</v>
          </cell>
          <cell r="C24" t="str">
            <v>TANTI ASTRIATIE Z, S.Pd, M.Pd</v>
          </cell>
          <cell r="D24">
            <v>0.6</v>
          </cell>
          <cell r="E24">
            <v>1</v>
          </cell>
          <cell r="F24">
            <v>100</v>
          </cell>
          <cell r="G24">
            <v>1</v>
          </cell>
          <cell r="I24">
            <v>5.6</v>
          </cell>
          <cell r="J24">
            <v>1</v>
          </cell>
          <cell r="K24">
            <v>100</v>
          </cell>
          <cell r="L24">
            <v>12</v>
          </cell>
          <cell r="N24">
            <v>6</v>
          </cell>
          <cell r="O24">
            <v>1</v>
          </cell>
          <cell r="P24">
            <v>100</v>
          </cell>
          <cell r="Q24">
            <v>12</v>
          </cell>
          <cell r="S24">
            <v>4</v>
          </cell>
          <cell r="T24">
            <v>1</v>
          </cell>
          <cell r="U24">
            <v>100</v>
          </cell>
          <cell r="V24">
            <v>12</v>
          </cell>
          <cell r="X24">
            <v>3</v>
          </cell>
          <cell r="Y24">
            <v>1</v>
          </cell>
          <cell r="Z24">
            <v>100</v>
          </cell>
          <cell r="AA24">
            <v>12</v>
          </cell>
          <cell r="AC24">
            <v>0.3</v>
          </cell>
          <cell r="AD24">
            <v>1</v>
          </cell>
          <cell r="AE24">
            <v>100</v>
          </cell>
          <cell r="AF24">
            <v>1</v>
          </cell>
          <cell r="AH24">
            <v>6</v>
          </cell>
          <cell r="AI24">
            <v>1</v>
          </cell>
          <cell r="AJ24">
            <v>100</v>
          </cell>
          <cell r="AK24">
            <v>12</v>
          </cell>
          <cell r="AM24">
            <v>0.6</v>
          </cell>
          <cell r="AN24">
            <v>1</v>
          </cell>
          <cell r="AO24">
            <v>100</v>
          </cell>
          <cell r="AP24">
            <v>1</v>
          </cell>
          <cell r="AR24">
            <v>0.75</v>
          </cell>
          <cell r="AS24">
            <v>1</v>
          </cell>
          <cell r="AT24">
            <v>100</v>
          </cell>
          <cell r="AU24">
            <v>12</v>
          </cell>
          <cell r="AX24">
            <v>18</v>
          </cell>
          <cell r="AY24">
            <v>0.6</v>
          </cell>
          <cell r="AZ24">
            <v>5.6</v>
          </cell>
          <cell r="BA24">
            <v>6</v>
          </cell>
          <cell r="BB24">
            <v>4</v>
          </cell>
          <cell r="BC24">
            <v>3</v>
          </cell>
          <cell r="BD24">
            <v>0.3</v>
          </cell>
          <cell r="BE24">
            <v>6</v>
          </cell>
          <cell r="BF24">
            <v>0.6</v>
          </cell>
        </row>
        <row r="25">
          <cell r="B25">
            <v>19</v>
          </cell>
          <cell r="C25" t="str">
            <v>KUSWIYATI, S.Pd, M.Pd</v>
          </cell>
          <cell r="D25">
            <v>0.6</v>
          </cell>
          <cell r="E25">
            <v>1</v>
          </cell>
          <cell r="F25">
            <v>100</v>
          </cell>
          <cell r="G25">
            <v>1</v>
          </cell>
          <cell r="I25">
            <v>5.6</v>
          </cell>
          <cell r="J25">
            <v>1</v>
          </cell>
          <cell r="K25">
            <v>100</v>
          </cell>
          <cell r="L25">
            <v>12</v>
          </cell>
          <cell r="N25">
            <v>6</v>
          </cell>
          <cell r="O25">
            <v>1</v>
          </cell>
          <cell r="P25">
            <v>100</v>
          </cell>
          <cell r="Q25">
            <v>12</v>
          </cell>
          <cell r="S25">
            <v>4</v>
          </cell>
          <cell r="T25">
            <v>1</v>
          </cell>
          <cell r="U25">
            <v>100</v>
          </cell>
          <cell r="V25">
            <v>12</v>
          </cell>
          <cell r="X25">
            <v>3</v>
          </cell>
          <cell r="Y25">
            <v>1</v>
          </cell>
          <cell r="Z25">
            <v>100</v>
          </cell>
          <cell r="AA25">
            <v>12</v>
          </cell>
          <cell r="AC25">
            <v>0.3</v>
          </cell>
          <cell r="AD25">
            <v>1</v>
          </cell>
          <cell r="AE25">
            <v>100</v>
          </cell>
          <cell r="AF25">
            <v>1</v>
          </cell>
          <cell r="AH25">
            <v>6</v>
          </cell>
          <cell r="AI25">
            <v>1</v>
          </cell>
          <cell r="AJ25">
            <v>100</v>
          </cell>
          <cell r="AK25">
            <v>12</v>
          </cell>
          <cell r="AM25">
            <v>0.6</v>
          </cell>
          <cell r="AN25">
            <v>1</v>
          </cell>
          <cell r="AO25">
            <v>100</v>
          </cell>
          <cell r="AP25">
            <v>1</v>
          </cell>
          <cell r="AR25">
            <v>0.75</v>
          </cell>
          <cell r="AS25">
            <v>1</v>
          </cell>
          <cell r="AT25">
            <v>100</v>
          </cell>
          <cell r="AU25">
            <v>12</v>
          </cell>
          <cell r="AX25">
            <v>19</v>
          </cell>
          <cell r="AY25">
            <v>0.6</v>
          </cell>
          <cell r="AZ25">
            <v>5.6</v>
          </cell>
          <cell r="BA25">
            <v>6</v>
          </cell>
          <cell r="BB25">
            <v>4</v>
          </cell>
          <cell r="BC25">
            <v>3</v>
          </cell>
          <cell r="BD25">
            <v>0.3</v>
          </cell>
          <cell r="BE25">
            <v>6</v>
          </cell>
          <cell r="BF25">
            <v>0.6</v>
          </cell>
        </row>
        <row r="26">
          <cell r="B26">
            <v>20</v>
          </cell>
          <cell r="C26" t="str">
            <v>RUSDAH, S.Ag</v>
          </cell>
          <cell r="D26">
            <v>0.6</v>
          </cell>
          <cell r="E26">
            <v>1</v>
          </cell>
          <cell r="F26">
            <v>100</v>
          </cell>
          <cell r="G26">
            <v>1</v>
          </cell>
          <cell r="I26">
            <v>5.6</v>
          </cell>
          <cell r="J26">
            <v>1</v>
          </cell>
          <cell r="K26">
            <v>100</v>
          </cell>
          <cell r="L26">
            <v>12</v>
          </cell>
          <cell r="N26">
            <v>6</v>
          </cell>
          <cell r="O26">
            <v>1</v>
          </cell>
          <cell r="P26">
            <v>100</v>
          </cell>
          <cell r="Q26">
            <v>12</v>
          </cell>
          <cell r="S26">
            <v>4</v>
          </cell>
          <cell r="T26">
            <v>1</v>
          </cell>
          <cell r="U26">
            <v>100</v>
          </cell>
          <cell r="V26">
            <v>12</v>
          </cell>
          <cell r="X26">
            <v>3</v>
          </cell>
          <cell r="Y26">
            <v>1</v>
          </cell>
          <cell r="Z26">
            <v>100</v>
          </cell>
          <cell r="AA26">
            <v>12</v>
          </cell>
          <cell r="AC26">
            <v>0.3</v>
          </cell>
          <cell r="AD26">
            <v>1</v>
          </cell>
          <cell r="AE26">
            <v>100</v>
          </cell>
          <cell r="AF26">
            <v>1</v>
          </cell>
          <cell r="AH26">
            <v>6</v>
          </cell>
          <cell r="AI26">
            <v>1</v>
          </cell>
          <cell r="AJ26">
            <v>100</v>
          </cell>
          <cell r="AK26">
            <v>12</v>
          </cell>
          <cell r="AM26">
            <v>0.6</v>
          </cell>
          <cell r="AN26">
            <v>1</v>
          </cell>
          <cell r="AO26">
            <v>100</v>
          </cell>
          <cell r="AP26">
            <v>1</v>
          </cell>
          <cell r="AR26">
            <v>0.75</v>
          </cell>
          <cell r="AS26">
            <v>1</v>
          </cell>
          <cell r="AT26">
            <v>100</v>
          </cell>
          <cell r="AU26">
            <v>12</v>
          </cell>
          <cell r="AX26">
            <v>20</v>
          </cell>
          <cell r="AY26">
            <v>0.6</v>
          </cell>
          <cell r="AZ26">
            <v>5.6</v>
          </cell>
          <cell r="BA26">
            <v>6</v>
          </cell>
          <cell r="BB26">
            <v>4</v>
          </cell>
          <cell r="BC26">
            <v>3</v>
          </cell>
          <cell r="BD26">
            <v>0.3</v>
          </cell>
          <cell r="BE26">
            <v>6</v>
          </cell>
          <cell r="BF26">
            <v>0.6</v>
          </cell>
        </row>
        <row r="27">
          <cell r="B27">
            <v>21</v>
          </cell>
          <cell r="C27" t="str">
            <v>WAWAN KURNIAWAN, S.Pd, M.Si</v>
          </cell>
          <cell r="D27">
            <v>0.6</v>
          </cell>
          <cell r="E27">
            <v>1</v>
          </cell>
          <cell r="F27">
            <v>100</v>
          </cell>
          <cell r="G27">
            <v>1</v>
          </cell>
          <cell r="I27">
            <v>5.6</v>
          </cell>
          <cell r="J27">
            <v>1</v>
          </cell>
          <cell r="K27">
            <v>100</v>
          </cell>
          <cell r="L27">
            <v>12</v>
          </cell>
          <cell r="N27">
            <v>6</v>
          </cell>
          <cell r="O27">
            <v>1</v>
          </cell>
          <cell r="P27">
            <v>100</v>
          </cell>
          <cell r="Q27">
            <v>12</v>
          </cell>
          <cell r="S27">
            <v>4</v>
          </cell>
          <cell r="T27">
            <v>1</v>
          </cell>
          <cell r="U27">
            <v>100</v>
          </cell>
          <cell r="V27">
            <v>12</v>
          </cell>
          <cell r="X27">
            <v>3</v>
          </cell>
          <cell r="Y27">
            <v>1</v>
          </cell>
          <cell r="Z27">
            <v>100</v>
          </cell>
          <cell r="AA27">
            <v>12</v>
          </cell>
          <cell r="AC27">
            <v>0.3</v>
          </cell>
          <cell r="AD27">
            <v>1</v>
          </cell>
          <cell r="AE27">
            <v>100</v>
          </cell>
          <cell r="AF27">
            <v>1</v>
          </cell>
          <cell r="AH27">
            <v>6</v>
          </cell>
          <cell r="AI27">
            <v>1</v>
          </cell>
          <cell r="AJ27">
            <v>100</v>
          </cell>
          <cell r="AK27">
            <v>12</v>
          </cell>
          <cell r="AM27">
            <v>0.6</v>
          </cell>
          <cell r="AN27">
            <v>1</v>
          </cell>
          <cell r="AO27">
            <v>100</v>
          </cell>
          <cell r="AP27">
            <v>1</v>
          </cell>
          <cell r="AR27">
            <v>0.75</v>
          </cell>
          <cell r="AS27">
            <v>1</v>
          </cell>
          <cell r="AT27">
            <v>100</v>
          </cell>
          <cell r="AU27">
            <v>12</v>
          </cell>
          <cell r="AX27">
            <v>21</v>
          </cell>
          <cell r="AY27">
            <v>0.6</v>
          </cell>
          <cell r="AZ27">
            <v>5.6</v>
          </cell>
          <cell r="BA27">
            <v>6</v>
          </cell>
          <cell r="BB27">
            <v>4</v>
          </cell>
          <cell r="BC27">
            <v>3</v>
          </cell>
          <cell r="BD27">
            <v>0.3</v>
          </cell>
          <cell r="BE27">
            <v>6</v>
          </cell>
          <cell r="BF27">
            <v>0.6</v>
          </cell>
        </row>
        <row r="28">
          <cell r="B28">
            <v>22</v>
          </cell>
          <cell r="C28" t="str">
            <v>MUHAMMAD YUNUS, S.Ag, M.Pd</v>
          </cell>
          <cell r="D28">
            <v>0.6</v>
          </cell>
          <cell r="E28">
            <v>1</v>
          </cell>
          <cell r="F28">
            <v>100</v>
          </cell>
          <cell r="G28">
            <v>1</v>
          </cell>
          <cell r="I28">
            <v>5.6</v>
          </cell>
          <cell r="J28">
            <v>1</v>
          </cell>
          <cell r="K28">
            <v>100</v>
          </cell>
          <cell r="L28">
            <v>12</v>
          </cell>
          <cell r="N28">
            <v>6</v>
          </cell>
          <cell r="O28">
            <v>1</v>
          </cell>
          <cell r="P28">
            <v>100</v>
          </cell>
          <cell r="Q28">
            <v>12</v>
          </cell>
          <cell r="S28">
            <v>4</v>
          </cell>
          <cell r="T28">
            <v>1</v>
          </cell>
          <cell r="U28">
            <v>100</v>
          </cell>
          <cell r="V28">
            <v>12</v>
          </cell>
          <cell r="X28">
            <v>3</v>
          </cell>
          <cell r="Y28">
            <v>1</v>
          </cell>
          <cell r="Z28">
            <v>100</v>
          </cell>
          <cell r="AA28">
            <v>12</v>
          </cell>
          <cell r="AC28">
            <v>0.3</v>
          </cell>
          <cell r="AD28">
            <v>1</v>
          </cell>
          <cell r="AE28">
            <v>100</v>
          </cell>
          <cell r="AF28">
            <v>1</v>
          </cell>
          <cell r="AH28">
            <v>6</v>
          </cell>
          <cell r="AI28">
            <v>1</v>
          </cell>
          <cell r="AJ28">
            <v>100</v>
          </cell>
          <cell r="AK28">
            <v>12</v>
          </cell>
          <cell r="AM28">
            <v>0.6</v>
          </cell>
          <cell r="AN28">
            <v>1</v>
          </cell>
          <cell r="AO28">
            <v>100</v>
          </cell>
          <cell r="AP28">
            <v>1</v>
          </cell>
          <cell r="AR28">
            <v>0.75</v>
          </cell>
          <cell r="AS28">
            <v>1</v>
          </cell>
          <cell r="AT28">
            <v>100</v>
          </cell>
          <cell r="AU28">
            <v>12</v>
          </cell>
          <cell r="AX28">
            <v>22</v>
          </cell>
          <cell r="AY28">
            <v>0.6</v>
          </cell>
          <cell r="AZ28">
            <v>5.6</v>
          </cell>
          <cell r="BA28">
            <v>6</v>
          </cell>
          <cell r="BB28">
            <v>4</v>
          </cell>
          <cell r="BC28">
            <v>3</v>
          </cell>
          <cell r="BD28">
            <v>0.3</v>
          </cell>
          <cell r="BE28">
            <v>6</v>
          </cell>
          <cell r="BF28">
            <v>0.6</v>
          </cell>
        </row>
        <row r="29">
          <cell r="B29">
            <v>23</v>
          </cell>
          <cell r="C29" t="str">
            <v>Drs. SASTRO JAGO HARTONO</v>
          </cell>
          <cell r="D29">
            <v>0.9</v>
          </cell>
          <cell r="E29">
            <v>1</v>
          </cell>
          <cell r="F29">
            <v>100</v>
          </cell>
          <cell r="G29">
            <v>1</v>
          </cell>
          <cell r="I29">
            <v>6</v>
          </cell>
          <cell r="J29">
            <v>1</v>
          </cell>
          <cell r="K29">
            <v>100</v>
          </cell>
          <cell r="L29">
            <v>12</v>
          </cell>
          <cell r="N29">
            <v>9</v>
          </cell>
          <cell r="O29">
            <v>1</v>
          </cell>
          <cell r="P29">
            <v>100</v>
          </cell>
          <cell r="Q29">
            <v>12</v>
          </cell>
          <cell r="S29">
            <v>6</v>
          </cell>
          <cell r="T29">
            <v>1</v>
          </cell>
          <cell r="U29">
            <v>100</v>
          </cell>
          <cell r="V29">
            <v>12</v>
          </cell>
          <cell r="X29">
            <v>4.5</v>
          </cell>
          <cell r="Y29">
            <v>1</v>
          </cell>
          <cell r="Z29">
            <v>100</v>
          </cell>
          <cell r="AA29">
            <v>12</v>
          </cell>
          <cell r="AC29">
            <v>0.45</v>
          </cell>
          <cell r="AD29">
            <v>1</v>
          </cell>
          <cell r="AE29">
            <v>100</v>
          </cell>
          <cell r="AF29">
            <v>1</v>
          </cell>
          <cell r="AH29">
            <v>9</v>
          </cell>
          <cell r="AI29">
            <v>1</v>
          </cell>
          <cell r="AJ29">
            <v>100</v>
          </cell>
          <cell r="AK29">
            <v>12</v>
          </cell>
          <cell r="AM29">
            <v>0.9</v>
          </cell>
          <cell r="AN29">
            <v>1</v>
          </cell>
          <cell r="AO29">
            <v>100</v>
          </cell>
          <cell r="AP29">
            <v>1</v>
          </cell>
          <cell r="AR29">
            <v>0.75</v>
          </cell>
          <cell r="AS29">
            <v>1</v>
          </cell>
          <cell r="AT29">
            <v>100</v>
          </cell>
          <cell r="AU29">
            <v>12</v>
          </cell>
          <cell r="AX29">
            <v>23</v>
          </cell>
          <cell r="AY29">
            <v>0.9</v>
          </cell>
          <cell r="AZ29">
            <v>6</v>
          </cell>
          <cell r="BA29">
            <v>9</v>
          </cell>
          <cell r="BB29">
            <v>6</v>
          </cell>
          <cell r="BC29">
            <v>4.5</v>
          </cell>
          <cell r="BD29">
            <v>0.45</v>
          </cell>
          <cell r="BE29">
            <v>9</v>
          </cell>
          <cell r="BF29">
            <v>0.9</v>
          </cell>
        </row>
        <row r="30">
          <cell r="B30">
            <v>24</v>
          </cell>
          <cell r="C30" t="str">
            <v>RUSTIATI, S.Pd, M.Pd</v>
          </cell>
          <cell r="D30">
            <v>0.6</v>
          </cell>
          <cell r="E30">
            <v>1</v>
          </cell>
          <cell r="F30">
            <v>100</v>
          </cell>
          <cell r="G30">
            <v>1</v>
          </cell>
          <cell r="I30">
            <v>5.6</v>
          </cell>
          <cell r="J30">
            <v>1</v>
          </cell>
          <cell r="K30">
            <v>100</v>
          </cell>
          <cell r="L30">
            <v>12</v>
          </cell>
          <cell r="N30">
            <v>6</v>
          </cell>
          <cell r="O30">
            <v>1</v>
          </cell>
          <cell r="P30">
            <v>100</v>
          </cell>
          <cell r="Q30">
            <v>12</v>
          </cell>
          <cell r="S30">
            <v>4</v>
          </cell>
          <cell r="T30">
            <v>1</v>
          </cell>
          <cell r="U30">
            <v>100</v>
          </cell>
          <cell r="V30">
            <v>12</v>
          </cell>
          <cell r="X30">
            <v>3</v>
          </cell>
          <cell r="Y30">
            <v>1</v>
          </cell>
          <cell r="Z30">
            <v>100</v>
          </cell>
          <cell r="AA30">
            <v>12</v>
          </cell>
          <cell r="AC30">
            <v>0.3</v>
          </cell>
          <cell r="AD30">
            <v>1</v>
          </cell>
          <cell r="AE30">
            <v>100</v>
          </cell>
          <cell r="AF30">
            <v>1</v>
          </cell>
          <cell r="AH30">
            <v>6</v>
          </cell>
          <cell r="AI30">
            <v>1</v>
          </cell>
          <cell r="AJ30">
            <v>100</v>
          </cell>
          <cell r="AK30">
            <v>12</v>
          </cell>
          <cell r="AM30">
            <v>0.6</v>
          </cell>
          <cell r="AN30">
            <v>1</v>
          </cell>
          <cell r="AO30">
            <v>100</v>
          </cell>
          <cell r="AP30">
            <v>1</v>
          </cell>
          <cell r="AR30">
            <v>0.75</v>
          </cell>
          <cell r="AS30">
            <v>1</v>
          </cell>
          <cell r="AT30">
            <v>100</v>
          </cell>
          <cell r="AU30">
            <v>12</v>
          </cell>
          <cell r="AX30">
            <v>24</v>
          </cell>
          <cell r="AY30">
            <v>0.6</v>
          </cell>
          <cell r="AZ30">
            <v>5.6</v>
          </cell>
          <cell r="BA30">
            <v>6</v>
          </cell>
          <cell r="BB30">
            <v>4</v>
          </cell>
          <cell r="BC30">
            <v>3</v>
          </cell>
          <cell r="BD30">
            <v>0.3</v>
          </cell>
          <cell r="BE30">
            <v>6</v>
          </cell>
          <cell r="BF30">
            <v>0.6</v>
          </cell>
        </row>
        <row r="31">
          <cell r="B31">
            <v>25</v>
          </cell>
          <cell r="C31" t="str">
            <v>SARJONO S.Pd</v>
          </cell>
          <cell r="D31">
            <v>0.6</v>
          </cell>
          <cell r="E31">
            <v>1</v>
          </cell>
          <cell r="F31">
            <v>100</v>
          </cell>
          <cell r="G31">
            <v>1</v>
          </cell>
          <cell r="I31">
            <v>5.6</v>
          </cell>
          <cell r="J31">
            <v>1</v>
          </cell>
          <cell r="K31">
            <v>100</v>
          </cell>
          <cell r="L31">
            <v>12</v>
          </cell>
          <cell r="N31">
            <v>6</v>
          </cell>
          <cell r="O31">
            <v>1</v>
          </cell>
          <cell r="P31">
            <v>100</v>
          </cell>
          <cell r="Q31">
            <v>12</v>
          </cell>
          <cell r="S31">
            <v>4</v>
          </cell>
          <cell r="T31">
            <v>1</v>
          </cell>
          <cell r="U31">
            <v>100</v>
          </cell>
          <cell r="V31">
            <v>12</v>
          </cell>
          <cell r="X31">
            <v>3</v>
          </cell>
          <cell r="Y31">
            <v>1</v>
          </cell>
          <cell r="Z31">
            <v>100</v>
          </cell>
          <cell r="AA31">
            <v>12</v>
          </cell>
          <cell r="AC31">
            <v>0.3</v>
          </cell>
          <cell r="AD31">
            <v>1</v>
          </cell>
          <cell r="AE31">
            <v>100</v>
          </cell>
          <cell r="AF31">
            <v>1</v>
          </cell>
          <cell r="AH31">
            <v>6</v>
          </cell>
          <cell r="AI31">
            <v>1</v>
          </cell>
          <cell r="AJ31">
            <v>100</v>
          </cell>
          <cell r="AK31">
            <v>12</v>
          </cell>
          <cell r="AM31">
            <v>0.6</v>
          </cell>
          <cell r="AN31">
            <v>1</v>
          </cell>
          <cell r="AO31">
            <v>100</v>
          </cell>
          <cell r="AP31">
            <v>1</v>
          </cell>
          <cell r="AR31">
            <v>0.75</v>
          </cell>
          <cell r="AS31">
            <v>1</v>
          </cell>
          <cell r="AT31">
            <v>100</v>
          </cell>
          <cell r="AU31">
            <v>12</v>
          </cell>
          <cell r="AX31">
            <v>25</v>
          </cell>
          <cell r="AY31">
            <v>0.6</v>
          </cell>
          <cell r="AZ31">
            <v>5.6</v>
          </cell>
          <cell r="BA31">
            <v>6</v>
          </cell>
          <cell r="BB31">
            <v>4</v>
          </cell>
          <cell r="BC31">
            <v>3</v>
          </cell>
          <cell r="BD31">
            <v>0.3</v>
          </cell>
          <cell r="BE31">
            <v>6</v>
          </cell>
          <cell r="BF31">
            <v>0.6</v>
          </cell>
        </row>
        <row r="32">
          <cell r="B32">
            <v>26</v>
          </cell>
          <cell r="C32" t="str">
            <v>Drs. AGUS UTOYO, MM</v>
          </cell>
          <cell r="D32">
            <v>0.9</v>
          </cell>
          <cell r="E32">
            <v>1</v>
          </cell>
          <cell r="F32">
            <v>100</v>
          </cell>
          <cell r="G32">
            <v>1</v>
          </cell>
          <cell r="I32">
            <v>6</v>
          </cell>
          <cell r="J32">
            <v>1</v>
          </cell>
          <cell r="K32">
            <v>100</v>
          </cell>
          <cell r="L32">
            <v>12</v>
          </cell>
          <cell r="N32">
            <v>9</v>
          </cell>
          <cell r="O32">
            <v>1</v>
          </cell>
          <cell r="P32">
            <v>100</v>
          </cell>
          <cell r="Q32">
            <v>12</v>
          </cell>
          <cell r="S32">
            <v>6</v>
          </cell>
          <cell r="T32">
            <v>1</v>
          </cell>
          <cell r="U32">
            <v>100</v>
          </cell>
          <cell r="V32">
            <v>12</v>
          </cell>
          <cell r="X32">
            <v>4.5</v>
          </cell>
          <cell r="Y32">
            <v>1</v>
          </cell>
          <cell r="Z32">
            <v>100</v>
          </cell>
          <cell r="AA32">
            <v>12</v>
          </cell>
          <cell r="AC32">
            <v>0.45</v>
          </cell>
          <cell r="AD32">
            <v>1</v>
          </cell>
          <cell r="AE32">
            <v>100</v>
          </cell>
          <cell r="AF32">
            <v>1</v>
          </cell>
          <cell r="AH32">
            <v>9</v>
          </cell>
          <cell r="AI32">
            <v>1</v>
          </cell>
          <cell r="AJ32">
            <v>100</v>
          </cell>
          <cell r="AK32">
            <v>12</v>
          </cell>
          <cell r="AM32">
            <v>0.9</v>
          </cell>
          <cell r="AN32">
            <v>1</v>
          </cell>
          <cell r="AO32">
            <v>100</v>
          </cell>
          <cell r="AP32">
            <v>1</v>
          </cell>
          <cell r="AR32">
            <v>0.75</v>
          </cell>
          <cell r="AS32">
            <v>1</v>
          </cell>
          <cell r="AT32">
            <v>100</v>
          </cell>
          <cell r="AU32">
            <v>12</v>
          </cell>
          <cell r="AX32">
            <v>26</v>
          </cell>
          <cell r="AY32">
            <v>0.9</v>
          </cell>
          <cell r="AZ32">
            <v>6</v>
          </cell>
          <cell r="BA32">
            <v>9</v>
          </cell>
          <cell r="BB32">
            <v>6</v>
          </cell>
          <cell r="BC32">
            <v>4.5</v>
          </cell>
          <cell r="BD32">
            <v>0.45</v>
          </cell>
          <cell r="BE32">
            <v>9</v>
          </cell>
          <cell r="BF32">
            <v>0.9</v>
          </cell>
        </row>
        <row r="33">
          <cell r="B33">
            <v>27</v>
          </cell>
          <cell r="C33" t="str">
            <v>MARWI, S.Pd.I</v>
          </cell>
          <cell r="D33">
            <v>0.9</v>
          </cell>
          <cell r="E33">
            <v>1</v>
          </cell>
          <cell r="F33">
            <v>100</v>
          </cell>
          <cell r="G33">
            <v>1</v>
          </cell>
          <cell r="I33">
            <v>6</v>
          </cell>
          <cell r="J33">
            <v>1</v>
          </cell>
          <cell r="K33">
            <v>100</v>
          </cell>
          <cell r="L33">
            <v>12</v>
          </cell>
          <cell r="N33">
            <v>9</v>
          </cell>
          <cell r="O33">
            <v>1</v>
          </cell>
          <cell r="P33">
            <v>100</v>
          </cell>
          <cell r="Q33">
            <v>12</v>
          </cell>
          <cell r="S33">
            <v>6</v>
          </cell>
          <cell r="T33">
            <v>1</v>
          </cell>
          <cell r="U33">
            <v>100</v>
          </cell>
          <cell r="V33">
            <v>12</v>
          </cell>
          <cell r="X33">
            <v>4.5</v>
          </cell>
          <cell r="Y33">
            <v>1</v>
          </cell>
          <cell r="Z33">
            <v>100</v>
          </cell>
          <cell r="AA33">
            <v>12</v>
          </cell>
          <cell r="AC33">
            <v>0.45</v>
          </cell>
          <cell r="AD33">
            <v>1</v>
          </cell>
          <cell r="AE33">
            <v>100</v>
          </cell>
          <cell r="AF33">
            <v>1</v>
          </cell>
          <cell r="AH33">
            <v>9</v>
          </cell>
          <cell r="AI33">
            <v>1</v>
          </cell>
          <cell r="AJ33">
            <v>100</v>
          </cell>
          <cell r="AK33">
            <v>12</v>
          </cell>
          <cell r="AM33">
            <v>0.9</v>
          </cell>
          <cell r="AN33">
            <v>1</v>
          </cell>
          <cell r="AO33">
            <v>100</v>
          </cell>
          <cell r="AP33">
            <v>1</v>
          </cell>
          <cell r="AR33">
            <v>0.75</v>
          </cell>
          <cell r="AS33">
            <v>1</v>
          </cell>
          <cell r="AT33">
            <v>100</v>
          </cell>
          <cell r="AU33">
            <v>12</v>
          </cell>
          <cell r="AX33">
            <v>27</v>
          </cell>
          <cell r="AY33">
            <v>0.9</v>
          </cell>
          <cell r="AZ33">
            <v>6</v>
          </cell>
          <cell r="BA33">
            <v>9</v>
          </cell>
          <cell r="BB33">
            <v>6</v>
          </cell>
          <cell r="BC33">
            <v>4.5</v>
          </cell>
          <cell r="BD33">
            <v>0.45</v>
          </cell>
          <cell r="BE33">
            <v>9</v>
          </cell>
          <cell r="BF33">
            <v>0.9</v>
          </cell>
        </row>
        <row r="34">
          <cell r="B34">
            <v>28</v>
          </cell>
          <cell r="C34" t="str">
            <v>SUHARTONO, S.Pd</v>
          </cell>
          <cell r="D34">
            <v>0.9</v>
          </cell>
          <cell r="E34">
            <v>1</v>
          </cell>
          <cell r="F34">
            <v>100</v>
          </cell>
          <cell r="G34">
            <v>1</v>
          </cell>
          <cell r="I34">
            <v>6</v>
          </cell>
          <cell r="J34">
            <v>1</v>
          </cell>
          <cell r="K34">
            <v>100</v>
          </cell>
          <cell r="L34">
            <v>12</v>
          </cell>
          <cell r="N34">
            <v>9</v>
          </cell>
          <cell r="O34">
            <v>1</v>
          </cell>
          <cell r="P34">
            <v>100</v>
          </cell>
          <cell r="Q34">
            <v>12</v>
          </cell>
          <cell r="S34">
            <v>6</v>
          </cell>
          <cell r="T34">
            <v>1</v>
          </cell>
          <cell r="U34">
            <v>100</v>
          </cell>
          <cell r="V34">
            <v>12</v>
          </cell>
          <cell r="X34">
            <v>4.5</v>
          </cell>
          <cell r="Y34">
            <v>1</v>
          </cell>
          <cell r="Z34">
            <v>100</v>
          </cell>
          <cell r="AA34">
            <v>12</v>
          </cell>
          <cell r="AC34">
            <v>0.45</v>
          </cell>
          <cell r="AD34">
            <v>1</v>
          </cell>
          <cell r="AE34">
            <v>100</v>
          </cell>
          <cell r="AF34">
            <v>1</v>
          </cell>
          <cell r="AH34">
            <v>9</v>
          </cell>
          <cell r="AI34">
            <v>1</v>
          </cell>
          <cell r="AJ34">
            <v>100</v>
          </cell>
          <cell r="AK34">
            <v>12</v>
          </cell>
          <cell r="AM34">
            <v>0.9</v>
          </cell>
          <cell r="AN34">
            <v>1</v>
          </cell>
          <cell r="AO34">
            <v>100</v>
          </cell>
          <cell r="AP34">
            <v>1</v>
          </cell>
          <cell r="AR34">
            <v>0.75</v>
          </cell>
          <cell r="AS34">
            <v>1</v>
          </cell>
          <cell r="AT34">
            <v>100</v>
          </cell>
          <cell r="AU34">
            <v>12</v>
          </cell>
          <cell r="AX34">
            <v>28</v>
          </cell>
          <cell r="AY34">
            <v>0.9</v>
          </cell>
          <cell r="AZ34">
            <v>6</v>
          </cell>
          <cell r="BA34">
            <v>9</v>
          </cell>
          <cell r="BB34">
            <v>6</v>
          </cell>
          <cell r="BC34">
            <v>4.5</v>
          </cell>
          <cell r="BD34">
            <v>0.45</v>
          </cell>
          <cell r="BE34">
            <v>9</v>
          </cell>
          <cell r="BF34">
            <v>0.9</v>
          </cell>
        </row>
        <row r="35">
          <cell r="B35">
            <v>29</v>
          </cell>
          <cell r="C35" t="str">
            <v>EUIS KURAISIN, M.Pd</v>
          </cell>
          <cell r="D35">
            <v>0.9</v>
          </cell>
          <cell r="E35">
            <v>1</v>
          </cell>
          <cell r="F35">
            <v>100</v>
          </cell>
          <cell r="G35">
            <v>1</v>
          </cell>
          <cell r="I35">
            <v>6</v>
          </cell>
          <cell r="J35">
            <v>1</v>
          </cell>
          <cell r="K35">
            <v>100</v>
          </cell>
          <cell r="L35">
            <v>12</v>
          </cell>
          <cell r="N35">
            <v>9</v>
          </cell>
          <cell r="O35">
            <v>1</v>
          </cell>
          <cell r="P35">
            <v>100</v>
          </cell>
          <cell r="Q35">
            <v>12</v>
          </cell>
          <cell r="S35">
            <v>6</v>
          </cell>
          <cell r="T35">
            <v>1</v>
          </cell>
          <cell r="U35">
            <v>100</v>
          </cell>
          <cell r="V35">
            <v>12</v>
          </cell>
          <cell r="X35">
            <v>4.5</v>
          </cell>
          <cell r="Y35">
            <v>1</v>
          </cell>
          <cell r="Z35">
            <v>100</v>
          </cell>
          <cell r="AA35">
            <v>12</v>
          </cell>
          <cell r="AC35">
            <v>0.45</v>
          </cell>
          <cell r="AD35">
            <v>1</v>
          </cell>
          <cell r="AE35">
            <v>100</v>
          </cell>
          <cell r="AF35">
            <v>1</v>
          </cell>
          <cell r="AH35">
            <v>9</v>
          </cell>
          <cell r="AI35">
            <v>1</v>
          </cell>
          <cell r="AJ35">
            <v>100</v>
          </cell>
          <cell r="AK35">
            <v>12</v>
          </cell>
          <cell r="AM35">
            <v>0.9</v>
          </cell>
          <cell r="AN35">
            <v>1</v>
          </cell>
          <cell r="AO35">
            <v>100</v>
          </cell>
          <cell r="AP35">
            <v>1</v>
          </cell>
          <cell r="AR35">
            <v>0.75</v>
          </cell>
          <cell r="AS35">
            <v>1</v>
          </cell>
          <cell r="AT35">
            <v>100</v>
          </cell>
          <cell r="AU35">
            <v>12</v>
          </cell>
          <cell r="AX35">
            <v>29</v>
          </cell>
          <cell r="AY35">
            <v>0.9</v>
          </cell>
          <cell r="AZ35">
            <v>6</v>
          </cell>
          <cell r="BA35">
            <v>9</v>
          </cell>
          <cell r="BB35">
            <v>6</v>
          </cell>
          <cell r="BC35">
            <v>4.5</v>
          </cell>
          <cell r="BD35">
            <v>0.45</v>
          </cell>
          <cell r="BE35">
            <v>9</v>
          </cell>
          <cell r="BF35">
            <v>0.9</v>
          </cell>
        </row>
        <row r="36">
          <cell r="B36">
            <v>30</v>
          </cell>
          <cell r="C36" t="str">
            <v>Dra. Hj. NUROZIAH</v>
          </cell>
          <cell r="D36">
            <v>0.9</v>
          </cell>
          <cell r="E36">
            <v>1</v>
          </cell>
          <cell r="F36">
            <v>100</v>
          </cell>
          <cell r="G36">
            <v>1</v>
          </cell>
          <cell r="I36">
            <v>6</v>
          </cell>
          <cell r="J36">
            <v>1</v>
          </cell>
          <cell r="K36">
            <v>100</v>
          </cell>
          <cell r="L36">
            <v>12</v>
          </cell>
          <cell r="N36">
            <v>9</v>
          </cell>
          <cell r="O36">
            <v>1</v>
          </cell>
          <cell r="P36">
            <v>100</v>
          </cell>
          <cell r="Q36">
            <v>12</v>
          </cell>
          <cell r="S36">
            <v>6</v>
          </cell>
          <cell r="T36">
            <v>1</v>
          </cell>
          <cell r="U36">
            <v>100</v>
          </cell>
          <cell r="V36">
            <v>12</v>
          </cell>
          <cell r="X36">
            <v>4.5</v>
          </cell>
          <cell r="Y36">
            <v>1</v>
          </cell>
          <cell r="Z36">
            <v>100</v>
          </cell>
          <cell r="AA36">
            <v>12</v>
          </cell>
          <cell r="AC36">
            <v>0.45</v>
          </cell>
          <cell r="AD36">
            <v>1</v>
          </cell>
          <cell r="AE36">
            <v>100</v>
          </cell>
          <cell r="AF36">
            <v>1</v>
          </cell>
          <cell r="AH36">
            <v>9</v>
          </cell>
          <cell r="AI36">
            <v>1</v>
          </cell>
          <cell r="AJ36">
            <v>100</v>
          </cell>
          <cell r="AK36">
            <v>12</v>
          </cell>
          <cell r="AM36">
            <v>0.9</v>
          </cell>
          <cell r="AN36">
            <v>1</v>
          </cell>
          <cell r="AO36">
            <v>100</v>
          </cell>
          <cell r="AP36">
            <v>1</v>
          </cell>
          <cell r="AR36">
            <v>0.75</v>
          </cell>
          <cell r="AS36">
            <v>1</v>
          </cell>
          <cell r="AT36">
            <v>100</v>
          </cell>
          <cell r="AU36">
            <v>12</v>
          </cell>
          <cell r="AX36">
            <v>30</v>
          </cell>
          <cell r="AY36">
            <v>0.9</v>
          </cell>
          <cell r="AZ36">
            <v>6</v>
          </cell>
          <cell r="BA36">
            <v>9</v>
          </cell>
          <cell r="BB36">
            <v>6</v>
          </cell>
          <cell r="BC36">
            <v>4.5</v>
          </cell>
          <cell r="BD36">
            <v>0.45</v>
          </cell>
          <cell r="BE36">
            <v>9</v>
          </cell>
          <cell r="BF36">
            <v>0.9</v>
          </cell>
        </row>
        <row r="37">
          <cell r="B37" t="str">
            <v/>
          </cell>
          <cell r="C37" t="str">
            <v/>
          </cell>
          <cell r="D37" t="str">
            <v/>
          </cell>
          <cell r="I37" t="str">
            <v/>
          </cell>
          <cell r="N37" t="str">
            <v/>
          </cell>
          <cell r="S37" t="str">
            <v/>
          </cell>
          <cell r="X37" t="str">
            <v/>
          </cell>
          <cell r="AC37" t="str">
            <v/>
          </cell>
          <cell r="AH37" t="str">
            <v/>
          </cell>
          <cell r="AM37" t="str">
            <v/>
          </cell>
          <cell r="AR37" t="str">
            <v/>
          </cell>
          <cell r="AX37">
            <v>31</v>
          </cell>
          <cell r="AY37" t="str">
            <v/>
          </cell>
          <cell r="AZ37" t="str">
            <v/>
          </cell>
          <cell r="BA37" t="str">
            <v/>
          </cell>
          <cell r="BB37" t="str">
            <v/>
          </cell>
          <cell r="BC37" t="str">
            <v/>
          </cell>
          <cell r="BD37" t="str">
            <v/>
          </cell>
          <cell r="BE37" t="str">
            <v/>
          </cell>
          <cell r="BF37" t="str">
            <v/>
          </cell>
        </row>
        <row r="38">
          <cell r="B38" t="str">
            <v/>
          </cell>
          <cell r="C38" t="str">
            <v/>
          </cell>
          <cell r="D38" t="str">
            <v/>
          </cell>
          <cell r="I38" t="str">
            <v/>
          </cell>
          <cell r="N38" t="str">
            <v/>
          </cell>
          <cell r="S38" t="str">
            <v/>
          </cell>
          <cell r="X38" t="str">
            <v/>
          </cell>
          <cell r="AC38" t="str">
            <v/>
          </cell>
          <cell r="AH38" t="str">
            <v/>
          </cell>
          <cell r="AM38" t="str">
            <v/>
          </cell>
          <cell r="AR38" t="str">
            <v/>
          </cell>
          <cell r="AX38" t="str">
            <v/>
          </cell>
          <cell r="AY38" t="str">
            <v/>
          </cell>
          <cell r="AZ38" t="str">
            <v/>
          </cell>
          <cell r="BA38" t="str">
            <v/>
          </cell>
          <cell r="BB38" t="str">
            <v/>
          </cell>
          <cell r="BC38" t="str">
            <v/>
          </cell>
          <cell r="BD38" t="str">
            <v/>
          </cell>
          <cell r="BE38" t="str">
            <v/>
          </cell>
          <cell r="BF38" t="str">
            <v/>
          </cell>
        </row>
        <row r="39">
          <cell r="B39" t="str">
            <v/>
          </cell>
          <cell r="C39" t="str">
            <v/>
          </cell>
          <cell r="D39" t="str">
            <v/>
          </cell>
          <cell r="I39" t="str">
            <v/>
          </cell>
          <cell r="N39" t="str">
            <v/>
          </cell>
          <cell r="S39" t="str">
            <v/>
          </cell>
          <cell r="X39" t="str">
            <v/>
          </cell>
          <cell r="AC39" t="str">
            <v/>
          </cell>
          <cell r="AH39" t="str">
            <v/>
          </cell>
          <cell r="AM39" t="str">
            <v/>
          </cell>
          <cell r="AR39" t="str">
            <v/>
          </cell>
          <cell r="AX39" t="str">
            <v/>
          </cell>
          <cell r="AY39" t="str">
            <v/>
          </cell>
          <cell r="AZ39" t="str">
            <v/>
          </cell>
          <cell r="BA39" t="str">
            <v/>
          </cell>
          <cell r="BB39" t="str">
            <v/>
          </cell>
          <cell r="BC39" t="str">
            <v/>
          </cell>
          <cell r="BD39" t="str">
            <v/>
          </cell>
          <cell r="BE39" t="str">
            <v/>
          </cell>
          <cell r="BF39" t="str">
            <v/>
          </cell>
        </row>
        <row r="40">
          <cell r="B40" t="str">
            <v/>
          </cell>
          <cell r="C40" t="str">
            <v/>
          </cell>
          <cell r="D40" t="str">
            <v/>
          </cell>
          <cell r="I40" t="str">
            <v/>
          </cell>
          <cell r="N40" t="str">
            <v/>
          </cell>
          <cell r="S40" t="str">
            <v/>
          </cell>
          <cell r="X40" t="str">
            <v/>
          </cell>
          <cell r="AC40" t="str">
            <v/>
          </cell>
          <cell r="AH40" t="str">
            <v/>
          </cell>
          <cell r="AM40" t="str">
            <v/>
          </cell>
          <cell r="AR40" t="str">
            <v/>
          </cell>
          <cell r="AX40" t="str">
            <v/>
          </cell>
          <cell r="AY40" t="str">
            <v/>
          </cell>
          <cell r="AZ40" t="str">
            <v/>
          </cell>
          <cell r="BA40" t="str">
            <v/>
          </cell>
          <cell r="BB40" t="str">
            <v/>
          </cell>
          <cell r="BC40" t="str">
            <v/>
          </cell>
          <cell r="BD40" t="str">
            <v/>
          </cell>
          <cell r="BE40" t="str">
            <v/>
          </cell>
          <cell r="BF40" t="str">
            <v/>
          </cell>
        </row>
        <row r="41">
          <cell r="B41" t="str">
            <v/>
          </cell>
          <cell r="C41" t="str">
            <v/>
          </cell>
          <cell r="D41" t="str">
            <v/>
          </cell>
          <cell r="I41" t="str">
            <v/>
          </cell>
          <cell r="N41" t="str">
            <v/>
          </cell>
          <cell r="S41" t="str">
            <v/>
          </cell>
          <cell r="X41" t="str">
            <v/>
          </cell>
          <cell r="AC41" t="str">
            <v/>
          </cell>
          <cell r="AH41" t="str">
            <v/>
          </cell>
          <cell r="AM41" t="str">
            <v/>
          </cell>
          <cell r="AR41" t="str">
            <v/>
          </cell>
          <cell r="AX41" t="str">
            <v/>
          </cell>
          <cell r="AY41" t="str">
            <v/>
          </cell>
          <cell r="AZ41" t="str">
            <v/>
          </cell>
          <cell r="BA41" t="str">
            <v/>
          </cell>
          <cell r="BB41" t="str">
            <v/>
          </cell>
          <cell r="BC41" t="str">
            <v/>
          </cell>
          <cell r="BD41" t="str">
            <v/>
          </cell>
          <cell r="BE41" t="str">
            <v/>
          </cell>
          <cell r="BF41" t="str">
            <v/>
          </cell>
        </row>
        <row r="42">
          <cell r="B42" t="str">
            <v/>
          </cell>
          <cell r="C42" t="str">
            <v/>
          </cell>
          <cell r="D42" t="str">
            <v/>
          </cell>
          <cell r="I42" t="str">
            <v/>
          </cell>
          <cell r="N42" t="str">
            <v/>
          </cell>
          <cell r="S42" t="str">
            <v/>
          </cell>
          <cell r="X42" t="str">
            <v/>
          </cell>
          <cell r="AC42" t="str">
            <v/>
          </cell>
          <cell r="AH42" t="str">
            <v/>
          </cell>
          <cell r="AM42" t="str">
            <v/>
          </cell>
          <cell r="AR42" t="str">
            <v/>
          </cell>
          <cell r="AX42" t="str">
            <v/>
          </cell>
          <cell r="AY42" t="str">
            <v/>
          </cell>
          <cell r="AZ42" t="str">
            <v/>
          </cell>
          <cell r="BA42" t="str">
            <v/>
          </cell>
          <cell r="BB42" t="str">
            <v/>
          </cell>
          <cell r="BC42" t="str">
            <v/>
          </cell>
          <cell r="BD42" t="str">
            <v/>
          </cell>
          <cell r="BE42" t="str">
            <v/>
          </cell>
          <cell r="BF42" t="str">
            <v/>
          </cell>
        </row>
        <row r="43">
          <cell r="B43" t="str">
            <v/>
          </cell>
          <cell r="C43" t="str">
            <v/>
          </cell>
          <cell r="D43" t="str">
            <v/>
          </cell>
          <cell r="I43" t="str">
            <v/>
          </cell>
          <cell r="N43" t="str">
            <v/>
          </cell>
          <cell r="S43" t="str">
            <v/>
          </cell>
          <cell r="X43" t="str">
            <v/>
          </cell>
          <cell r="AC43" t="str">
            <v/>
          </cell>
          <cell r="AH43" t="str">
            <v/>
          </cell>
          <cell r="AM43" t="str">
            <v/>
          </cell>
          <cell r="AR43" t="str">
            <v/>
          </cell>
          <cell r="AX43" t="str">
            <v/>
          </cell>
          <cell r="AY43" t="str">
            <v/>
          </cell>
          <cell r="AZ43" t="str">
            <v/>
          </cell>
          <cell r="BA43" t="str">
            <v/>
          </cell>
          <cell r="BB43" t="str">
            <v/>
          </cell>
          <cell r="BC43" t="str">
            <v/>
          </cell>
          <cell r="BD43" t="str">
            <v/>
          </cell>
          <cell r="BE43" t="str">
            <v/>
          </cell>
          <cell r="BF43" t="str">
            <v/>
          </cell>
        </row>
        <row r="44">
          <cell r="B44" t="str">
            <v/>
          </cell>
          <cell r="C44" t="str">
            <v/>
          </cell>
          <cell r="D44" t="str">
            <v/>
          </cell>
          <cell r="I44" t="str">
            <v/>
          </cell>
          <cell r="N44" t="str">
            <v/>
          </cell>
          <cell r="S44" t="str">
            <v/>
          </cell>
          <cell r="X44" t="str">
            <v/>
          </cell>
          <cell r="AC44" t="str">
            <v/>
          </cell>
          <cell r="AH44" t="str">
            <v/>
          </cell>
          <cell r="AM44" t="str">
            <v/>
          </cell>
          <cell r="AR44" t="str">
            <v/>
          </cell>
          <cell r="AX44" t="str">
            <v/>
          </cell>
          <cell r="AY44" t="str">
            <v/>
          </cell>
          <cell r="AZ44" t="str">
            <v/>
          </cell>
          <cell r="BA44" t="str">
            <v/>
          </cell>
          <cell r="BB44" t="str">
            <v/>
          </cell>
          <cell r="BC44" t="str">
            <v/>
          </cell>
          <cell r="BD44" t="str">
            <v/>
          </cell>
          <cell r="BE44" t="str">
            <v/>
          </cell>
          <cell r="BF44" t="str">
            <v/>
          </cell>
        </row>
        <row r="45">
          <cell r="B45" t="str">
            <v/>
          </cell>
          <cell r="C45" t="str">
            <v/>
          </cell>
          <cell r="D45" t="str">
            <v/>
          </cell>
          <cell r="I45" t="str">
            <v/>
          </cell>
          <cell r="N45" t="str">
            <v/>
          </cell>
          <cell r="S45" t="str">
            <v/>
          </cell>
          <cell r="X45" t="str">
            <v/>
          </cell>
          <cell r="AC45" t="str">
            <v/>
          </cell>
          <cell r="AH45" t="str">
            <v/>
          </cell>
          <cell r="AM45" t="str">
            <v/>
          </cell>
          <cell r="AR45" t="str">
            <v/>
          </cell>
          <cell r="AX45" t="str">
            <v/>
          </cell>
          <cell r="AY45" t="str">
            <v/>
          </cell>
          <cell r="AZ45" t="str">
            <v/>
          </cell>
          <cell r="BA45" t="str">
            <v/>
          </cell>
          <cell r="BB45" t="str">
            <v/>
          </cell>
          <cell r="BC45" t="str">
            <v/>
          </cell>
          <cell r="BD45" t="str">
            <v/>
          </cell>
          <cell r="BE45" t="str">
            <v/>
          </cell>
          <cell r="BF45" t="str">
            <v/>
          </cell>
        </row>
        <row r="46">
          <cell r="B46" t="str">
            <v/>
          </cell>
          <cell r="C46" t="str">
            <v/>
          </cell>
          <cell r="D46" t="str">
            <v/>
          </cell>
          <cell r="I46" t="str">
            <v/>
          </cell>
          <cell r="N46" t="str">
            <v/>
          </cell>
          <cell r="S46" t="str">
            <v/>
          </cell>
          <cell r="X46" t="str">
            <v/>
          </cell>
          <cell r="AC46" t="str">
            <v/>
          </cell>
          <cell r="AH46" t="str">
            <v/>
          </cell>
          <cell r="AM46" t="str">
            <v/>
          </cell>
          <cell r="AR46" t="str">
            <v/>
          </cell>
          <cell r="AX46" t="str">
            <v/>
          </cell>
          <cell r="AY46" t="str">
            <v/>
          </cell>
          <cell r="AZ46" t="str">
            <v/>
          </cell>
          <cell r="BA46" t="str">
            <v/>
          </cell>
          <cell r="BB46" t="str">
            <v/>
          </cell>
          <cell r="BC46" t="str">
            <v/>
          </cell>
          <cell r="BD46" t="str">
            <v/>
          </cell>
          <cell r="BE46" t="str">
            <v/>
          </cell>
          <cell r="BF46" t="str">
            <v/>
          </cell>
        </row>
        <row r="47">
          <cell r="B47" t="str">
            <v/>
          </cell>
          <cell r="C47" t="str">
            <v/>
          </cell>
          <cell r="D47" t="str">
            <v/>
          </cell>
          <cell r="I47" t="str">
            <v/>
          </cell>
          <cell r="N47" t="str">
            <v/>
          </cell>
          <cell r="S47" t="str">
            <v/>
          </cell>
          <cell r="X47" t="str">
            <v/>
          </cell>
          <cell r="AC47" t="str">
            <v/>
          </cell>
          <cell r="AH47" t="str">
            <v/>
          </cell>
          <cell r="AM47" t="str">
            <v/>
          </cell>
          <cell r="AR47" t="str">
            <v/>
          </cell>
          <cell r="AX47" t="str">
            <v/>
          </cell>
          <cell r="AY47" t="str">
            <v/>
          </cell>
          <cell r="AZ47" t="str">
            <v/>
          </cell>
          <cell r="BA47" t="str">
            <v/>
          </cell>
          <cell r="BB47" t="str">
            <v/>
          </cell>
          <cell r="BC47" t="str">
            <v/>
          </cell>
          <cell r="BD47" t="str">
            <v/>
          </cell>
          <cell r="BE47" t="str">
            <v/>
          </cell>
          <cell r="BF47" t="str">
            <v/>
          </cell>
        </row>
        <row r="48">
          <cell r="B48" t="str">
            <v/>
          </cell>
          <cell r="C48" t="str">
            <v/>
          </cell>
          <cell r="D48" t="str">
            <v/>
          </cell>
          <cell r="I48" t="str">
            <v/>
          </cell>
          <cell r="N48" t="str">
            <v/>
          </cell>
          <cell r="S48" t="str">
            <v/>
          </cell>
          <cell r="X48" t="str">
            <v/>
          </cell>
          <cell r="AC48" t="str">
            <v/>
          </cell>
          <cell r="AH48" t="str">
            <v/>
          </cell>
          <cell r="AM48" t="str">
            <v/>
          </cell>
          <cell r="AR48" t="str">
            <v/>
          </cell>
          <cell r="AX48" t="str">
            <v/>
          </cell>
          <cell r="AY48" t="str">
            <v/>
          </cell>
          <cell r="AZ48" t="str">
            <v/>
          </cell>
          <cell r="BA48" t="str">
            <v/>
          </cell>
          <cell r="BB48" t="str">
            <v/>
          </cell>
          <cell r="BC48" t="str">
            <v/>
          </cell>
          <cell r="BD48" t="str">
            <v/>
          </cell>
          <cell r="BE48" t="str">
            <v/>
          </cell>
          <cell r="BF48" t="str">
            <v/>
          </cell>
        </row>
        <row r="49">
          <cell r="B49" t="str">
            <v/>
          </cell>
          <cell r="C49" t="str">
            <v/>
          </cell>
          <cell r="D49" t="str">
            <v/>
          </cell>
          <cell r="I49" t="str">
            <v/>
          </cell>
          <cell r="N49" t="str">
            <v/>
          </cell>
          <cell r="S49" t="str">
            <v/>
          </cell>
          <cell r="X49" t="str">
            <v/>
          </cell>
          <cell r="AC49" t="str">
            <v/>
          </cell>
          <cell r="AH49" t="str">
            <v/>
          </cell>
          <cell r="AM49" t="str">
            <v/>
          </cell>
          <cell r="AR49" t="str">
            <v/>
          </cell>
          <cell r="AX49" t="str">
            <v/>
          </cell>
          <cell r="AY49" t="str">
            <v/>
          </cell>
          <cell r="AZ49" t="str">
            <v/>
          </cell>
          <cell r="BA49" t="str">
            <v/>
          </cell>
          <cell r="BB49" t="str">
            <v/>
          </cell>
          <cell r="BC49" t="str">
            <v/>
          </cell>
          <cell r="BD49" t="str">
            <v/>
          </cell>
          <cell r="BE49" t="str">
            <v/>
          </cell>
          <cell r="BF49" t="str">
            <v/>
          </cell>
        </row>
        <row r="50">
          <cell r="B50" t="str">
            <v/>
          </cell>
          <cell r="C50" t="str">
            <v/>
          </cell>
          <cell r="D50" t="str">
            <v/>
          </cell>
          <cell r="I50" t="str">
            <v/>
          </cell>
          <cell r="N50" t="str">
            <v/>
          </cell>
          <cell r="S50" t="str">
            <v/>
          </cell>
          <cell r="X50" t="str">
            <v/>
          </cell>
          <cell r="AC50" t="str">
            <v/>
          </cell>
          <cell r="AH50" t="str">
            <v/>
          </cell>
          <cell r="AM50" t="str">
            <v/>
          </cell>
          <cell r="AR50" t="str">
            <v/>
          </cell>
          <cell r="AX50" t="str">
            <v/>
          </cell>
          <cell r="AY50" t="str">
            <v/>
          </cell>
          <cell r="AZ50" t="str">
            <v/>
          </cell>
          <cell r="BA50" t="str">
            <v/>
          </cell>
          <cell r="BB50" t="str">
            <v/>
          </cell>
          <cell r="BC50" t="str">
            <v/>
          </cell>
          <cell r="BD50" t="str">
            <v/>
          </cell>
          <cell r="BE50" t="str">
            <v/>
          </cell>
          <cell r="BF50" t="str">
            <v/>
          </cell>
        </row>
        <row r="51">
          <cell r="B51" t="str">
            <v/>
          </cell>
          <cell r="C51" t="str">
            <v/>
          </cell>
          <cell r="D51" t="str">
            <v/>
          </cell>
          <cell r="I51" t="str">
            <v/>
          </cell>
          <cell r="N51" t="str">
            <v/>
          </cell>
          <cell r="S51" t="str">
            <v/>
          </cell>
          <cell r="X51" t="str">
            <v/>
          </cell>
          <cell r="AC51" t="str">
            <v/>
          </cell>
          <cell r="AH51" t="str">
            <v/>
          </cell>
          <cell r="AM51" t="str">
            <v/>
          </cell>
          <cell r="AR51" t="str">
            <v/>
          </cell>
          <cell r="AX51" t="str">
            <v/>
          </cell>
          <cell r="AY51" t="str">
            <v/>
          </cell>
          <cell r="AZ51" t="str">
            <v/>
          </cell>
          <cell r="BA51" t="str">
            <v/>
          </cell>
          <cell r="BB51" t="str">
            <v/>
          </cell>
          <cell r="BC51" t="str">
            <v/>
          </cell>
          <cell r="BD51" t="str">
            <v/>
          </cell>
          <cell r="BE51" t="str">
            <v/>
          </cell>
          <cell r="BF51" t="str">
            <v/>
          </cell>
        </row>
        <row r="52">
          <cell r="B52" t="str">
            <v/>
          </cell>
          <cell r="C52" t="str">
            <v/>
          </cell>
          <cell r="D52" t="str">
            <v/>
          </cell>
          <cell r="I52" t="str">
            <v/>
          </cell>
          <cell r="N52" t="str">
            <v/>
          </cell>
          <cell r="S52" t="str">
            <v/>
          </cell>
          <cell r="X52" t="str">
            <v/>
          </cell>
          <cell r="AC52" t="str">
            <v/>
          </cell>
          <cell r="AH52" t="str">
            <v/>
          </cell>
          <cell r="AM52" t="str">
            <v/>
          </cell>
          <cell r="AR52" t="str">
            <v/>
          </cell>
          <cell r="AX52" t="str">
            <v/>
          </cell>
          <cell r="AY52" t="str">
            <v/>
          </cell>
          <cell r="AZ52" t="str">
            <v/>
          </cell>
          <cell r="BA52" t="str">
            <v/>
          </cell>
          <cell r="BB52" t="str">
            <v/>
          </cell>
          <cell r="BC52" t="str">
            <v/>
          </cell>
          <cell r="BD52" t="str">
            <v/>
          </cell>
          <cell r="BE52" t="str">
            <v/>
          </cell>
          <cell r="BF52" t="str">
            <v/>
          </cell>
        </row>
        <row r="53">
          <cell r="B53" t="str">
            <v/>
          </cell>
          <cell r="C53" t="str">
            <v/>
          </cell>
          <cell r="D53" t="str">
            <v/>
          </cell>
          <cell r="I53" t="str">
            <v/>
          </cell>
          <cell r="N53" t="str">
            <v/>
          </cell>
          <cell r="S53" t="str">
            <v/>
          </cell>
          <cell r="X53" t="str">
            <v/>
          </cell>
          <cell r="AC53" t="str">
            <v/>
          </cell>
          <cell r="AH53" t="str">
            <v/>
          </cell>
          <cell r="AM53" t="str">
            <v/>
          </cell>
          <cell r="AR53" t="str">
            <v/>
          </cell>
          <cell r="AX53" t="str">
            <v/>
          </cell>
          <cell r="AY53" t="str">
            <v/>
          </cell>
          <cell r="AZ53" t="str">
            <v/>
          </cell>
          <cell r="BA53" t="str">
            <v/>
          </cell>
          <cell r="BB53" t="str">
            <v/>
          </cell>
          <cell r="BC53" t="str">
            <v/>
          </cell>
          <cell r="BD53" t="str">
            <v/>
          </cell>
          <cell r="BE53" t="str">
            <v/>
          </cell>
          <cell r="BF53" t="str">
            <v/>
          </cell>
        </row>
        <row r="54">
          <cell r="B54" t="str">
            <v/>
          </cell>
          <cell r="C54" t="str">
            <v/>
          </cell>
          <cell r="D54" t="str">
            <v/>
          </cell>
          <cell r="I54" t="str">
            <v/>
          </cell>
          <cell r="N54" t="str">
            <v/>
          </cell>
          <cell r="S54" t="str">
            <v/>
          </cell>
          <cell r="X54" t="str">
            <v/>
          </cell>
          <cell r="AC54" t="str">
            <v/>
          </cell>
          <cell r="AH54" t="str">
            <v/>
          </cell>
          <cell r="AM54" t="str">
            <v/>
          </cell>
          <cell r="AR54" t="str">
            <v/>
          </cell>
          <cell r="AX54" t="str">
            <v/>
          </cell>
          <cell r="AY54" t="str">
            <v/>
          </cell>
          <cell r="AZ54" t="str">
            <v/>
          </cell>
          <cell r="BA54" t="str">
            <v/>
          </cell>
          <cell r="BB54" t="str">
            <v/>
          </cell>
          <cell r="BC54" t="str">
            <v/>
          </cell>
          <cell r="BD54" t="str">
            <v/>
          </cell>
          <cell r="BE54" t="str">
            <v/>
          </cell>
          <cell r="BF54" t="str">
            <v/>
          </cell>
        </row>
        <row r="55">
          <cell r="B55" t="str">
            <v/>
          </cell>
          <cell r="C55" t="str">
            <v/>
          </cell>
          <cell r="D55" t="str">
            <v/>
          </cell>
          <cell r="I55" t="str">
            <v/>
          </cell>
          <cell r="N55" t="str">
            <v/>
          </cell>
          <cell r="S55" t="str">
            <v/>
          </cell>
          <cell r="X55" t="str">
            <v/>
          </cell>
          <cell r="AC55" t="str">
            <v/>
          </cell>
          <cell r="AH55" t="str">
            <v/>
          </cell>
          <cell r="AM55" t="str">
            <v/>
          </cell>
          <cell r="AR55" t="str">
            <v/>
          </cell>
          <cell r="AX55" t="str">
            <v/>
          </cell>
          <cell r="AY55" t="str">
            <v/>
          </cell>
          <cell r="AZ55" t="str">
            <v/>
          </cell>
          <cell r="BA55" t="str">
            <v/>
          </cell>
          <cell r="BB55" t="str">
            <v/>
          </cell>
          <cell r="BC55" t="str">
            <v/>
          </cell>
          <cell r="BD55" t="str">
            <v/>
          </cell>
          <cell r="BE55" t="str">
            <v/>
          </cell>
          <cell r="BF55" t="str">
            <v/>
          </cell>
        </row>
        <row r="56">
          <cell r="B56" t="str">
            <v/>
          </cell>
          <cell r="C56" t="str">
            <v/>
          </cell>
          <cell r="D56" t="str">
            <v/>
          </cell>
          <cell r="I56" t="str">
            <v/>
          </cell>
          <cell r="N56" t="str">
            <v/>
          </cell>
          <cell r="S56" t="str">
            <v/>
          </cell>
          <cell r="X56" t="str">
            <v/>
          </cell>
          <cell r="AC56" t="str">
            <v/>
          </cell>
          <cell r="AH56" t="str">
            <v/>
          </cell>
          <cell r="AM56" t="str">
            <v/>
          </cell>
          <cell r="AR56" t="str">
            <v/>
          </cell>
          <cell r="AX56" t="str">
            <v/>
          </cell>
          <cell r="AY56" t="str">
            <v/>
          </cell>
          <cell r="AZ56" t="str">
            <v/>
          </cell>
          <cell r="BA56" t="str">
            <v/>
          </cell>
          <cell r="BB56" t="str">
            <v/>
          </cell>
          <cell r="BC56" t="str">
            <v/>
          </cell>
          <cell r="BD56" t="str">
            <v/>
          </cell>
          <cell r="BE56" t="str">
            <v/>
          </cell>
          <cell r="BF56" t="str">
            <v/>
          </cell>
        </row>
        <row r="57">
          <cell r="B57" t="str">
            <v/>
          </cell>
          <cell r="C57" t="str">
            <v/>
          </cell>
          <cell r="D57" t="str">
            <v/>
          </cell>
          <cell r="I57" t="str">
            <v/>
          </cell>
          <cell r="N57" t="str">
            <v/>
          </cell>
          <cell r="S57" t="str">
            <v/>
          </cell>
          <cell r="X57" t="str">
            <v/>
          </cell>
          <cell r="AC57" t="str">
            <v/>
          </cell>
          <cell r="AH57" t="str">
            <v/>
          </cell>
          <cell r="AM57" t="str">
            <v/>
          </cell>
          <cell r="AR57" t="str">
            <v/>
          </cell>
          <cell r="AX57" t="str">
            <v/>
          </cell>
          <cell r="AY57" t="str">
            <v/>
          </cell>
          <cell r="AZ57" t="str">
            <v/>
          </cell>
          <cell r="BA57" t="str">
            <v/>
          </cell>
          <cell r="BB57" t="str">
            <v/>
          </cell>
          <cell r="BC57" t="str">
            <v/>
          </cell>
          <cell r="BD57" t="str">
            <v/>
          </cell>
          <cell r="BE57" t="str">
            <v/>
          </cell>
          <cell r="BF57" t="str">
            <v/>
          </cell>
        </row>
        <row r="58">
          <cell r="B58" t="str">
            <v/>
          </cell>
          <cell r="C58" t="str">
            <v/>
          </cell>
          <cell r="D58" t="str">
            <v/>
          </cell>
          <cell r="I58" t="str">
            <v/>
          </cell>
          <cell r="N58" t="str">
            <v/>
          </cell>
          <cell r="S58" t="str">
            <v/>
          </cell>
          <cell r="X58" t="str">
            <v/>
          </cell>
          <cell r="AC58" t="str">
            <v/>
          </cell>
          <cell r="AH58" t="str">
            <v/>
          </cell>
          <cell r="AM58" t="str">
            <v/>
          </cell>
          <cell r="AR58" t="str">
            <v/>
          </cell>
          <cell r="AX58" t="str">
            <v/>
          </cell>
          <cell r="AY58" t="str">
            <v/>
          </cell>
          <cell r="AZ58" t="str">
            <v/>
          </cell>
          <cell r="BA58" t="str">
            <v/>
          </cell>
          <cell r="BB58" t="str">
            <v/>
          </cell>
          <cell r="BC58" t="str">
            <v/>
          </cell>
          <cell r="BD58" t="str">
            <v/>
          </cell>
          <cell r="BE58" t="str">
            <v/>
          </cell>
          <cell r="BF58" t="str">
            <v/>
          </cell>
        </row>
        <row r="59">
          <cell r="B59" t="str">
            <v/>
          </cell>
          <cell r="C59" t="str">
            <v/>
          </cell>
          <cell r="D59" t="str">
            <v/>
          </cell>
          <cell r="I59" t="str">
            <v/>
          </cell>
          <cell r="N59" t="str">
            <v/>
          </cell>
          <cell r="S59" t="str">
            <v/>
          </cell>
          <cell r="X59" t="str">
            <v/>
          </cell>
          <cell r="AC59" t="str">
            <v/>
          </cell>
          <cell r="AH59" t="str">
            <v/>
          </cell>
          <cell r="AM59" t="str">
            <v/>
          </cell>
          <cell r="AR59" t="str">
            <v/>
          </cell>
          <cell r="AX59" t="str">
            <v/>
          </cell>
          <cell r="AY59" t="str">
            <v/>
          </cell>
          <cell r="AZ59" t="str">
            <v/>
          </cell>
          <cell r="BA59" t="str">
            <v/>
          </cell>
          <cell r="BB59" t="str">
            <v/>
          </cell>
          <cell r="BC59" t="str">
            <v/>
          </cell>
          <cell r="BD59" t="str">
            <v/>
          </cell>
          <cell r="BE59" t="str">
            <v/>
          </cell>
          <cell r="BF59" t="str">
            <v/>
          </cell>
        </row>
        <row r="60">
          <cell r="B60" t="str">
            <v/>
          </cell>
          <cell r="C60" t="str">
            <v/>
          </cell>
          <cell r="D60" t="str">
            <v/>
          </cell>
          <cell r="I60" t="str">
            <v/>
          </cell>
          <cell r="N60" t="str">
            <v/>
          </cell>
          <cell r="S60" t="str">
            <v/>
          </cell>
          <cell r="X60" t="str">
            <v/>
          </cell>
          <cell r="AC60" t="str">
            <v/>
          </cell>
          <cell r="AH60" t="str">
            <v/>
          </cell>
          <cell r="AM60" t="str">
            <v/>
          </cell>
          <cell r="AR60" t="str">
            <v/>
          </cell>
          <cell r="AX60" t="str">
            <v/>
          </cell>
          <cell r="AY60" t="str">
            <v/>
          </cell>
          <cell r="AZ60" t="str">
            <v/>
          </cell>
          <cell r="BA60" t="str">
            <v/>
          </cell>
          <cell r="BB60" t="str">
            <v/>
          </cell>
          <cell r="BC60" t="str">
            <v/>
          </cell>
          <cell r="BD60" t="str">
            <v/>
          </cell>
          <cell r="BE60" t="str">
            <v/>
          </cell>
          <cell r="BF60" t="str">
            <v/>
          </cell>
        </row>
        <row r="61">
          <cell r="B61" t="str">
            <v/>
          </cell>
          <cell r="C61" t="str">
            <v/>
          </cell>
          <cell r="D61" t="str">
            <v/>
          </cell>
          <cell r="I61" t="str">
            <v/>
          </cell>
          <cell r="N61" t="str">
            <v/>
          </cell>
          <cell r="S61" t="str">
            <v/>
          </cell>
          <cell r="X61" t="str">
            <v/>
          </cell>
          <cell r="AC61" t="str">
            <v/>
          </cell>
          <cell r="AH61" t="str">
            <v/>
          </cell>
          <cell r="AM61" t="str">
            <v/>
          </cell>
          <cell r="AR61" t="str">
            <v/>
          </cell>
          <cell r="AX61" t="str">
            <v/>
          </cell>
          <cell r="AY61" t="str">
            <v/>
          </cell>
          <cell r="AZ61" t="str">
            <v/>
          </cell>
          <cell r="BA61" t="str">
            <v/>
          </cell>
          <cell r="BB61" t="str">
            <v/>
          </cell>
          <cell r="BC61" t="str">
            <v/>
          </cell>
          <cell r="BD61" t="str">
            <v/>
          </cell>
          <cell r="BE61" t="str">
            <v/>
          </cell>
          <cell r="BF61" t="str">
            <v/>
          </cell>
        </row>
        <row r="62">
          <cell r="B62" t="str">
            <v/>
          </cell>
          <cell r="C62" t="str">
            <v/>
          </cell>
          <cell r="D62" t="str">
            <v/>
          </cell>
          <cell r="I62" t="str">
            <v/>
          </cell>
          <cell r="N62" t="str">
            <v/>
          </cell>
          <cell r="S62" t="str">
            <v/>
          </cell>
          <cell r="X62" t="str">
            <v/>
          </cell>
          <cell r="AC62" t="str">
            <v/>
          </cell>
          <cell r="AH62" t="str">
            <v/>
          </cell>
          <cell r="AM62" t="str">
            <v/>
          </cell>
          <cell r="AR62" t="str">
            <v/>
          </cell>
          <cell r="AX62" t="str">
            <v/>
          </cell>
          <cell r="AY62" t="str">
            <v/>
          </cell>
          <cell r="AZ62" t="str">
            <v/>
          </cell>
          <cell r="BA62" t="str">
            <v/>
          </cell>
          <cell r="BB62" t="str">
            <v/>
          </cell>
          <cell r="BC62" t="str">
            <v/>
          </cell>
          <cell r="BD62" t="str">
            <v/>
          </cell>
          <cell r="BE62" t="str">
            <v/>
          </cell>
          <cell r="BF62" t="str">
            <v/>
          </cell>
        </row>
        <row r="63">
          <cell r="B63" t="str">
            <v/>
          </cell>
          <cell r="C63" t="str">
            <v/>
          </cell>
          <cell r="D63" t="str">
            <v/>
          </cell>
          <cell r="I63" t="str">
            <v/>
          </cell>
          <cell r="N63" t="str">
            <v/>
          </cell>
          <cell r="S63" t="str">
            <v/>
          </cell>
          <cell r="X63" t="str">
            <v/>
          </cell>
          <cell r="AC63" t="str">
            <v/>
          </cell>
          <cell r="AH63" t="str">
            <v/>
          </cell>
          <cell r="AM63" t="str">
            <v/>
          </cell>
          <cell r="AR63" t="str">
            <v/>
          </cell>
          <cell r="AX63" t="str">
            <v/>
          </cell>
          <cell r="AY63" t="str">
            <v/>
          </cell>
          <cell r="AZ63" t="str">
            <v/>
          </cell>
          <cell r="BA63" t="str">
            <v/>
          </cell>
          <cell r="BB63" t="str">
            <v/>
          </cell>
          <cell r="BC63" t="str">
            <v/>
          </cell>
          <cell r="BD63" t="str">
            <v/>
          </cell>
          <cell r="BE63" t="str">
            <v/>
          </cell>
          <cell r="BF63" t="str">
            <v/>
          </cell>
        </row>
        <row r="64">
          <cell r="B64" t="str">
            <v/>
          </cell>
          <cell r="C64" t="str">
            <v/>
          </cell>
          <cell r="D64" t="str">
            <v/>
          </cell>
          <cell r="I64" t="str">
            <v/>
          </cell>
          <cell r="N64" t="str">
            <v/>
          </cell>
          <cell r="S64" t="str">
            <v/>
          </cell>
          <cell r="X64" t="str">
            <v/>
          </cell>
          <cell r="AC64" t="str">
            <v/>
          </cell>
          <cell r="AH64" t="str">
            <v/>
          </cell>
          <cell r="AM64" t="str">
            <v/>
          </cell>
          <cell r="AR64" t="str">
            <v/>
          </cell>
          <cell r="AX64" t="str">
            <v/>
          </cell>
          <cell r="AY64" t="str">
            <v/>
          </cell>
          <cell r="AZ64" t="str">
            <v/>
          </cell>
          <cell r="BA64" t="str">
            <v/>
          </cell>
          <cell r="BB64" t="str">
            <v/>
          </cell>
          <cell r="BC64" t="str">
            <v/>
          </cell>
          <cell r="BD64" t="str">
            <v/>
          </cell>
          <cell r="BE64" t="str">
            <v/>
          </cell>
          <cell r="BF64" t="str">
            <v/>
          </cell>
        </row>
        <row r="65">
          <cell r="B65" t="str">
            <v/>
          </cell>
          <cell r="C65" t="str">
            <v/>
          </cell>
          <cell r="D65" t="str">
            <v/>
          </cell>
          <cell r="I65" t="str">
            <v/>
          </cell>
          <cell r="N65" t="str">
            <v/>
          </cell>
          <cell r="S65" t="str">
            <v/>
          </cell>
          <cell r="X65" t="str">
            <v/>
          </cell>
          <cell r="AC65" t="str">
            <v/>
          </cell>
          <cell r="AH65" t="str">
            <v/>
          </cell>
          <cell r="AM65" t="str">
            <v/>
          </cell>
          <cell r="AR65" t="str">
            <v/>
          </cell>
          <cell r="AX65" t="str">
            <v/>
          </cell>
          <cell r="AY65" t="str">
            <v/>
          </cell>
          <cell r="AZ65" t="str">
            <v/>
          </cell>
          <cell r="BA65" t="str">
            <v/>
          </cell>
          <cell r="BB65" t="str">
            <v/>
          </cell>
          <cell r="BC65" t="str">
            <v/>
          </cell>
          <cell r="BD65" t="str">
            <v/>
          </cell>
          <cell r="BE65" t="str">
            <v/>
          </cell>
          <cell r="BF65" t="str">
            <v/>
          </cell>
        </row>
        <row r="66">
          <cell r="B66" t="str">
            <v/>
          </cell>
          <cell r="C66" t="str">
            <v/>
          </cell>
          <cell r="D66" t="str">
            <v/>
          </cell>
          <cell r="I66" t="str">
            <v/>
          </cell>
          <cell r="N66" t="str">
            <v/>
          </cell>
          <cell r="S66" t="str">
            <v/>
          </cell>
          <cell r="X66" t="str">
            <v/>
          </cell>
          <cell r="AC66" t="str">
            <v/>
          </cell>
          <cell r="AH66" t="str">
            <v/>
          </cell>
          <cell r="AM66" t="str">
            <v/>
          </cell>
          <cell r="AR66" t="str">
            <v/>
          </cell>
          <cell r="AX66" t="str">
            <v/>
          </cell>
          <cell r="AY66" t="str">
            <v/>
          </cell>
          <cell r="AZ66" t="str">
            <v/>
          </cell>
          <cell r="BA66" t="str">
            <v/>
          </cell>
          <cell r="BB66" t="str">
            <v/>
          </cell>
          <cell r="BC66" t="str">
            <v/>
          </cell>
          <cell r="BD66" t="str">
            <v/>
          </cell>
          <cell r="BE66" t="str">
            <v/>
          </cell>
          <cell r="BF66" t="str">
            <v/>
          </cell>
        </row>
        <row r="67">
          <cell r="B67" t="str">
            <v/>
          </cell>
          <cell r="C67" t="str">
            <v/>
          </cell>
          <cell r="D67" t="str">
            <v/>
          </cell>
          <cell r="I67" t="str">
            <v/>
          </cell>
          <cell r="N67" t="str">
            <v/>
          </cell>
          <cell r="S67" t="str">
            <v/>
          </cell>
          <cell r="X67" t="str">
            <v/>
          </cell>
          <cell r="AC67" t="str">
            <v/>
          </cell>
          <cell r="AH67" t="str">
            <v/>
          </cell>
          <cell r="AM67" t="str">
            <v/>
          </cell>
          <cell r="AR67" t="str">
            <v/>
          </cell>
          <cell r="AX67" t="str">
            <v/>
          </cell>
          <cell r="AY67" t="str">
            <v/>
          </cell>
          <cell r="AZ67" t="str">
            <v/>
          </cell>
          <cell r="BA67" t="str">
            <v/>
          </cell>
          <cell r="BB67" t="str">
            <v/>
          </cell>
          <cell r="BC67" t="str">
            <v/>
          </cell>
          <cell r="BD67" t="str">
            <v/>
          </cell>
          <cell r="BE67" t="str">
            <v/>
          </cell>
          <cell r="BF67" t="str">
            <v/>
          </cell>
        </row>
        <row r="68">
          <cell r="B68" t="str">
            <v/>
          </cell>
          <cell r="C68" t="str">
            <v/>
          </cell>
          <cell r="D68" t="str">
            <v/>
          </cell>
          <cell r="I68" t="str">
            <v/>
          </cell>
          <cell r="N68" t="str">
            <v/>
          </cell>
          <cell r="S68" t="str">
            <v/>
          </cell>
          <cell r="X68" t="str">
            <v/>
          </cell>
          <cell r="AC68" t="str">
            <v/>
          </cell>
          <cell r="AH68" t="str">
            <v/>
          </cell>
          <cell r="AM68" t="str">
            <v/>
          </cell>
          <cell r="AR68" t="str">
            <v/>
          </cell>
          <cell r="AX68" t="str">
            <v/>
          </cell>
          <cell r="AY68" t="str">
            <v/>
          </cell>
          <cell r="AZ68" t="str">
            <v/>
          </cell>
          <cell r="BA68" t="str">
            <v/>
          </cell>
          <cell r="BB68" t="str">
            <v/>
          </cell>
          <cell r="BC68" t="str">
            <v/>
          </cell>
          <cell r="BD68" t="str">
            <v/>
          </cell>
          <cell r="BE68" t="str">
            <v/>
          </cell>
          <cell r="BF68" t="str">
            <v/>
          </cell>
        </row>
        <row r="69">
          <cell r="B69" t="str">
            <v/>
          </cell>
          <cell r="C69" t="str">
            <v/>
          </cell>
          <cell r="D69" t="str">
            <v/>
          </cell>
          <cell r="I69" t="str">
            <v/>
          </cell>
          <cell r="N69" t="str">
            <v/>
          </cell>
          <cell r="S69" t="str">
            <v/>
          </cell>
          <cell r="X69" t="str">
            <v/>
          </cell>
          <cell r="AC69" t="str">
            <v/>
          </cell>
          <cell r="AH69" t="str">
            <v/>
          </cell>
          <cell r="AM69" t="str">
            <v/>
          </cell>
          <cell r="AR69" t="str">
            <v/>
          </cell>
          <cell r="AX69" t="str">
            <v/>
          </cell>
          <cell r="AY69" t="str">
            <v/>
          </cell>
          <cell r="AZ69" t="str">
            <v/>
          </cell>
          <cell r="BA69" t="str">
            <v/>
          </cell>
          <cell r="BB69" t="str">
            <v/>
          </cell>
          <cell r="BC69" t="str">
            <v/>
          </cell>
          <cell r="BD69" t="str">
            <v/>
          </cell>
          <cell r="BE69" t="str">
            <v/>
          </cell>
          <cell r="BF69" t="str">
            <v/>
          </cell>
        </row>
        <row r="70">
          <cell r="B70" t="str">
            <v/>
          </cell>
          <cell r="C70" t="str">
            <v/>
          </cell>
          <cell r="D70" t="str">
            <v/>
          </cell>
          <cell r="I70" t="str">
            <v/>
          </cell>
          <cell r="N70" t="str">
            <v/>
          </cell>
          <cell r="S70" t="str">
            <v/>
          </cell>
          <cell r="X70" t="str">
            <v/>
          </cell>
          <cell r="AC70" t="str">
            <v/>
          </cell>
          <cell r="AH70" t="str">
            <v/>
          </cell>
          <cell r="AM70" t="str">
            <v/>
          </cell>
          <cell r="AR70" t="str">
            <v/>
          </cell>
          <cell r="AX70" t="str">
            <v/>
          </cell>
          <cell r="AY70" t="str">
            <v/>
          </cell>
          <cell r="AZ70" t="str">
            <v/>
          </cell>
          <cell r="BA70" t="str">
            <v/>
          </cell>
          <cell r="BB70" t="str">
            <v/>
          </cell>
          <cell r="BC70" t="str">
            <v/>
          </cell>
          <cell r="BD70" t="str">
            <v/>
          </cell>
          <cell r="BE70" t="str">
            <v/>
          </cell>
          <cell r="BF70" t="str">
            <v/>
          </cell>
        </row>
        <row r="71">
          <cell r="B71" t="str">
            <v/>
          </cell>
          <cell r="C71" t="str">
            <v/>
          </cell>
          <cell r="D71" t="str">
            <v/>
          </cell>
          <cell r="I71" t="str">
            <v/>
          </cell>
          <cell r="N71" t="str">
            <v/>
          </cell>
          <cell r="S71" t="str">
            <v/>
          </cell>
          <cell r="X71" t="str">
            <v/>
          </cell>
          <cell r="AC71" t="str">
            <v/>
          </cell>
          <cell r="AH71" t="str">
            <v/>
          </cell>
          <cell r="AM71" t="str">
            <v/>
          </cell>
          <cell r="AR71" t="str">
            <v/>
          </cell>
          <cell r="AX71" t="str">
            <v/>
          </cell>
          <cell r="AY71" t="str">
            <v/>
          </cell>
          <cell r="AZ71" t="str">
            <v/>
          </cell>
          <cell r="BA71" t="str">
            <v/>
          </cell>
          <cell r="BB71" t="str">
            <v/>
          </cell>
          <cell r="BC71" t="str">
            <v/>
          </cell>
          <cell r="BD71" t="str">
            <v/>
          </cell>
          <cell r="BE71" t="str">
            <v/>
          </cell>
          <cell r="BF71" t="str">
            <v/>
          </cell>
        </row>
        <row r="72">
          <cell r="B72" t="str">
            <v/>
          </cell>
          <cell r="C72" t="str">
            <v/>
          </cell>
          <cell r="D72" t="str">
            <v/>
          </cell>
          <cell r="I72" t="str">
            <v/>
          </cell>
          <cell r="N72" t="str">
            <v/>
          </cell>
          <cell r="S72" t="str">
            <v/>
          </cell>
          <cell r="X72" t="str">
            <v/>
          </cell>
          <cell r="AC72" t="str">
            <v/>
          </cell>
          <cell r="AH72" t="str">
            <v/>
          </cell>
          <cell r="AM72" t="str">
            <v/>
          </cell>
          <cell r="AR72" t="str">
            <v/>
          </cell>
          <cell r="AX72" t="str">
            <v/>
          </cell>
          <cell r="AY72" t="str">
            <v/>
          </cell>
          <cell r="AZ72" t="str">
            <v/>
          </cell>
          <cell r="BA72" t="str">
            <v/>
          </cell>
          <cell r="BB72" t="str">
            <v/>
          </cell>
          <cell r="BC72" t="str">
            <v/>
          </cell>
          <cell r="BD72" t="str">
            <v/>
          </cell>
          <cell r="BE72" t="str">
            <v/>
          </cell>
          <cell r="BF72" t="str">
            <v/>
          </cell>
        </row>
        <row r="73">
          <cell r="B73" t="str">
            <v/>
          </cell>
          <cell r="C73" t="str">
            <v/>
          </cell>
          <cell r="D73" t="str">
            <v/>
          </cell>
          <cell r="I73" t="str">
            <v/>
          </cell>
          <cell r="N73" t="str">
            <v/>
          </cell>
          <cell r="S73" t="str">
            <v/>
          </cell>
          <cell r="X73" t="str">
            <v/>
          </cell>
          <cell r="AC73" t="str">
            <v/>
          </cell>
          <cell r="AH73" t="str">
            <v/>
          </cell>
          <cell r="AM73" t="str">
            <v/>
          </cell>
          <cell r="AR73" t="str">
            <v/>
          </cell>
          <cell r="AX73" t="str">
            <v/>
          </cell>
          <cell r="AY73" t="str">
            <v/>
          </cell>
          <cell r="AZ73" t="str">
            <v/>
          </cell>
          <cell r="BA73" t="str">
            <v/>
          </cell>
          <cell r="BB73" t="str">
            <v/>
          </cell>
          <cell r="BC73" t="str">
            <v/>
          </cell>
          <cell r="BD73" t="str">
            <v/>
          </cell>
          <cell r="BE73" t="str">
            <v/>
          </cell>
          <cell r="BF73" t="str">
            <v/>
          </cell>
        </row>
        <row r="74">
          <cell r="B74" t="str">
            <v/>
          </cell>
          <cell r="C74" t="str">
            <v/>
          </cell>
          <cell r="D74" t="str">
            <v/>
          </cell>
          <cell r="I74" t="str">
            <v/>
          </cell>
          <cell r="N74" t="str">
            <v/>
          </cell>
          <cell r="S74" t="str">
            <v/>
          </cell>
          <cell r="X74" t="str">
            <v/>
          </cell>
          <cell r="AC74" t="str">
            <v/>
          </cell>
          <cell r="AH74" t="str">
            <v/>
          </cell>
          <cell r="AM74" t="str">
            <v/>
          </cell>
          <cell r="AR74" t="str">
            <v/>
          </cell>
          <cell r="AX74" t="str">
            <v/>
          </cell>
          <cell r="AY74" t="str">
            <v/>
          </cell>
          <cell r="AZ74" t="str">
            <v/>
          </cell>
          <cell r="BA74" t="str">
            <v/>
          </cell>
          <cell r="BB74" t="str">
            <v/>
          </cell>
          <cell r="BC74" t="str">
            <v/>
          </cell>
          <cell r="BD74" t="str">
            <v/>
          </cell>
          <cell r="BE74" t="str">
            <v/>
          </cell>
          <cell r="BF74" t="str">
            <v/>
          </cell>
        </row>
        <row r="75">
          <cell r="B75" t="str">
            <v/>
          </cell>
          <cell r="C75" t="str">
            <v/>
          </cell>
          <cell r="D75" t="str">
            <v/>
          </cell>
          <cell r="I75" t="str">
            <v/>
          </cell>
          <cell r="N75" t="str">
            <v/>
          </cell>
          <cell r="S75" t="str">
            <v/>
          </cell>
          <cell r="X75" t="str">
            <v/>
          </cell>
          <cell r="AC75" t="str">
            <v/>
          </cell>
          <cell r="AH75" t="str">
            <v/>
          </cell>
          <cell r="AM75" t="str">
            <v/>
          </cell>
          <cell r="AR75" t="str">
            <v/>
          </cell>
          <cell r="AX75" t="str">
            <v/>
          </cell>
          <cell r="AY75" t="str">
            <v/>
          </cell>
          <cell r="AZ75" t="str">
            <v/>
          </cell>
          <cell r="BA75" t="str">
            <v/>
          </cell>
          <cell r="BB75" t="str">
            <v/>
          </cell>
          <cell r="BC75" t="str">
            <v/>
          </cell>
          <cell r="BD75" t="str">
            <v/>
          </cell>
          <cell r="BE75" t="str">
            <v/>
          </cell>
          <cell r="BF75" t="str">
            <v/>
          </cell>
        </row>
        <row r="76">
          <cell r="B76" t="str">
            <v/>
          </cell>
          <cell r="C76" t="str">
            <v/>
          </cell>
          <cell r="D76" t="str">
            <v/>
          </cell>
          <cell r="I76" t="str">
            <v/>
          </cell>
          <cell r="N76" t="str">
            <v/>
          </cell>
          <cell r="S76" t="str">
            <v/>
          </cell>
          <cell r="X76" t="str">
            <v/>
          </cell>
          <cell r="AC76" t="str">
            <v/>
          </cell>
          <cell r="AH76" t="str">
            <v/>
          </cell>
          <cell r="AM76" t="str">
            <v/>
          </cell>
          <cell r="AR76" t="str">
            <v/>
          </cell>
          <cell r="AX76" t="str">
            <v/>
          </cell>
          <cell r="AY76" t="str">
            <v/>
          </cell>
          <cell r="AZ76" t="str">
            <v/>
          </cell>
          <cell r="BA76" t="str">
            <v/>
          </cell>
          <cell r="BB76" t="str">
            <v/>
          </cell>
          <cell r="BC76" t="str">
            <v/>
          </cell>
          <cell r="BD76" t="str">
            <v/>
          </cell>
          <cell r="BE76" t="str">
            <v/>
          </cell>
          <cell r="BF76" t="str">
            <v/>
          </cell>
        </row>
        <row r="77">
          <cell r="B77" t="str">
            <v/>
          </cell>
          <cell r="C77" t="str">
            <v/>
          </cell>
          <cell r="D77" t="str">
            <v/>
          </cell>
          <cell r="I77" t="str">
            <v/>
          </cell>
          <cell r="N77" t="str">
            <v/>
          </cell>
          <cell r="S77" t="str">
            <v/>
          </cell>
          <cell r="X77" t="str">
            <v/>
          </cell>
          <cell r="AC77" t="str">
            <v/>
          </cell>
          <cell r="AH77" t="str">
            <v/>
          </cell>
          <cell r="AM77" t="str">
            <v/>
          </cell>
          <cell r="AR77" t="str">
            <v/>
          </cell>
          <cell r="AX77" t="str">
            <v/>
          </cell>
          <cell r="AY77" t="str">
            <v/>
          </cell>
          <cell r="AZ77" t="str">
            <v/>
          </cell>
          <cell r="BA77" t="str">
            <v/>
          </cell>
          <cell r="BB77" t="str">
            <v/>
          </cell>
          <cell r="BC77" t="str">
            <v/>
          </cell>
          <cell r="BD77" t="str">
            <v/>
          </cell>
          <cell r="BE77" t="str">
            <v/>
          </cell>
          <cell r="BF77" t="str">
            <v/>
          </cell>
        </row>
        <row r="78">
          <cell r="B78" t="str">
            <v/>
          </cell>
          <cell r="C78" t="str">
            <v/>
          </cell>
          <cell r="D78" t="str">
            <v/>
          </cell>
          <cell r="I78" t="str">
            <v/>
          </cell>
          <cell r="N78" t="str">
            <v/>
          </cell>
          <cell r="S78" t="str">
            <v/>
          </cell>
          <cell r="X78" t="str">
            <v/>
          </cell>
          <cell r="AC78" t="str">
            <v/>
          </cell>
          <cell r="AH78" t="str">
            <v/>
          </cell>
          <cell r="AM78" t="str">
            <v/>
          </cell>
          <cell r="AR78" t="str">
            <v/>
          </cell>
          <cell r="AX78" t="str">
            <v/>
          </cell>
          <cell r="AY78" t="str">
            <v/>
          </cell>
          <cell r="AZ78" t="str">
            <v/>
          </cell>
          <cell r="BA78" t="str">
            <v/>
          </cell>
          <cell r="BB78" t="str">
            <v/>
          </cell>
          <cell r="BC78" t="str">
            <v/>
          </cell>
          <cell r="BD78" t="str">
            <v/>
          </cell>
          <cell r="BE78" t="str">
            <v/>
          </cell>
          <cell r="BF78" t="str">
            <v/>
          </cell>
        </row>
        <row r="79">
          <cell r="B79" t="str">
            <v/>
          </cell>
          <cell r="C79" t="str">
            <v/>
          </cell>
          <cell r="D79" t="str">
            <v/>
          </cell>
          <cell r="I79" t="str">
            <v/>
          </cell>
          <cell r="N79" t="str">
            <v/>
          </cell>
          <cell r="S79" t="str">
            <v/>
          </cell>
          <cell r="X79" t="str">
            <v/>
          </cell>
          <cell r="AC79" t="str">
            <v/>
          </cell>
          <cell r="AH79" t="str">
            <v/>
          </cell>
          <cell r="AM79" t="str">
            <v/>
          </cell>
          <cell r="AR79" t="str">
            <v/>
          </cell>
          <cell r="AX79" t="str">
            <v/>
          </cell>
          <cell r="AY79" t="str">
            <v/>
          </cell>
          <cell r="AZ79" t="str">
            <v/>
          </cell>
          <cell r="BA79" t="str">
            <v/>
          </cell>
          <cell r="BB79" t="str">
            <v/>
          </cell>
          <cell r="BC79" t="str">
            <v/>
          </cell>
          <cell r="BD79" t="str">
            <v/>
          </cell>
          <cell r="BE79" t="str">
            <v/>
          </cell>
          <cell r="BF79" t="str">
            <v/>
          </cell>
        </row>
        <row r="80">
          <cell r="B80" t="str">
            <v/>
          </cell>
          <cell r="C80" t="str">
            <v/>
          </cell>
          <cell r="D80" t="str">
            <v/>
          </cell>
          <cell r="I80" t="str">
            <v/>
          </cell>
          <cell r="N80" t="str">
            <v/>
          </cell>
          <cell r="S80" t="str">
            <v/>
          </cell>
          <cell r="X80" t="str">
            <v/>
          </cell>
          <cell r="AC80" t="str">
            <v/>
          </cell>
          <cell r="AH80" t="str">
            <v/>
          </cell>
          <cell r="AM80" t="str">
            <v/>
          </cell>
          <cell r="AR80" t="str">
            <v/>
          </cell>
          <cell r="AX80" t="str">
            <v/>
          </cell>
          <cell r="AY80" t="str">
            <v/>
          </cell>
          <cell r="AZ80" t="str">
            <v/>
          </cell>
          <cell r="BA80" t="str">
            <v/>
          </cell>
          <cell r="BB80" t="str">
            <v/>
          </cell>
          <cell r="BC80" t="str">
            <v/>
          </cell>
          <cell r="BD80" t="str">
            <v/>
          </cell>
          <cell r="BE80" t="str">
            <v/>
          </cell>
          <cell r="BF80" t="str">
            <v/>
          </cell>
        </row>
        <row r="81">
          <cell r="B81" t="str">
            <v/>
          </cell>
          <cell r="C81" t="str">
            <v/>
          </cell>
          <cell r="D81" t="str">
            <v/>
          </cell>
          <cell r="I81" t="str">
            <v/>
          </cell>
          <cell r="N81" t="str">
            <v/>
          </cell>
          <cell r="S81" t="str">
            <v/>
          </cell>
          <cell r="X81" t="str">
            <v/>
          </cell>
          <cell r="AC81" t="str">
            <v/>
          </cell>
          <cell r="AH81" t="str">
            <v/>
          </cell>
          <cell r="AM81" t="str">
            <v/>
          </cell>
          <cell r="AR81" t="str">
            <v/>
          </cell>
          <cell r="AX81" t="str">
            <v/>
          </cell>
          <cell r="AY81" t="str">
            <v/>
          </cell>
          <cell r="AZ81" t="str">
            <v/>
          </cell>
          <cell r="BA81" t="str">
            <v/>
          </cell>
          <cell r="BB81" t="str">
            <v/>
          </cell>
          <cell r="BC81" t="str">
            <v/>
          </cell>
          <cell r="BD81" t="str">
            <v/>
          </cell>
          <cell r="BE81" t="str">
            <v/>
          </cell>
          <cell r="BF81" t="str">
            <v/>
          </cell>
        </row>
        <row r="82">
          <cell r="B82" t="str">
            <v/>
          </cell>
          <cell r="C82" t="str">
            <v/>
          </cell>
          <cell r="D82" t="str">
            <v/>
          </cell>
          <cell r="I82" t="str">
            <v/>
          </cell>
          <cell r="N82" t="str">
            <v/>
          </cell>
          <cell r="S82" t="str">
            <v/>
          </cell>
          <cell r="X82" t="str">
            <v/>
          </cell>
          <cell r="AC82" t="str">
            <v/>
          </cell>
          <cell r="AH82" t="str">
            <v/>
          </cell>
          <cell r="AM82" t="str">
            <v/>
          </cell>
          <cell r="AR82" t="str">
            <v/>
          </cell>
          <cell r="AX82" t="str">
            <v/>
          </cell>
          <cell r="AY82" t="str">
            <v/>
          </cell>
          <cell r="AZ82" t="str">
            <v/>
          </cell>
          <cell r="BA82" t="str">
            <v/>
          </cell>
          <cell r="BB82" t="str">
            <v/>
          </cell>
          <cell r="BC82" t="str">
            <v/>
          </cell>
          <cell r="BD82" t="str">
            <v/>
          </cell>
          <cell r="BE82" t="str">
            <v/>
          </cell>
          <cell r="BF82" t="str">
            <v/>
          </cell>
        </row>
        <row r="83">
          <cell r="B83" t="str">
            <v/>
          </cell>
          <cell r="C83" t="str">
            <v/>
          </cell>
          <cell r="D83" t="str">
            <v/>
          </cell>
          <cell r="I83" t="str">
            <v/>
          </cell>
          <cell r="N83" t="str">
            <v/>
          </cell>
          <cell r="S83" t="str">
            <v/>
          </cell>
          <cell r="X83" t="str">
            <v/>
          </cell>
          <cell r="AC83" t="str">
            <v/>
          </cell>
          <cell r="AH83" t="str">
            <v/>
          </cell>
          <cell r="AM83" t="str">
            <v/>
          </cell>
          <cell r="AR83" t="str">
            <v/>
          </cell>
          <cell r="AX83" t="str">
            <v/>
          </cell>
          <cell r="AY83" t="str">
            <v/>
          </cell>
          <cell r="AZ83" t="str">
            <v/>
          </cell>
          <cell r="BA83" t="str">
            <v/>
          </cell>
          <cell r="BB83" t="str">
            <v/>
          </cell>
          <cell r="BC83" t="str">
            <v/>
          </cell>
          <cell r="BD83" t="str">
            <v/>
          </cell>
          <cell r="BE83" t="str">
            <v/>
          </cell>
          <cell r="BF83" t="str">
            <v/>
          </cell>
        </row>
        <row r="84">
          <cell r="B84" t="str">
            <v/>
          </cell>
          <cell r="C84" t="str">
            <v/>
          </cell>
          <cell r="D84" t="str">
            <v/>
          </cell>
          <cell r="I84" t="str">
            <v/>
          </cell>
          <cell r="N84" t="str">
            <v/>
          </cell>
          <cell r="S84" t="str">
            <v/>
          </cell>
          <cell r="X84" t="str">
            <v/>
          </cell>
          <cell r="AC84" t="str">
            <v/>
          </cell>
          <cell r="AH84" t="str">
            <v/>
          </cell>
          <cell r="AM84" t="str">
            <v/>
          </cell>
          <cell r="AR84" t="str">
            <v/>
          </cell>
          <cell r="AX84" t="str">
            <v/>
          </cell>
          <cell r="AY84" t="str">
            <v/>
          </cell>
          <cell r="AZ84" t="str">
            <v/>
          </cell>
          <cell r="BA84" t="str">
            <v/>
          </cell>
          <cell r="BB84" t="str">
            <v/>
          </cell>
          <cell r="BC84" t="str">
            <v/>
          </cell>
          <cell r="BD84" t="str">
            <v/>
          </cell>
          <cell r="BE84" t="str">
            <v/>
          </cell>
          <cell r="BF84" t="str">
            <v/>
          </cell>
        </row>
        <row r="85">
          <cell r="B85" t="str">
            <v/>
          </cell>
          <cell r="C85" t="str">
            <v/>
          </cell>
          <cell r="D85" t="str">
            <v/>
          </cell>
          <cell r="I85" t="str">
            <v/>
          </cell>
          <cell r="N85" t="str">
            <v/>
          </cell>
          <cell r="S85" t="str">
            <v/>
          </cell>
          <cell r="X85" t="str">
            <v/>
          </cell>
          <cell r="AC85" t="str">
            <v/>
          </cell>
          <cell r="AH85" t="str">
            <v/>
          </cell>
          <cell r="AM85" t="str">
            <v/>
          </cell>
          <cell r="AR85" t="str">
            <v/>
          </cell>
          <cell r="AX85" t="str">
            <v/>
          </cell>
          <cell r="AY85" t="str">
            <v/>
          </cell>
          <cell r="AZ85" t="str">
            <v/>
          </cell>
          <cell r="BA85" t="str">
            <v/>
          </cell>
          <cell r="BB85" t="str">
            <v/>
          </cell>
          <cell r="BC85" t="str">
            <v/>
          </cell>
          <cell r="BD85" t="str">
            <v/>
          </cell>
          <cell r="BE85" t="str">
            <v/>
          </cell>
          <cell r="BF85" t="str">
            <v/>
          </cell>
        </row>
        <row r="86">
          <cell r="B86" t="str">
            <v/>
          </cell>
          <cell r="C86" t="str">
            <v/>
          </cell>
          <cell r="D86" t="str">
            <v/>
          </cell>
          <cell r="I86" t="str">
            <v/>
          </cell>
          <cell r="N86" t="str">
            <v/>
          </cell>
          <cell r="S86" t="str">
            <v/>
          </cell>
          <cell r="X86" t="str">
            <v/>
          </cell>
          <cell r="AC86" t="str">
            <v/>
          </cell>
          <cell r="AH86" t="str">
            <v/>
          </cell>
          <cell r="AM86" t="str">
            <v/>
          </cell>
          <cell r="AR86" t="str">
            <v/>
          </cell>
          <cell r="AX86" t="str">
            <v/>
          </cell>
          <cell r="AY86" t="str">
            <v/>
          </cell>
          <cell r="AZ86" t="str">
            <v/>
          </cell>
          <cell r="BA86" t="str">
            <v/>
          </cell>
          <cell r="BB86" t="str">
            <v/>
          </cell>
          <cell r="BC86" t="str">
            <v/>
          </cell>
          <cell r="BD86" t="str">
            <v/>
          </cell>
          <cell r="BE86" t="str">
            <v/>
          </cell>
          <cell r="BF86" t="str">
            <v/>
          </cell>
        </row>
        <row r="87">
          <cell r="B87" t="str">
            <v/>
          </cell>
          <cell r="C87" t="str">
            <v/>
          </cell>
          <cell r="D87" t="str">
            <v/>
          </cell>
          <cell r="I87" t="str">
            <v/>
          </cell>
          <cell r="N87" t="str">
            <v/>
          </cell>
          <cell r="S87" t="str">
            <v/>
          </cell>
          <cell r="X87" t="str">
            <v/>
          </cell>
          <cell r="AC87" t="str">
            <v/>
          </cell>
          <cell r="AH87" t="str">
            <v/>
          </cell>
          <cell r="AM87" t="str">
            <v/>
          </cell>
          <cell r="AR87" t="str">
            <v/>
          </cell>
          <cell r="AX87" t="str">
            <v/>
          </cell>
          <cell r="AY87" t="str">
            <v/>
          </cell>
          <cell r="AZ87" t="str">
            <v/>
          </cell>
          <cell r="BA87" t="str">
            <v/>
          </cell>
          <cell r="BB87" t="str">
            <v/>
          </cell>
          <cell r="BC87" t="str">
            <v/>
          </cell>
          <cell r="BD87" t="str">
            <v/>
          </cell>
          <cell r="BE87" t="str">
            <v/>
          </cell>
          <cell r="BF87" t="str">
            <v/>
          </cell>
        </row>
        <row r="88">
          <cell r="B88" t="str">
            <v/>
          </cell>
          <cell r="C88" t="str">
            <v/>
          </cell>
          <cell r="D88" t="str">
            <v/>
          </cell>
          <cell r="I88" t="str">
            <v/>
          </cell>
          <cell r="N88" t="str">
            <v/>
          </cell>
          <cell r="S88" t="str">
            <v/>
          </cell>
          <cell r="X88" t="str">
            <v/>
          </cell>
          <cell r="AC88" t="str">
            <v/>
          </cell>
          <cell r="AH88" t="str">
            <v/>
          </cell>
          <cell r="AM88" t="str">
            <v/>
          </cell>
          <cell r="AR88" t="str">
            <v/>
          </cell>
          <cell r="AX88" t="str">
            <v/>
          </cell>
          <cell r="AY88" t="str">
            <v/>
          </cell>
          <cell r="AZ88" t="str">
            <v/>
          </cell>
          <cell r="BA88" t="str">
            <v/>
          </cell>
          <cell r="BB88" t="str">
            <v/>
          </cell>
          <cell r="BC88" t="str">
            <v/>
          </cell>
          <cell r="BD88" t="str">
            <v/>
          </cell>
          <cell r="BE88" t="str">
            <v/>
          </cell>
          <cell r="BF88" t="str">
            <v/>
          </cell>
        </row>
        <row r="89">
          <cell r="B89" t="str">
            <v/>
          </cell>
          <cell r="C89" t="str">
            <v/>
          </cell>
          <cell r="D89" t="str">
            <v/>
          </cell>
          <cell r="I89" t="str">
            <v/>
          </cell>
          <cell r="N89" t="str">
            <v/>
          </cell>
          <cell r="S89" t="str">
            <v/>
          </cell>
          <cell r="X89" t="str">
            <v/>
          </cell>
          <cell r="AC89" t="str">
            <v/>
          </cell>
          <cell r="AH89" t="str">
            <v/>
          </cell>
          <cell r="AM89" t="str">
            <v/>
          </cell>
          <cell r="AR89" t="str">
            <v/>
          </cell>
          <cell r="AX89" t="str">
            <v/>
          </cell>
          <cell r="AY89" t="str">
            <v/>
          </cell>
          <cell r="AZ89" t="str">
            <v/>
          </cell>
          <cell r="BA89" t="str">
            <v/>
          </cell>
          <cell r="BB89" t="str">
            <v/>
          </cell>
          <cell r="BC89" t="str">
            <v/>
          </cell>
          <cell r="BD89" t="str">
            <v/>
          </cell>
          <cell r="BE89" t="str">
            <v/>
          </cell>
          <cell r="BF89" t="str">
            <v/>
          </cell>
        </row>
        <row r="90">
          <cell r="B90" t="str">
            <v/>
          </cell>
          <cell r="C90" t="str">
            <v/>
          </cell>
          <cell r="D90" t="str">
            <v/>
          </cell>
          <cell r="I90" t="str">
            <v/>
          </cell>
          <cell r="N90" t="str">
            <v/>
          </cell>
          <cell r="S90" t="str">
            <v/>
          </cell>
          <cell r="X90" t="str">
            <v/>
          </cell>
          <cell r="AC90" t="str">
            <v/>
          </cell>
          <cell r="AH90" t="str">
            <v/>
          </cell>
          <cell r="AM90" t="str">
            <v/>
          </cell>
          <cell r="AR90" t="str">
            <v/>
          </cell>
          <cell r="AX90" t="str">
            <v/>
          </cell>
          <cell r="AY90" t="str">
            <v/>
          </cell>
          <cell r="AZ90" t="str">
            <v/>
          </cell>
          <cell r="BA90" t="str">
            <v/>
          </cell>
          <cell r="BB90" t="str">
            <v/>
          </cell>
          <cell r="BC90" t="str">
            <v/>
          </cell>
          <cell r="BD90" t="str">
            <v/>
          </cell>
          <cell r="BE90" t="str">
            <v/>
          </cell>
          <cell r="BF90" t="str">
            <v/>
          </cell>
        </row>
        <row r="91">
          <cell r="B91" t="str">
            <v/>
          </cell>
          <cell r="C91" t="str">
            <v/>
          </cell>
          <cell r="D91" t="str">
            <v/>
          </cell>
          <cell r="I91" t="str">
            <v/>
          </cell>
          <cell r="N91" t="str">
            <v/>
          </cell>
          <cell r="S91" t="str">
            <v/>
          </cell>
          <cell r="X91" t="str">
            <v/>
          </cell>
          <cell r="AC91" t="str">
            <v/>
          </cell>
          <cell r="AH91" t="str">
            <v/>
          </cell>
          <cell r="AM91" t="str">
            <v/>
          </cell>
          <cell r="AR91" t="str">
            <v/>
          </cell>
          <cell r="AX91" t="str">
            <v/>
          </cell>
          <cell r="AY91" t="str">
            <v/>
          </cell>
          <cell r="AZ91" t="str">
            <v/>
          </cell>
          <cell r="BA91" t="str">
            <v/>
          </cell>
          <cell r="BB91" t="str">
            <v/>
          </cell>
          <cell r="BC91" t="str">
            <v/>
          </cell>
          <cell r="BD91" t="str">
            <v/>
          </cell>
          <cell r="BE91" t="str">
            <v/>
          </cell>
          <cell r="BF91" t="str">
            <v/>
          </cell>
        </row>
        <row r="92">
          <cell r="B92" t="str">
            <v/>
          </cell>
          <cell r="C92" t="str">
            <v/>
          </cell>
          <cell r="D92" t="str">
            <v/>
          </cell>
          <cell r="I92" t="str">
            <v/>
          </cell>
          <cell r="N92" t="str">
            <v/>
          </cell>
          <cell r="S92" t="str">
            <v/>
          </cell>
          <cell r="X92" t="str">
            <v/>
          </cell>
          <cell r="AC92" t="str">
            <v/>
          </cell>
          <cell r="AH92" t="str">
            <v/>
          </cell>
          <cell r="AM92" t="str">
            <v/>
          </cell>
          <cell r="AR92" t="str">
            <v/>
          </cell>
          <cell r="AX92" t="str">
            <v/>
          </cell>
          <cell r="AY92" t="str">
            <v/>
          </cell>
          <cell r="AZ92" t="str">
            <v/>
          </cell>
          <cell r="BA92" t="str">
            <v/>
          </cell>
          <cell r="BB92" t="str">
            <v/>
          </cell>
          <cell r="BC92" t="str">
            <v/>
          </cell>
          <cell r="BD92" t="str">
            <v/>
          </cell>
          <cell r="BE92" t="str">
            <v/>
          </cell>
          <cell r="BF92" t="str">
            <v/>
          </cell>
        </row>
        <row r="93">
          <cell r="B93" t="str">
            <v/>
          </cell>
          <cell r="C93" t="str">
            <v/>
          </cell>
          <cell r="D93" t="str">
            <v/>
          </cell>
          <cell r="I93" t="str">
            <v/>
          </cell>
          <cell r="N93" t="str">
            <v/>
          </cell>
          <cell r="S93" t="str">
            <v/>
          </cell>
          <cell r="X93" t="str">
            <v/>
          </cell>
          <cell r="AC93" t="str">
            <v/>
          </cell>
          <cell r="AH93" t="str">
            <v/>
          </cell>
          <cell r="AM93" t="str">
            <v/>
          </cell>
          <cell r="AR93" t="str">
            <v/>
          </cell>
          <cell r="AX93" t="str">
            <v/>
          </cell>
          <cell r="AY93" t="str">
            <v/>
          </cell>
          <cell r="AZ93" t="str">
            <v/>
          </cell>
          <cell r="BA93" t="str">
            <v/>
          </cell>
          <cell r="BB93" t="str">
            <v/>
          </cell>
          <cell r="BC93" t="str">
            <v/>
          </cell>
          <cell r="BD93" t="str">
            <v/>
          </cell>
          <cell r="BE93" t="str">
            <v/>
          </cell>
          <cell r="BF93" t="str">
            <v/>
          </cell>
        </row>
        <row r="94">
          <cell r="B94" t="str">
            <v/>
          </cell>
          <cell r="C94" t="str">
            <v/>
          </cell>
          <cell r="D94" t="str">
            <v/>
          </cell>
          <cell r="I94" t="str">
            <v/>
          </cell>
          <cell r="N94" t="str">
            <v/>
          </cell>
          <cell r="S94" t="str">
            <v/>
          </cell>
          <cell r="X94" t="str">
            <v/>
          </cell>
          <cell r="AC94" t="str">
            <v/>
          </cell>
          <cell r="AH94" t="str">
            <v/>
          </cell>
          <cell r="AM94" t="str">
            <v/>
          </cell>
          <cell r="AR94" t="str">
            <v/>
          </cell>
          <cell r="AX94" t="str">
            <v/>
          </cell>
          <cell r="AY94" t="str">
            <v/>
          </cell>
          <cell r="AZ94" t="str">
            <v/>
          </cell>
          <cell r="BA94" t="str">
            <v/>
          </cell>
          <cell r="BB94" t="str">
            <v/>
          </cell>
          <cell r="BC94" t="str">
            <v/>
          </cell>
          <cell r="BD94" t="str">
            <v/>
          </cell>
          <cell r="BE94" t="str">
            <v/>
          </cell>
          <cell r="BF94" t="str">
            <v/>
          </cell>
        </row>
        <row r="95">
          <cell r="B95" t="str">
            <v/>
          </cell>
          <cell r="C95" t="str">
            <v/>
          </cell>
          <cell r="D95" t="str">
            <v/>
          </cell>
          <cell r="I95" t="str">
            <v/>
          </cell>
          <cell r="N95" t="str">
            <v/>
          </cell>
          <cell r="S95" t="str">
            <v/>
          </cell>
          <cell r="X95" t="str">
            <v/>
          </cell>
          <cell r="AC95" t="str">
            <v/>
          </cell>
          <cell r="AH95" t="str">
            <v/>
          </cell>
          <cell r="AM95" t="str">
            <v/>
          </cell>
          <cell r="AR95" t="str">
            <v/>
          </cell>
          <cell r="AX95" t="str">
            <v/>
          </cell>
          <cell r="AY95" t="str">
            <v/>
          </cell>
          <cell r="AZ95" t="str">
            <v/>
          </cell>
          <cell r="BA95" t="str">
            <v/>
          </cell>
          <cell r="BB95" t="str">
            <v/>
          </cell>
          <cell r="BC95" t="str">
            <v/>
          </cell>
          <cell r="BD95" t="str">
            <v/>
          </cell>
          <cell r="BE95" t="str">
            <v/>
          </cell>
          <cell r="BF95" t="str">
            <v/>
          </cell>
        </row>
        <row r="96">
          <cell r="B96" t="str">
            <v/>
          </cell>
          <cell r="C96" t="str">
            <v/>
          </cell>
          <cell r="D96" t="str">
            <v/>
          </cell>
          <cell r="I96" t="str">
            <v/>
          </cell>
          <cell r="N96" t="str">
            <v/>
          </cell>
          <cell r="S96" t="str">
            <v/>
          </cell>
          <cell r="X96" t="str">
            <v/>
          </cell>
          <cell r="AC96" t="str">
            <v/>
          </cell>
          <cell r="AH96" t="str">
            <v/>
          </cell>
          <cell r="AM96" t="str">
            <v/>
          </cell>
          <cell r="AR96" t="str">
            <v/>
          </cell>
          <cell r="AX96" t="str">
            <v/>
          </cell>
          <cell r="AY96" t="str">
            <v/>
          </cell>
          <cell r="AZ96" t="str">
            <v/>
          </cell>
          <cell r="BA96" t="str">
            <v/>
          </cell>
          <cell r="BB96" t="str">
            <v/>
          </cell>
          <cell r="BC96" t="str">
            <v/>
          </cell>
          <cell r="BD96" t="str">
            <v/>
          </cell>
          <cell r="BE96" t="str">
            <v/>
          </cell>
          <cell r="BF96" t="str">
            <v/>
          </cell>
        </row>
        <row r="97">
          <cell r="B97" t="str">
            <v/>
          </cell>
          <cell r="C97" t="str">
            <v/>
          </cell>
          <cell r="D97" t="str">
            <v/>
          </cell>
          <cell r="I97" t="str">
            <v/>
          </cell>
          <cell r="N97" t="str">
            <v/>
          </cell>
          <cell r="S97" t="str">
            <v/>
          </cell>
          <cell r="X97" t="str">
            <v/>
          </cell>
          <cell r="AC97" t="str">
            <v/>
          </cell>
          <cell r="AH97" t="str">
            <v/>
          </cell>
          <cell r="AM97" t="str">
            <v/>
          </cell>
          <cell r="AR97" t="str">
            <v/>
          </cell>
          <cell r="AX97" t="str">
            <v/>
          </cell>
          <cell r="AY97" t="str">
            <v/>
          </cell>
          <cell r="AZ97" t="str">
            <v/>
          </cell>
          <cell r="BA97" t="str">
            <v/>
          </cell>
          <cell r="BB97" t="str">
            <v/>
          </cell>
          <cell r="BC97" t="str">
            <v/>
          </cell>
          <cell r="BD97" t="str">
            <v/>
          </cell>
          <cell r="BE97" t="str">
            <v/>
          </cell>
          <cell r="BF97" t="str">
            <v/>
          </cell>
        </row>
        <row r="98">
          <cell r="B98" t="str">
            <v/>
          </cell>
          <cell r="C98" t="str">
            <v/>
          </cell>
          <cell r="D98" t="str">
            <v/>
          </cell>
          <cell r="I98" t="str">
            <v/>
          </cell>
          <cell r="N98" t="str">
            <v/>
          </cell>
          <cell r="S98" t="str">
            <v/>
          </cell>
          <cell r="X98" t="str">
            <v/>
          </cell>
          <cell r="AC98" t="str">
            <v/>
          </cell>
          <cell r="AH98" t="str">
            <v/>
          </cell>
          <cell r="AM98" t="str">
            <v/>
          </cell>
          <cell r="AR98" t="str">
            <v/>
          </cell>
          <cell r="AX98" t="str">
            <v/>
          </cell>
          <cell r="AY98" t="str">
            <v/>
          </cell>
          <cell r="AZ98" t="str">
            <v/>
          </cell>
          <cell r="BA98" t="str">
            <v/>
          </cell>
          <cell r="BB98" t="str">
            <v/>
          </cell>
          <cell r="BC98" t="str">
            <v/>
          </cell>
          <cell r="BD98" t="str">
            <v/>
          </cell>
          <cell r="BE98" t="str">
            <v/>
          </cell>
          <cell r="BF98" t="str">
            <v/>
          </cell>
        </row>
        <row r="99">
          <cell r="B99" t="str">
            <v/>
          </cell>
          <cell r="C99" t="str">
            <v/>
          </cell>
          <cell r="D99" t="str">
            <v/>
          </cell>
          <cell r="I99" t="str">
            <v/>
          </cell>
          <cell r="N99" t="str">
            <v/>
          </cell>
          <cell r="S99" t="str">
            <v/>
          </cell>
          <cell r="X99" t="str">
            <v/>
          </cell>
          <cell r="AC99" t="str">
            <v/>
          </cell>
          <cell r="AH99" t="str">
            <v/>
          </cell>
          <cell r="AM99" t="str">
            <v/>
          </cell>
          <cell r="AR99" t="str">
            <v/>
          </cell>
          <cell r="AX99" t="str">
            <v/>
          </cell>
          <cell r="AY99" t="str">
            <v/>
          </cell>
          <cell r="AZ99" t="str">
            <v/>
          </cell>
          <cell r="BA99" t="str">
            <v/>
          </cell>
          <cell r="BB99" t="str">
            <v/>
          </cell>
          <cell r="BC99" t="str">
            <v/>
          </cell>
          <cell r="BD99" t="str">
            <v/>
          </cell>
          <cell r="BE99" t="str">
            <v/>
          </cell>
          <cell r="BF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cell r="AX100" t="str">
            <v/>
          </cell>
          <cell r="AY100" t="str">
            <v/>
          </cell>
          <cell r="AZ100" t="str">
            <v/>
          </cell>
          <cell r="BA100" t="str">
            <v/>
          </cell>
          <cell r="BB100" t="str">
            <v/>
          </cell>
          <cell r="BC100" t="str">
            <v/>
          </cell>
          <cell r="BD100" t="str">
            <v/>
          </cell>
          <cell r="BE100" t="str">
            <v/>
          </cell>
          <cell r="BF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cell r="AX101" t="str">
            <v/>
          </cell>
          <cell r="AY101" t="str">
            <v/>
          </cell>
          <cell r="AZ101" t="str">
            <v/>
          </cell>
          <cell r="BA101" t="str">
            <v/>
          </cell>
          <cell r="BB101" t="str">
            <v/>
          </cell>
          <cell r="BC101" t="str">
            <v/>
          </cell>
          <cell r="BD101" t="str">
            <v/>
          </cell>
          <cell r="BE101" t="str">
            <v/>
          </cell>
          <cell r="BF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cell r="AX102" t="str">
            <v/>
          </cell>
          <cell r="AY102" t="str">
            <v/>
          </cell>
          <cell r="AZ102" t="str">
            <v/>
          </cell>
          <cell r="BA102" t="str">
            <v/>
          </cell>
          <cell r="BB102" t="str">
            <v/>
          </cell>
          <cell r="BC102" t="str">
            <v/>
          </cell>
          <cell r="BD102" t="str">
            <v/>
          </cell>
          <cell r="BE102" t="str">
            <v/>
          </cell>
          <cell r="BF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cell r="AX103" t="str">
            <v/>
          </cell>
          <cell r="AY103" t="str">
            <v/>
          </cell>
          <cell r="AZ103" t="str">
            <v/>
          </cell>
          <cell r="BA103" t="str">
            <v/>
          </cell>
          <cell r="BB103" t="str">
            <v/>
          </cell>
          <cell r="BC103" t="str">
            <v/>
          </cell>
          <cell r="BD103" t="str">
            <v/>
          </cell>
          <cell r="BE103" t="str">
            <v/>
          </cell>
          <cell r="BF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cell r="AX104" t="str">
            <v/>
          </cell>
          <cell r="AY104" t="str">
            <v/>
          </cell>
          <cell r="AZ104" t="str">
            <v/>
          </cell>
          <cell r="BA104" t="str">
            <v/>
          </cell>
          <cell r="BB104" t="str">
            <v/>
          </cell>
          <cell r="BC104" t="str">
            <v/>
          </cell>
          <cell r="BD104" t="str">
            <v/>
          </cell>
          <cell r="BE104" t="str">
            <v/>
          </cell>
          <cell r="BF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cell r="AX105" t="str">
            <v/>
          </cell>
          <cell r="AY105" t="str">
            <v/>
          </cell>
          <cell r="AZ105" t="str">
            <v/>
          </cell>
          <cell r="BA105" t="str">
            <v/>
          </cell>
          <cell r="BB105" t="str">
            <v/>
          </cell>
          <cell r="BC105" t="str">
            <v/>
          </cell>
          <cell r="BD105" t="str">
            <v/>
          </cell>
          <cell r="BE105" t="str">
            <v/>
          </cell>
          <cell r="BF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cell r="AX106" t="str">
            <v/>
          </cell>
          <cell r="AY106" t="str">
            <v/>
          </cell>
          <cell r="AZ106" t="str">
            <v/>
          </cell>
          <cell r="BA106" t="str">
            <v/>
          </cell>
          <cell r="BB106" t="str">
            <v/>
          </cell>
          <cell r="BC106" t="str">
            <v/>
          </cell>
          <cell r="BD106" t="str">
            <v/>
          </cell>
          <cell r="BE106" t="str">
            <v/>
          </cell>
          <cell r="BF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cell r="AX107" t="str">
            <v/>
          </cell>
          <cell r="AY107" t="str">
            <v/>
          </cell>
          <cell r="AZ107" t="str">
            <v/>
          </cell>
          <cell r="BA107" t="str">
            <v/>
          </cell>
          <cell r="BB107" t="str">
            <v/>
          </cell>
          <cell r="BC107" t="str">
            <v/>
          </cell>
          <cell r="BD107" t="str">
            <v/>
          </cell>
          <cell r="BE107" t="str">
            <v/>
          </cell>
          <cell r="BF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cell r="AX108" t="str">
            <v/>
          </cell>
          <cell r="AY108" t="str">
            <v/>
          </cell>
          <cell r="AZ108" t="str">
            <v/>
          </cell>
          <cell r="BA108" t="str">
            <v/>
          </cell>
          <cell r="BB108" t="str">
            <v/>
          </cell>
          <cell r="BC108" t="str">
            <v/>
          </cell>
          <cell r="BD108" t="str">
            <v/>
          </cell>
          <cell r="BE108" t="str">
            <v/>
          </cell>
          <cell r="BF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cell r="AX109" t="str">
            <v/>
          </cell>
          <cell r="AY109" t="str">
            <v/>
          </cell>
          <cell r="AZ109" t="str">
            <v/>
          </cell>
          <cell r="BA109" t="str">
            <v/>
          </cell>
          <cell r="BB109" t="str">
            <v/>
          </cell>
          <cell r="BC109" t="str">
            <v/>
          </cell>
          <cell r="BD109" t="str">
            <v/>
          </cell>
          <cell r="BE109" t="str">
            <v/>
          </cell>
          <cell r="BF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cell r="AX110" t="str">
            <v/>
          </cell>
          <cell r="AY110" t="str">
            <v/>
          </cell>
          <cell r="AZ110" t="str">
            <v/>
          </cell>
          <cell r="BA110" t="str">
            <v/>
          </cell>
          <cell r="BB110" t="str">
            <v/>
          </cell>
          <cell r="BC110" t="str">
            <v/>
          </cell>
          <cell r="BD110" t="str">
            <v/>
          </cell>
          <cell r="BE110" t="str">
            <v/>
          </cell>
          <cell r="BF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cell r="AX111" t="str">
            <v/>
          </cell>
          <cell r="AY111" t="str">
            <v/>
          </cell>
          <cell r="AZ111" t="str">
            <v/>
          </cell>
          <cell r="BA111" t="str">
            <v/>
          </cell>
          <cell r="BB111" t="str">
            <v/>
          </cell>
          <cell r="BC111" t="str">
            <v/>
          </cell>
          <cell r="BD111" t="str">
            <v/>
          </cell>
          <cell r="BE111" t="str">
            <v/>
          </cell>
          <cell r="BF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cell r="AX112" t="str">
            <v/>
          </cell>
          <cell r="AY112" t="str">
            <v/>
          </cell>
          <cell r="AZ112" t="str">
            <v/>
          </cell>
          <cell r="BA112" t="str">
            <v/>
          </cell>
          <cell r="BB112" t="str">
            <v/>
          </cell>
          <cell r="BC112" t="str">
            <v/>
          </cell>
          <cell r="BD112" t="str">
            <v/>
          </cell>
          <cell r="BE112" t="str">
            <v/>
          </cell>
          <cell r="BF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cell r="AX113" t="str">
            <v/>
          </cell>
          <cell r="AY113" t="str">
            <v/>
          </cell>
          <cell r="AZ113" t="str">
            <v/>
          </cell>
          <cell r="BA113" t="str">
            <v/>
          </cell>
          <cell r="BB113" t="str">
            <v/>
          </cell>
          <cell r="BC113" t="str">
            <v/>
          </cell>
          <cell r="BD113" t="str">
            <v/>
          </cell>
          <cell r="BE113" t="str">
            <v/>
          </cell>
          <cell r="BF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cell r="AX114" t="str">
            <v/>
          </cell>
          <cell r="AY114" t="str">
            <v/>
          </cell>
          <cell r="AZ114" t="str">
            <v/>
          </cell>
          <cell r="BA114" t="str">
            <v/>
          </cell>
          <cell r="BB114" t="str">
            <v/>
          </cell>
          <cell r="BC114" t="str">
            <v/>
          </cell>
          <cell r="BD114" t="str">
            <v/>
          </cell>
          <cell r="BE114" t="str">
            <v/>
          </cell>
          <cell r="BF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cell r="AX115" t="str">
            <v/>
          </cell>
          <cell r="AY115" t="str">
            <v/>
          </cell>
          <cell r="AZ115" t="str">
            <v/>
          </cell>
          <cell r="BA115" t="str">
            <v/>
          </cell>
          <cell r="BB115" t="str">
            <v/>
          </cell>
          <cell r="BC115" t="str">
            <v/>
          </cell>
          <cell r="BD115" t="str">
            <v/>
          </cell>
          <cell r="BE115" t="str">
            <v/>
          </cell>
          <cell r="BF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cell r="AX116" t="str">
            <v/>
          </cell>
          <cell r="AY116" t="str">
            <v/>
          </cell>
          <cell r="AZ116" t="str">
            <v/>
          </cell>
          <cell r="BA116" t="str">
            <v/>
          </cell>
          <cell r="BB116" t="str">
            <v/>
          </cell>
          <cell r="BC116" t="str">
            <v/>
          </cell>
          <cell r="BD116" t="str">
            <v/>
          </cell>
          <cell r="BE116" t="str">
            <v/>
          </cell>
          <cell r="BF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cell r="AX117" t="str">
            <v/>
          </cell>
          <cell r="AY117" t="str">
            <v/>
          </cell>
          <cell r="AZ117" t="str">
            <v/>
          </cell>
          <cell r="BA117" t="str">
            <v/>
          </cell>
          <cell r="BB117" t="str">
            <v/>
          </cell>
          <cell r="BC117" t="str">
            <v/>
          </cell>
          <cell r="BD117" t="str">
            <v/>
          </cell>
          <cell r="BE117" t="str">
            <v/>
          </cell>
          <cell r="BF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cell r="AX118" t="str">
            <v/>
          </cell>
          <cell r="AY118" t="str">
            <v/>
          </cell>
          <cell r="AZ118" t="str">
            <v/>
          </cell>
          <cell r="BA118" t="str">
            <v/>
          </cell>
          <cell r="BB118" t="str">
            <v/>
          </cell>
          <cell r="BC118" t="str">
            <v/>
          </cell>
          <cell r="BD118" t="str">
            <v/>
          </cell>
          <cell r="BE118" t="str">
            <v/>
          </cell>
          <cell r="BF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cell r="AX119" t="str">
            <v/>
          </cell>
          <cell r="AY119" t="str">
            <v/>
          </cell>
          <cell r="AZ119" t="str">
            <v/>
          </cell>
          <cell r="BA119" t="str">
            <v/>
          </cell>
          <cell r="BB119" t="str">
            <v/>
          </cell>
          <cell r="BC119" t="str">
            <v/>
          </cell>
          <cell r="BD119" t="str">
            <v/>
          </cell>
          <cell r="BE119" t="str">
            <v/>
          </cell>
          <cell r="BF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cell r="AX120" t="str">
            <v/>
          </cell>
          <cell r="AY120" t="str">
            <v/>
          </cell>
          <cell r="AZ120" t="str">
            <v/>
          </cell>
          <cell r="BA120" t="str">
            <v/>
          </cell>
          <cell r="BB120" t="str">
            <v/>
          </cell>
          <cell r="BC120" t="str">
            <v/>
          </cell>
          <cell r="BD120" t="str">
            <v/>
          </cell>
          <cell r="BE120" t="str">
            <v/>
          </cell>
          <cell r="BF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cell r="AX121" t="str">
            <v/>
          </cell>
          <cell r="AY121" t="str">
            <v/>
          </cell>
          <cell r="AZ121" t="str">
            <v/>
          </cell>
          <cell r="BA121" t="str">
            <v/>
          </cell>
          <cell r="BB121" t="str">
            <v/>
          </cell>
          <cell r="BC121" t="str">
            <v/>
          </cell>
          <cell r="BD121" t="str">
            <v/>
          </cell>
          <cell r="BE121" t="str">
            <v/>
          </cell>
          <cell r="BF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cell r="AX122" t="str">
            <v/>
          </cell>
          <cell r="AY122" t="str">
            <v/>
          </cell>
          <cell r="AZ122" t="str">
            <v/>
          </cell>
          <cell r="BA122" t="str">
            <v/>
          </cell>
          <cell r="BB122" t="str">
            <v/>
          </cell>
          <cell r="BC122" t="str">
            <v/>
          </cell>
          <cell r="BD122" t="str">
            <v/>
          </cell>
          <cell r="BE122" t="str">
            <v/>
          </cell>
          <cell r="BF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cell r="AX123" t="str">
            <v/>
          </cell>
          <cell r="AY123" t="str">
            <v/>
          </cell>
          <cell r="AZ123" t="str">
            <v/>
          </cell>
          <cell r="BA123" t="str">
            <v/>
          </cell>
          <cell r="BB123" t="str">
            <v/>
          </cell>
          <cell r="BC123" t="str">
            <v/>
          </cell>
          <cell r="BD123" t="str">
            <v/>
          </cell>
          <cell r="BE123" t="str">
            <v/>
          </cell>
          <cell r="BF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cell r="AX124" t="str">
            <v/>
          </cell>
          <cell r="AY124" t="str">
            <v/>
          </cell>
          <cell r="AZ124" t="str">
            <v/>
          </cell>
          <cell r="BA124" t="str">
            <v/>
          </cell>
          <cell r="BB124" t="str">
            <v/>
          </cell>
          <cell r="BC124" t="str">
            <v/>
          </cell>
          <cell r="BD124" t="str">
            <v/>
          </cell>
          <cell r="BE124" t="str">
            <v/>
          </cell>
          <cell r="BF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cell r="AX125" t="str">
            <v/>
          </cell>
          <cell r="AY125" t="str">
            <v/>
          </cell>
          <cell r="AZ125" t="str">
            <v/>
          </cell>
          <cell r="BA125" t="str">
            <v/>
          </cell>
          <cell r="BB125" t="str">
            <v/>
          </cell>
          <cell r="BC125" t="str">
            <v/>
          </cell>
          <cell r="BD125" t="str">
            <v/>
          </cell>
          <cell r="BE125" t="str">
            <v/>
          </cell>
          <cell r="BF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cell r="AX126" t="str">
            <v/>
          </cell>
          <cell r="AY126" t="str">
            <v/>
          </cell>
          <cell r="AZ126" t="str">
            <v/>
          </cell>
          <cell r="BA126" t="str">
            <v/>
          </cell>
          <cell r="BB126" t="str">
            <v/>
          </cell>
          <cell r="BC126" t="str">
            <v/>
          </cell>
          <cell r="BD126" t="str">
            <v/>
          </cell>
          <cell r="BE126" t="str">
            <v/>
          </cell>
          <cell r="BF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cell r="AX127" t="str">
            <v/>
          </cell>
          <cell r="AY127" t="str">
            <v/>
          </cell>
          <cell r="AZ127" t="str">
            <v/>
          </cell>
          <cell r="BA127" t="str">
            <v/>
          </cell>
          <cell r="BB127" t="str">
            <v/>
          </cell>
          <cell r="BC127" t="str">
            <v/>
          </cell>
          <cell r="BD127" t="str">
            <v/>
          </cell>
          <cell r="BE127" t="str">
            <v/>
          </cell>
          <cell r="BF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cell r="AX128" t="str">
            <v/>
          </cell>
          <cell r="AY128" t="str">
            <v/>
          </cell>
          <cell r="AZ128" t="str">
            <v/>
          </cell>
          <cell r="BA128" t="str">
            <v/>
          </cell>
          <cell r="BB128" t="str">
            <v/>
          </cell>
          <cell r="BC128" t="str">
            <v/>
          </cell>
          <cell r="BD128" t="str">
            <v/>
          </cell>
          <cell r="BE128" t="str">
            <v/>
          </cell>
          <cell r="BF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cell r="AX129" t="str">
            <v/>
          </cell>
          <cell r="AY129" t="str">
            <v/>
          </cell>
          <cell r="AZ129" t="str">
            <v/>
          </cell>
          <cell r="BA129" t="str">
            <v/>
          </cell>
          <cell r="BB129" t="str">
            <v/>
          </cell>
          <cell r="BC129" t="str">
            <v/>
          </cell>
          <cell r="BD129" t="str">
            <v/>
          </cell>
          <cell r="BE129" t="str">
            <v/>
          </cell>
          <cell r="BF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cell r="AX130" t="str">
            <v/>
          </cell>
          <cell r="AY130" t="str">
            <v/>
          </cell>
          <cell r="AZ130" t="str">
            <v/>
          </cell>
          <cell r="BA130" t="str">
            <v/>
          </cell>
          <cell r="BB130" t="str">
            <v/>
          </cell>
          <cell r="BC130" t="str">
            <v/>
          </cell>
          <cell r="BD130" t="str">
            <v/>
          </cell>
          <cell r="BE130" t="str">
            <v/>
          </cell>
          <cell r="BF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cell r="AX131" t="str">
            <v/>
          </cell>
          <cell r="AY131" t="str">
            <v/>
          </cell>
          <cell r="AZ131" t="str">
            <v/>
          </cell>
          <cell r="BA131" t="str">
            <v/>
          </cell>
          <cell r="BB131" t="str">
            <v/>
          </cell>
          <cell r="BC131" t="str">
            <v/>
          </cell>
          <cell r="BD131" t="str">
            <v/>
          </cell>
          <cell r="BE131" t="str">
            <v/>
          </cell>
          <cell r="BF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cell r="AX132" t="str">
            <v/>
          </cell>
          <cell r="AY132" t="str">
            <v/>
          </cell>
          <cell r="AZ132" t="str">
            <v/>
          </cell>
          <cell r="BA132" t="str">
            <v/>
          </cell>
          <cell r="BB132" t="str">
            <v/>
          </cell>
          <cell r="BC132" t="str">
            <v/>
          </cell>
          <cell r="BD132" t="str">
            <v/>
          </cell>
          <cell r="BE132" t="str">
            <v/>
          </cell>
          <cell r="BF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cell r="AX133" t="str">
            <v/>
          </cell>
          <cell r="AY133" t="str">
            <v/>
          </cell>
          <cell r="AZ133" t="str">
            <v/>
          </cell>
          <cell r="BA133" t="str">
            <v/>
          </cell>
          <cell r="BB133" t="str">
            <v/>
          </cell>
          <cell r="BC133" t="str">
            <v/>
          </cell>
          <cell r="BD133" t="str">
            <v/>
          </cell>
          <cell r="BE133" t="str">
            <v/>
          </cell>
          <cell r="BF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cell r="AX134" t="str">
            <v/>
          </cell>
          <cell r="AY134" t="str">
            <v/>
          </cell>
          <cell r="AZ134" t="str">
            <v/>
          </cell>
          <cell r="BA134" t="str">
            <v/>
          </cell>
          <cell r="BB134" t="str">
            <v/>
          </cell>
          <cell r="BC134" t="str">
            <v/>
          </cell>
          <cell r="BD134" t="str">
            <v/>
          </cell>
          <cell r="BE134" t="str">
            <v/>
          </cell>
          <cell r="BF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cell r="AX135" t="str">
            <v/>
          </cell>
          <cell r="AY135" t="str">
            <v/>
          </cell>
          <cell r="AZ135" t="str">
            <v/>
          </cell>
          <cell r="BA135" t="str">
            <v/>
          </cell>
          <cell r="BB135" t="str">
            <v/>
          </cell>
          <cell r="BC135" t="str">
            <v/>
          </cell>
          <cell r="BD135" t="str">
            <v/>
          </cell>
          <cell r="BE135" t="str">
            <v/>
          </cell>
          <cell r="BF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cell r="AX136" t="str">
            <v/>
          </cell>
          <cell r="AY136" t="str">
            <v/>
          </cell>
          <cell r="AZ136" t="str">
            <v/>
          </cell>
          <cell r="BA136" t="str">
            <v/>
          </cell>
          <cell r="BB136" t="str">
            <v/>
          </cell>
          <cell r="BC136" t="str">
            <v/>
          </cell>
          <cell r="BD136" t="str">
            <v/>
          </cell>
          <cell r="BE136" t="str">
            <v/>
          </cell>
          <cell r="BF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cell r="AX137" t="str">
            <v/>
          </cell>
          <cell r="AY137" t="str">
            <v/>
          </cell>
          <cell r="AZ137" t="str">
            <v/>
          </cell>
          <cell r="BA137" t="str">
            <v/>
          </cell>
          <cell r="BB137" t="str">
            <v/>
          </cell>
          <cell r="BC137" t="str">
            <v/>
          </cell>
          <cell r="BD137" t="str">
            <v/>
          </cell>
          <cell r="BE137" t="str">
            <v/>
          </cell>
          <cell r="BF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cell r="AX138" t="str">
            <v/>
          </cell>
          <cell r="AY138" t="str">
            <v/>
          </cell>
          <cell r="AZ138" t="str">
            <v/>
          </cell>
          <cell r="BA138" t="str">
            <v/>
          </cell>
          <cell r="BB138" t="str">
            <v/>
          </cell>
          <cell r="BC138" t="str">
            <v/>
          </cell>
          <cell r="BD138" t="str">
            <v/>
          </cell>
          <cell r="BE138" t="str">
            <v/>
          </cell>
          <cell r="BF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cell r="AX139" t="str">
            <v/>
          </cell>
          <cell r="AY139" t="str">
            <v/>
          </cell>
          <cell r="AZ139" t="str">
            <v/>
          </cell>
          <cell r="BA139" t="str">
            <v/>
          </cell>
          <cell r="BB139" t="str">
            <v/>
          </cell>
          <cell r="BC139" t="str">
            <v/>
          </cell>
          <cell r="BD139" t="str">
            <v/>
          </cell>
          <cell r="BE139" t="str">
            <v/>
          </cell>
          <cell r="BF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cell r="AX140" t="str">
            <v/>
          </cell>
          <cell r="AY140" t="str">
            <v/>
          </cell>
          <cell r="AZ140" t="str">
            <v/>
          </cell>
          <cell r="BA140" t="str">
            <v/>
          </cell>
          <cell r="BB140" t="str">
            <v/>
          </cell>
          <cell r="BC140" t="str">
            <v/>
          </cell>
          <cell r="BD140" t="str">
            <v/>
          </cell>
          <cell r="BE140" t="str">
            <v/>
          </cell>
          <cell r="BF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cell r="AX141" t="str">
            <v/>
          </cell>
          <cell r="AY141" t="str">
            <v/>
          </cell>
          <cell r="AZ141" t="str">
            <v/>
          </cell>
          <cell r="BA141" t="str">
            <v/>
          </cell>
          <cell r="BB141" t="str">
            <v/>
          </cell>
          <cell r="BC141" t="str">
            <v/>
          </cell>
          <cell r="BD141" t="str">
            <v/>
          </cell>
          <cell r="BE141" t="str">
            <v/>
          </cell>
          <cell r="BF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cell r="AX142" t="str">
            <v/>
          </cell>
          <cell r="AY142" t="str">
            <v/>
          </cell>
          <cell r="AZ142" t="str">
            <v/>
          </cell>
          <cell r="BA142" t="str">
            <v/>
          </cell>
          <cell r="BB142" t="str">
            <v/>
          </cell>
          <cell r="BC142" t="str">
            <v/>
          </cell>
          <cell r="BD142" t="str">
            <v/>
          </cell>
          <cell r="BE142" t="str">
            <v/>
          </cell>
          <cell r="BF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cell r="AX143" t="str">
            <v/>
          </cell>
          <cell r="AY143" t="str">
            <v/>
          </cell>
          <cell r="AZ143" t="str">
            <v/>
          </cell>
          <cell r="BA143" t="str">
            <v/>
          </cell>
          <cell r="BB143" t="str">
            <v/>
          </cell>
          <cell r="BC143" t="str">
            <v/>
          </cell>
          <cell r="BD143" t="str">
            <v/>
          </cell>
          <cell r="BE143" t="str">
            <v/>
          </cell>
          <cell r="BF143" t="str">
            <v/>
          </cell>
        </row>
      </sheetData>
      <sheetData sheetId="7" refreshError="1"/>
      <sheetData sheetId="8" refreshError="1">
        <row r="7">
          <cell r="B7">
            <v>1</v>
          </cell>
          <cell r="C7" t="str">
            <v>Dr. H. IDRUS ALWI, M.Pd</v>
          </cell>
          <cell r="D7">
            <v>0.9</v>
          </cell>
          <cell r="E7">
            <v>1</v>
          </cell>
          <cell r="F7">
            <v>100</v>
          </cell>
          <cell r="G7">
            <v>1</v>
          </cell>
          <cell r="I7">
            <v>6</v>
          </cell>
          <cell r="J7">
            <v>1</v>
          </cell>
          <cell r="K7">
            <v>85</v>
          </cell>
          <cell r="L7">
            <v>12</v>
          </cell>
          <cell r="N7">
            <v>9</v>
          </cell>
          <cell r="O7">
            <v>1</v>
          </cell>
          <cell r="P7">
            <v>80</v>
          </cell>
          <cell r="Q7">
            <v>12</v>
          </cell>
          <cell r="S7">
            <v>6</v>
          </cell>
          <cell r="T7">
            <v>1</v>
          </cell>
          <cell r="U7">
            <v>90</v>
          </cell>
          <cell r="V7">
            <v>12</v>
          </cell>
          <cell r="X7">
            <v>4.5</v>
          </cell>
          <cell r="Y7">
            <v>1</v>
          </cell>
          <cell r="Z7">
            <v>90</v>
          </cell>
          <cell r="AA7">
            <v>12</v>
          </cell>
          <cell r="AC7">
            <v>0.45</v>
          </cell>
          <cell r="AD7">
            <v>1</v>
          </cell>
          <cell r="AE7">
            <v>100</v>
          </cell>
          <cell r="AF7">
            <v>1</v>
          </cell>
          <cell r="AH7">
            <v>9</v>
          </cell>
          <cell r="AI7">
            <v>1</v>
          </cell>
          <cell r="AJ7">
            <v>90</v>
          </cell>
          <cell r="AK7">
            <v>12</v>
          </cell>
          <cell r="AM7">
            <v>0.9</v>
          </cell>
          <cell r="AN7">
            <v>1</v>
          </cell>
          <cell r="AO7">
            <v>80</v>
          </cell>
          <cell r="AP7">
            <v>1</v>
          </cell>
          <cell r="AR7">
            <v>1</v>
          </cell>
          <cell r="AS7">
            <v>1</v>
          </cell>
          <cell r="AT7">
            <v>100</v>
          </cell>
          <cell r="AU7">
            <v>12</v>
          </cell>
        </row>
        <row r="8">
          <cell r="B8">
            <v>2</v>
          </cell>
          <cell r="C8" t="str">
            <v>Drs. H. SUJANGI</v>
          </cell>
          <cell r="D8">
            <v>0.9</v>
          </cell>
          <cell r="E8">
            <v>1</v>
          </cell>
          <cell r="F8">
            <v>80</v>
          </cell>
          <cell r="G8">
            <v>1</v>
          </cell>
          <cell r="I8">
            <v>6</v>
          </cell>
          <cell r="J8">
            <v>1</v>
          </cell>
          <cell r="K8">
            <v>80</v>
          </cell>
          <cell r="L8">
            <v>12</v>
          </cell>
          <cell r="N8">
            <v>9</v>
          </cell>
          <cell r="O8">
            <v>1</v>
          </cell>
          <cell r="P8">
            <v>80</v>
          </cell>
          <cell r="Q8">
            <v>12</v>
          </cell>
          <cell r="S8">
            <v>6</v>
          </cell>
          <cell r="T8">
            <v>1</v>
          </cell>
          <cell r="U8">
            <v>76</v>
          </cell>
          <cell r="V8">
            <v>12</v>
          </cell>
          <cell r="X8">
            <v>4.5</v>
          </cell>
          <cell r="Y8">
            <v>1</v>
          </cell>
          <cell r="Z8">
            <v>80</v>
          </cell>
          <cell r="AA8">
            <v>12</v>
          </cell>
          <cell r="AC8">
            <v>0.45</v>
          </cell>
          <cell r="AD8">
            <v>1</v>
          </cell>
          <cell r="AE8">
            <v>76</v>
          </cell>
          <cell r="AF8">
            <v>1</v>
          </cell>
          <cell r="AH8">
            <v>9</v>
          </cell>
          <cell r="AI8">
            <v>1</v>
          </cell>
          <cell r="AJ8">
            <v>76</v>
          </cell>
          <cell r="AK8">
            <v>12</v>
          </cell>
          <cell r="AM8">
            <v>0.9</v>
          </cell>
          <cell r="AN8">
            <v>1</v>
          </cell>
          <cell r="AO8">
            <v>88</v>
          </cell>
          <cell r="AP8">
            <v>1</v>
          </cell>
          <cell r="AR8">
            <v>0.75</v>
          </cell>
          <cell r="AS8">
            <v>1</v>
          </cell>
          <cell r="AT8">
            <v>88</v>
          </cell>
          <cell r="AU8">
            <v>12</v>
          </cell>
        </row>
        <row r="9">
          <cell r="B9">
            <v>3</v>
          </cell>
          <cell r="C9" t="str">
            <v>Drs. M. SALEH</v>
          </cell>
          <cell r="D9">
            <v>0.9</v>
          </cell>
          <cell r="E9">
            <v>1</v>
          </cell>
          <cell r="F9">
            <v>80</v>
          </cell>
          <cell r="G9">
            <v>1</v>
          </cell>
          <cell r="I9">
            <v>6</v>
          </cell>
          <cell r="J9">
            <v>1</v>
          </cell>
          <cell r="K9">
            <v>80</v>
          </cell>
          <cell r="L9">
            <v>12</v>
          </cell>
          <cell r="N9">
            <v>9</v>
          </cell>
          <cell r="O9">
            <v>1</v>
          </cell>
          <cell r="P9">
            <v>80</v>
          </cell>
          <cell r="Q9">
            <v>12</v>
          </cell>
          <cell r="S9">
            <v>6</v>
          </cell>
          <cell r="T9">
            <v>1</v>
          </cell>
          <cell r="U9">
            <v>76</v>
          </cell>
          <cell r="V9">
            <v>12</v>
          </cell>
          <cell r="X9">
            <v>4.5</v>
          </cell>
          <cell r="Y9">
            <v>1</v>
          </cell>
          <cell r="Z9">
            <v>80</v>
          </cell>
          <cell r="AA9">
            <v>12</v>
          </cell>
          <cell r="AC9">
            <v>0.45</v>
          </cell>
          <cell r="AD9">
            <v>1</v>
          </cell>
          <cell r="AE9">
            <v>76</v>
          </cell>
          <cell r="AF9">
            <v>1</v>
          </cell>
          <cell r="AH9">
            <v>9</v>
          </cell>
          <cell r="AI9">
            <v>1</v>
          </cell>
          <cell r="AJ9">
            <v>76</v>
          </cell>
          <cell r="AK9">
            <v>12</v>
          </cell>
          <cell r="AM9">
            <v>0.9</v>
          </cell>
          <cell r="AN9">
            <v>1</v>
          </cell>
          <cell r="AO9">
            <v>76</v>
          </cell>
          <cell r="AP9">
            <v>1</v>
          </cell>
          <cell r="AR9">
            <v>0.75</v>
          </cell>
          <cell r="AS9">
            <v>1</v>
          </cell>
          <cell r="AT9">
            <v>80</v>
          </cell>
          <cell r="AU9">
            <v>12</v>
          </cell>
        </row>
        <row r="10">
          <cell r="B10">
            <v>4</v>
          </cell>
          <cell r="C10" t="str">
            <v>SITI NURBAITI, S.Ag, M.Pd.I</v>
          </cell>
          <cell r="D10">
            <v>0.9</v>
          </cell>
          <cell r="E10">
            <v>1</v>
          </cell>
          <cell r="F10">
            <v>90</v>
          </cell>
          <cell r="G10">
            <v>1</v>
          </cell>
          <cell r="I10">
            <v>6</v>
          </cell>
          <cell r="J10">
            <v>1</v>
          </cell>
          <cell r="K10">
            <v>90</v>
          </cell>
          <cell r="L10">
            <v>12</v>
          </cell>
          <cell r="N10">
            <v>9</v>
          </cell>
          <cell r="O10">
            <v>1</v>
          </cell>
          <cell r="P10">
            <v>80</v>
          </cell>
          <cell r="Q10">
            <v>12</v>
          </cell>
          <cell r="S10">
            <v>6</v>
          </cell>
          <cell r="T10">
            <v>1</v>
          </cell>
          <cell r="U10">
            <v>80</v>
          </cell>
          <cell r="V10">
            <v>12</v>
          </cell>
          <cell r="X10">
            <v>4.5</v>
          </cell>
          <cell r="Y10">
            <v>1</v>
          </cell>
          <cell r="Z10">
            <v>80</v>
          </cell>
          <cell r="AA10">
            <v>12</v>
          </cell>
          <cell r="AC10">
            <v>0.45</v>
          </cell>
          <cell r="AD10">
            <v>1</v>
          </cell>
          <cell r="AE10">
            <v>80</v>
          </cell>
          <cell r="AF10">
            <v>1</v>
          </cell>
          <cell r="AH10">
            <v>9</v>
          </cell>
          <cell r="AI10">
            <v>1</v>
          </cell>
          <cell r="AJ10">
            <v>80</v>
          </cell>
          <cell r="AK10">
            <v>12</v>
          </cell>
          <cell r="AM10">
            <v>0.9</v>
          </cell>
          <cell r="AN10">
            <v>1</v>
          </cell>
          <cell r="AO10">
            <v>76</v>
          </cell>
          <cell r="AP10">
            <v>1</v>
          </cell>
          <cell r="AR10">
            <v>0.75</v>
          </cell>
          <cell r="AS10">
            <v>1</v>
          </cell>
          <cell r="AT10">
            <v>80</v>
          </cell>
          <cell r="AU10">
            <v>12</v>
          </cell>
        </row>
        <row r="11">
          <cell r="B11">
            <v>5</v>
          </cell>
          <cell r="C11" t="str">
            <v>Drs. A. AMIN MUSTOFA, M.Pd</v>
          </cell>
          <cell r="D11">
            <v>0.9</v>
          </cell>
          <cell r="E11">
            <v>1</v>
          </cell>
          <cell r="F11">
            <v>80</v>
          </cell>
          <cell r="G11">
            <v>1</v>
          </cell>
          <cell r="I11">
            <v>6</v>
          </cell>
          <cell r="J11">
            <v>1</v>
          </cell>
          <cell r="K11">
            <v>80</v>
          </cell>
          <cell r="L11">
            <v>12</v>
          </cell>
          <cell r="N11">
            <v>9</v>
          </cell>
          <cell r="O11">
            <v>1</v>
          </cell>
          <cell r="P11">
            <v>76</v>
          </cell>
          <cell r="Q11">
            <v>12</v>
          </cell>
          <cell r="S11">
            <v>6</v>
          </cell>
          <cell r="T11">
            <v>1</v>
          </cell>
          <cell r="U11">
            <v>76</v>
          </cell>
          <cell r="V11">
            <v>12</v>
          </cell>
          <cell r="X11">
            <v>4.5</v>
          </cell>
          <cell r="Y11">
            <v>1</v>
          </cell>
          <cell r="Z11">
            <v>76</v>
          </cell>
          <cell r="AA11">
            <v>12</v>
          </cell>
          <cell r="AC11">
            <v>0.45</v>
          </cell>
          <cell r="AD11">
            <v>1</v>
          </cell>
          <cell r="AE11">
            <v>76</v>
          </cell>
          <cell r="AF11">
            <v>1</v>
          </cell>
          <cell r="AH11">
            <v>9</v>
          </cell>
          <cell r="AI11">
            <v>1</v>
          </cell>
          <cell r="AJ11">
            <v>76</v>
          </cell>
          <cell r="AK11">
            <v>12</v>
          </cell>
          <cell r="AM11">
            <v>0.9</v>
          </cell>
          <cell r="AN11">
            <v>1</v>
          </cell>
          <cell r="AO11">
            <v>76</v>
          </cell>
          <cell r="AP11">
            <v>1</v>
          </cell>
          <cell r="AR11">
            <v>0.75</v>
          </cell>
          <cell r="AS11">
            <v>1</v>
          </cell>
          <cell r="AT11">
            <v>80</v>
          </cell>
          <cell r="AU11">
            <v>12</v>
          </cell>
        </row>
        <row r="12">
          <cell r="B12">
            <v>6</v>
          </cell>
          <cell r="C12" t="str">
            <v>Drs. AKHMAD SUGANDA, M.Pd</v>
          </cell>
          <cell r="D12">
            <v>0.9</v>
          </cell>
          <cell r="E12">
            <v>1</v>
          </cell>
          <cell r="F12">
            <v>80</v>
          </cell>
          <cell r="G12">
            <v>1</v>
          </cell>
          <cell r="I12">
            <v>6</v>
          </cell>
          <cell r="J12">
            <v>1</v>
          </cell>
          <cell r="K12">
            <v>80</v>
          </cell>
          <cell r="L12">
            <v>12</v>
          </cell>
          <cell r="N12">
            <v>9</v>
          </cell>
          <cell r="O12">
            <v>1</v>
          </cell>
          <cell r="P12">
            <v>80</v>
          </cell>
          <cell r="Q12">
            <v>12</v>
          </cell>
          <cell r="S12">
            <v>6</v>
          </cell>
          <cell r="T12">
            <v>1</v>
          </cell>
          <cell r="U12">
            <v>76</v>
          </cell>
          <cell r="V12">
            <v>12</v>
          </cell>
          <cell r="X12">
            <v>4.5</v>
          </cell>
          <cell r="Y12">
            <v>1</v>
          </cell>
          <cell r="Z12">
            <v>80</v>
          </cell>
          <cell r="AA12">
            <v>12</v>
          </cell>
          <cell r="AC12">
            <v>0.45</v>
          </cell>
          <cell r="AD12">
            <v>1</v>
          </cell>
          <cell r="AE12">
            <v>76</v>
          </cell>
          <cell r="AF12">
            <v>1</v>
          </cell>
          <cell r="AH12">
            <v>9</v>
          </cell>
          <cell r="AI12">
            <v>1</v>
          </cell>
          <cell r="AJ12">
            <v>76</v>
          </cell>
          <cell r="AK12">
            <v>12</v>
          </cell>
          <cell r="AM12">
            <v>0.9</v>
          </cell>
          <cell r="AN12">
            <v>1</v>
          </cell>
          <cell r="AO12">
            <v>76</v>
          </cell>
          <cell r="AP12">
            <v>1</v>
          </cell>
          <cell r="AR12">
            <v>0.75</v>
          </cell>
          <cell r="AS12">
            <v>1</v>
          </cell>
          <cell r="AT12">
            <v>80</v>
          </cell>
          <cell r="AU12">
            <v>12</v>
          </cell>
        </row>
        <row r="13">
          <cell r="B13">
            <v>7</v>
          </cell>
          <cell r="C13" t="str">
            <v>Dr. Hj. KUN SRI WARDHANI, M.Pd</v>
          </cell>
          <cell r="D13">
            <v>0.6</v>
          </cell>
          <cell r="E13">
            <v>1</v>
          </cell>
          <cell r="F13">
            <v>80</v>
          </cell>
          <cell r="G13">
            <v>1</v>
          </cell>
          <cell r="I13">
            <v>5.6</v>
          </cell>
          <cell r="J13">
            <v>1</v>
          </cell>
          <cell r="K13">
            <v>80</v>
          </cell>
          <cell r="L13">
            <v>12</v>
          </cell>
          <cell r="N13">
            <v>6</v>
          </cell>
          <cell r="O13">
            <v>1</v>
          </cell>
          <cell r="P13">
            <v>76</v>
          </cell>
          <cell r="Q13">
            <v>12</v>
          </cell>
          <cell r="S13">
            <v>4</v>
          </cell>
          <cell r="T13">
            <v>1</v>
          </cell>
          <cell r="U13">
            <v>76</v>
          </cell>
          <cell r="V13">
            <v>12</v>
          </cell>
          <cell r="X13">
            <v>3</v>
          </cell>
          <cell r="Y13">
            <v>1</v>
          </cell>
          <cell r="Z13">
            <v>76</v>
          </cell>
          <cell r="AA13">
            <v>12</v>
          </cell>
          <cell r="AC13">
            <v>0.3</v>
          </cell>
          <cell r="AD13">
            <v>1</v>
          </cell>
          <cell r="AE13">
            <v>76</v>
          </cell>
          <cell r="AF13">
            <v>1</v>
          </cell>
          <cell r="AH13">
            <v>6</v>
          </cell>
          <cell r="AI13">
            <v>1</v>
          </cell>
          <cell r="AJ13">
            <v>76</v>
          </cell>
          <cell r="AK13">
            <v>12</v>
          </cell>
          <cell r="AM13">
            <v>0.6</v>
          </cell>
          <cell r="AN13">
            <v>1</v>
          </cell>
          <cell r="AO13">
            <v>76</v>
          </cell>
          <cell r="AP13">
            <v>1</v>
          </cell>
          <cell r="AR13">
            <v>0.75</v>
          </cell>
          <cell r="AS13">
            <v>1</v>
          </cell>
          <cell r="AT13">
            <v>80</v>
          </cell>
          <cell r="AU13">
            <v>12</v>
          </cell>
        </row>
        <row r="14">
          <cell r="B14">
            <v>8</v>
          </cell>
          <cell r="C14" t="str">
            <v>ABDUL MANAP, M.Pd</v>
          </cell>
          <cell r="D14">
            <v>0.9</v>
          </cell>
          <cell r="E14">
            <v>1</v>
          </cell>
          <cell r="F14">
            <v>80</v>
          </cell>
          <cell r="G14">
            <v>1</v>
          </cell>
          <cell r="I14">
            <v>6</v>
          </cell>
          <cell r="J14">
            <v>1</v>
          </cell>
          <cell r="K14">
            <v>80</v>
          </cell>
          <cell r="L14">
            <v>12</v>
          </cell>
          <cell r="N14">
            <v>9</v>
          </cell>
          <cell r="O14">
            <v>1</v>
          </cell>
          <cell r="P14">
            <v>76</v>
          </cell>
          <cell r="Q14">
            <v>12</v>
          </cell>
          <cell r="S14">
            <v>6</v>
          </cell>
          <cell r="T14">
            <v>1</v>
          </cell>
          <cell r="U14">
            <v>76</v>
          </cell>
          <cell r="V14">
            <v>12</v>
          </cell>
          <cell r="X14">
            <v>4.5</v>
          </cell>
          <cell r="Y14">
            <v>1</v>
          </cell>
          <cell r="Z14">
            <v>76</v>
          </cell>
          <cell r="AA14">
            <v>12</v>
          </cell>
          <cell r="AC14">
            <v>0.45</v>
          </cell>
          <cell r="AD14">
            <v>1</v>
          </cell>
          <cell r="AE14">
            <v>76</v>
          </cell>
          <cell r="AF14">
            <v>1</v>
          </cell>
          <cell r="AH14">
            <v>9</v>
          </cell>
          <cell r="AI14">
            <v>1</v>
          </cell>
          <cell r="AJ14">
            <v>76</v>
          </cell>
          <cell r="AK14">
            <v>12</v>
          </cell>
          <cell r="AM14">
            <v>0.9</v>
          </cell>
          <cell r="AN14">
            <v>1</v>
          </cell>
          <cell r="AO14">
            <v>76</v>
          </cell>
          <cell r="AP14">
            <v>1</v>
          </cell>
          <cell r="AR14">
            <v>0.75</v>
          </cell>
          <cell r="AS14">
            <v>1</v>
          </cell>
          <cell r="AT14">
            <v>80</v>
          </cell>
          <cell r="AU14">
            <v>12</v>
          </cell>
        </row>
        <row r="15">
          <cell r="B15">
            <v>9</v>
          </cell>
          <cell r="C15" t="str">
            <v>ABDUL WAHAB, S.Pd</v>
          </cell>
          <cell r="D15">
            <v>0.6</v>
          </cell>
          <cell r="E15">
            <v>1</v>
          </cell>
          <cell r="F15">
            <v>80</v>
          </cell>
          <cell r="G15">
            <v>1</v>
          </cell>
          <cell r="I15">
            <v>5.6</v>
          </cell>
          <cell r="J15">
            <v>1</v>
          </cell>
          <cell r="K15">
            <v>80</v>
          </cell>
          <cell r="L15">
            <v>12</v>
          </cell>
          <cell r="N15">
            <v>6</v>
          </cell>
          <cell r="O15">
            <v>1</v>
          </cell>
          <cell r="P15">
            <v>76</v>
          </cell>
          <cell r="Q15">
            <v>12</v>
          </cell>
          <cell r="S15">
            <v>4</v>
          </cell>
          <cell r="T15">
            <v>1</v>
          </cell>
          <cell r="U15">
            <v>76</v>
          </cell>
          <cell r="V15">
            <v>12</v>
          </cell>
          <cell r="X15">
            <v>3</v>
          </cell>
          <cell r="Y15">
            <v>1</v>
          </cell>
          <cell r="Z15">
            <v>76</v>
          </cell>
          <cell r="AA15">
            <v>12</v>
          </cell>
          <cell r="AC15">
            <v>0.3</v>
          </cell>
          <cell r="AD15">
            <v>1</v>
          </cell>
          <cell r="AE15">
            <v>76</v>
          </cell>
          <cell r="AF15">
            <v>1</v>
          </cell>
          <cell r="AH15">
            <v>6</v>
          </cell>
          <cell r="AI15">
            <v>1</v>
          </cell>
          <cell r="AJ15">
            <v>76</v>
          </cell>
          <cell r="AK15">
            <v>12</v>
          </cell>
          <cell r="AM15">
            <v>0.6</v>
          </cell>
          <cell r="AN15">
            <v>1</v>
          </cell>
          <cell r="AO15">
            <v>76</v>
          </cell>
          <cell r="AP15">
            <v>1</v>
          </cell>
          <cell r="AR15">
            <v>0.75</v>
          </cell>
          <cell r="AS15">
            <v>1</v>
          </cell>
          <cell r="AT15">
            <v>80</v>
          </cell>
          <cell r="AU15">
            <v>12</v>
          </cell>
        </row>
        <row r="16">
          <cell r="B16">
            <v>10</v>
          </cell>
          <cell r="C16" t="str">
            <v>A. TAUFIK, S.Ag, MM</v>
          </cell>
          <cell r="D16">
            <v>0.9</v>
          </cell>
          <cell r="E16">
            <v>1</v>
          </cell>
          <cell r="F16">
            <v>80</v>
          </cell>
          <cell r="G16">
            <v>1</v>
          </cell>
          <cell r="I16">
            <v>6</v>
          </cell>
          <cell r="J16">
            <v>1</v>
          </cell>
          <cell r="K16">
            <v>80</v>
          </cell>
          <cell r="L16">
            <v>12</v>
          </cell>
          <cell r="N16">
            <v>9</v>
          </cell>
          <cell r="O16">
            <v>1</v>
          </cell>
          <cell r="P16">
            <v>76</v>
          </cell>
          <cell r="Q16">
            <v>12</v>
          </cell>
          <cell r="S16">
            <v>6</v>
          </cell>
          <cell r="T16">
            <v>1</v>
          </cell>
          <cell r="U16">
            <v>76</v>
          </cell>
          <cell r="V16">
            <v>12</v>
          </cell>
          <cell r="X16">
            <v>4.5</v>
          </cell>
          <cell r="Y16">
            <v>1</v>
          </cell>
          <cell r="Z16">
            <v>76</v>
          </cell>
          <cell r="AA16">
            <v>12</v>
          </cell>
          <cell r="AC16">
            <v>0.45</v>
          </cell>
          <cell r="AD16">
            <v>1</v>
          </cell>
          <cell r="AE16">
            <v>76</v>
          </cell>
          <cell r="AF16">
            <v>1</v>
          </cell>
          <cell r="AH16">
            <v>9</v>
          </cell>
          <cell r="AI16">
            <v>1</v>
          </cell>
          <cell r="AJ16">
            <v>76</v>
          </cell>
          <cell r="AK16">
            <v>12</v>
          </cell>
          <cell r="AM16">
            <v>0.9</v>
          </cell>
          <cell r="AN16">
            <v>1</v>
          </cell>
          <cell r="AO16">
            <v>76</v>
          </cell>
          <cell r="AP16">
            <v>1</v>
          </cell>
          <cell r="AR16">
            <v>0.75</v>
          </cell>
          <cell r="AS16">
            <v>1</v>
          </cell>
          <cell r="AT16">
            <v>80</v>
          </cell>
          <cell r="AU16">
            <v>12</v>
          </cell>
        </row>
        <row r="17">
          <cell r="B17">
            <v>11</v>
          </cell>
          <cell r="C17" t="str">
            <v>Drs. HADI WIJAYA</v>
          </cell>
          <cell r="D17">
            <v>0.9</v>
          </cell>
          <cell r="E17">
            <v>1</v>
          </cell>
          <cell r="F17">
            <v>85</v>
          </cell>
          <cell r="G17">
            <v>1</v>
          </cell>
          <cell r="I17">
            <v>6</v>
          </cell>
          <cell r="J17">
            <v>1</v>
          </cell>
          <cell r="K17">
            <v>85</v>
          </cell>
          <cell r="L17">
            <v>12</v>
          </cell>
          <cell r="N17">
            <v>9</v>
          </cell>
          <cell r="O17">
            <v>1</v>
          </cell>
          <cell r="P17">
            <v>80</v>
          </cell>
          <cell r="Q17">
            <v>12</v>
          </cell>
          <cell r="S17">
            <v>6</v>
          </cell>
          <cell r="T17">
            <v>1</v>
          </cell>
          <cell r="U17">
            <v>80</v>
          </cell>
          <cell r="V17">
            <v>12</v>
          </cell>
          <cell r="X17">
            <v>4.5</v>
          </cell>
          <cell r="Y17">
            <v>1</v>
          </cell>
          <cell r="Z17">
            <v>80</v>
          </cell>
          <cell r="AA17">
            <v>12</v>
          </cell>
          <cell r="AC17">
            <v>0.45</v>
          </cell>
          <cell r="AD17">
            <v>1</v>
          </cell>
          <cell r="AE17">
            <v>80</v>
          </cell>
          <cell r="AF17">
            <v>1</v>
          </cell>
          <cell r="AH17">
            <v>9</v>
          </cell>
          <cell r="AI17">
            <v>1</v>
          </cell>
          <cell r="AJ17">
            <v>80</v>
          </cell>
          <cell r="AK17">
            <v>12</v>
          </cell>
          <cell r="AM17">
            <v>0.9</v>
          </cell>
          <cell r="AN17">
            <v>1</v>
          </cell>
          <cell r="AO17">
            <v>80</v>
          </cell>
          <cell r="AP17">
            <v>1</v>
          </cell>
          <cell r="AR17">
            <v>1</v>
          </cell>
          <cell r="AS17">
            <v>1</v>
          </cell>
          <cell r="AT17">
            <v>80</v>
          </cell>
          <cell r="AU17">
            <v>12</v>
          </cell>
        </row>
        <row r="18">
          <cell r="B18">
            <v>12</v>
          </cell>
          <cell r="C18" t="str">
            <v>ARTATI ISMAILIA, SE, M.Ak</v>
          </cell>
          <cell r="D18">
            <v>0.9</v>
          </cell>
          <cell r="E18">
            <v>1</v>
          </cell>
          <cell r="F18">
            <v>80</v>
          </cell>
          <cell r="G18">
            <v>1</v>
          </cell>
          <cell r="I18">
            <v>6</v>
          </cell>
          <cell r="J18">
            <v>1</v>
          </cell>
          <cell r="K18">
            <v>80</v>
          </cell>
          <cell r="L18">
            <v>12</v>
          </cell>
          <cell r="N18">
            <v>9</v>
          </cell>
          <cell r="O18">
            <v>1</v>
          </cell>
          <cell r="P18">
            <v>76</v>
          </cell>
          <cell r="Q18">
            <v>12</v>
          </cell>
          <cell r="S18">
            <v>6</v>
          </cell>
          <cell r="T18">
            <v>1</v>
          </cell>
          <cell r="U18">
            <v>76</v>
          </cell>
          <cell r="V18">
            <v>12</v>
          </cell>
          <cell r="X18">
            <v>4.5</v>
          </cell>
          <cell r="Y18">
            <v>1</v>
          </cell>
          <cell r="Z18">
            <v>76</v>
          </cell>
          <cell r="AA18">
            <v>12</v>
          </cell>
          <cell r="AC18">
            <v>0.45</v>
          </cell>
          <cell r="AD18">
            <v>1</v>
          </cell>
          <cell r="AE18">
            <v>76</v>
          </cell>
          <cell r="AF18">
            <v>1</v>
          </cell>
          <cell r="AH18">
            <v>9</v>
          </cell>
          <cell r="AI18">
            <v>1</v>
          </cell>
          <cell r="AJ18">
            <v>76</v>
          </cell>
          <cell r="AK18">
            <v>12</v>
          </cell>
          <cell r="AM18">
            <v>0.9</v>
          </cell>
          <cell r="AN18">
            <v>1</v>
          </cell>
          <cell r="AO18">
            <v>76</v>
          </cell>
          <cell r="AP18">
            <v>1</v>
          </cell>
          <cell r="AR18">
            <v>0.75</v>
          </cell>
          <cell r="AS18">
            <v>1</v>
          </cell>
          <cell r="AT18">
            <v>80</v>
          </cell>
          <cell r="AU18">
            <v>12</v>
          </cell>
        </row>
        <row r="19">
          <cell r="B19">
            <v>13</v>
          </cell>
          <cell r="C19" t="str">
            <v>Drs. AHMAD KHOTIB, M.Pd</v>
          </cell>
          <cell r="D19">
            <v>0.9</v>
          </cell>
          <cell r="E19">
            <v>1</v>
          </cell>
          <cell r="F19">
            <v>80</v>
          </cell>
          <cell r="G19">
            <v>1</v>
          </cell>
          <cell r="I19">
            <v>6</v>
          </cell>
          <cell r="J19">
            <v>1</v>
          </cell>
          <cell r="K19">
            <v>80</v>
          </cell>
          <cell r="L19">
            <v>12</v>
          </cell>
          <cell r="N19">
            <v>9</v>
          </cell>
          <cell r="O19">
            <v>1</v>
          </cell>
          <cell r="P19">
            <v>76</v>
          </cell>
          <cell r="Q19">
            <v>12</v>
          </cell>
          <cell r="S19">
            <v>6</v>
          </cell>
          <cell r="T19">
            <v>1</v>
          </cell>
          <cell r="U19">
            <v>76</v>
          </cell>
          <cell r="V19">
            <v>12</v>
          </cell>
          <cell r="X19">
            <v>4.5</v>
          </cell>
          <cell r="Y19">
            <v>1</v>
          </cell>
          <cell r="Z19">
            <v>76</v>
          </cell>
          <cell r="AA19">
            <v>12</v>
          </cell>
          <cell r="AC19">
            <v>0.45</v>
          </cell>
          <cell r="AD19">
            <v>1</v>
          </cell>
          <cell r="AE19">
            <v>76</v>
          </cell>
          <cell r="AF19">
            <v>1</v>
          </cell>
          <cell r="AH19">
            <v>9</v>
          </cell>
          <cell r="AI19">
            <v>1</v>
          </cell>
          <cell r="AJ19">
            <v>80</v>
          </cell>
          <cell r="AK19">
            <v>12</v>
          </cell>
          <cell r="AM19">
            <v>0.9</v>
          </cell>
          <cell r="AN19">
            <v>1</v>
          </cell>
          <cell r="AO19">
            <v>80</v>
          </cell>
          <cell r="AP19">
            <v>1</v>
          </cell>
          <cell r="AR19">
            <v>0.75</v>
          </cell>
          <cell r="AS19">
            <v>1</v>
          </cell>
          <cell r="AT19">
            <v>80</v>
          </cell>
          <cell r="AU19">
            <v>12</v>
          </cell>
        </row>
        <row r="20">
          <cell r="B20">
            <v>14</v>
          </cell>
          <cell r="C20" t="str">
            <v>SUTAN ASWIN, S.Pd</v>
          </cell>
          <cell r="D20">
            <v>0.9</v>
          </cell>
          <cell r="E20">
            <v>1</v>
          </cell>
          <cell r="F20">
            <v>80</v>
          </cell>
          <cell r="G20">
            <v>1</v>
          </cell>
          <cell r="I20">
            <v>6</v>
          </cell>
          <cell r="J20">
            <v>1</v>
          </cell>
          <cell r="K20">
            <v>80</v>
          </cell>
          <cell r="L20">
            <v>12</v>
          </cell>
          <cell r="N20">
            <v>9</v>
          </cell>
          <cell r="O20">
            <v>1</v>
          </cell>
          <cell r="P20">
            <v>80</v>
          </cell>
          <cell r="Q20">
            <v>12</v>
          </cell>
          <cell r="S20">
            <v>6</v>
          </cell>
          <cell r="T20">
            <v>1</v>
          </cell>
          <cell r="U20">
            <v>80</v>
          </cell>
          <cell r="V20">
            <v>12</v>
          </cell>
          <cell r="X20">
            <v>4.5</v>
          </cell>
          <cell r="Y20">
            <v>1</v>
          </cell>
          <cell r="Z20">
            <v>80</v>
          </cell>
          <cell r="AA20">
            <v>12</v>
          </cell>
          <cell r="AC20">
            <v>0.45</v>
          </cell>
          <cell r="AD20">
            <v>1</v>
          </cell>
          <cell r="AE20">
            <v>80</v>
          </cell>
          <cell r="AF20">
            <v>1</v>
          </cell>
          <cell r="AH20">
            <v>9</v>
          </cell>
          <cell r="AI20">
            <v>1</v>
          </cell>
          <cell r="AJ20">
            <v>76</v>
          </cell>
          <cell r="AK20">
            <v>12</v>
          </cell>
          <cell r="AM20">
            <v>0.9</v>
          </cell>
          <cell r="AN20">
            <v>1</v>
          </cell>
          <cell r="AO20">
            <v>76</v>
          </cell>
          <cell r="AP20">
            <v>1</v>
          </cell>
          <cell r="AR20">
            <v>0.75</v>
          </cell>
          <cell r="AS20">
            <v>1</v>
          </cell>
          <cell r="AT20">
            <v>80</v>
          </cell>
          <cell r="AU20">
            <v>12</v>
          </cell>
        </row>
        <row r="21">
          <cell r="B21">
            <v>15</v>
          </cell>
          <cell r="C21" t="str">
            <v>Dra. IDA SAIDAH, M.MPd</v>
          </cell>
          <cell r="D21">
            <v>0.9</v>
          </cell>
          <cell r="E21">
            <v>1</v>
          </cell>
          <cell r="F21">
            <v>80</v>
          </cell>
          <cell r="G21">
            <v>1</v>
          </cell>
          <cell r="I21">
            <v>6</v>
          </cell>
          <cell r="J21">
            <v>1</v>
          </cell>
          <cell r="K21">
            <v>80</v>
          </cell>
          <cell r="L21">
            <v>12</v>
          </cell>
          <cell r="N21">
            <v>9</v>
          </cell>
          <cell r="O21">
            <v>1</v>
          </cell>
          <cell r="P21">
            <v>80</v>
          </cell>
          <cell r="Q21">
            <v>12</v>
          </cell>
          <cell r="S21">
            <v>6</v>
          </cell>
          <cell r="T21">
            <v>1</v>
          </cell>
          <cell r="U21">
            <v>80</v>
          </cell>
          <cell r="V21">
            <v>12</v>
          </cell>
          <cell r="X21">
            <v>4.5</v>
          </cell>
          <cell r="Y21">
            <v>1</v>
          </cell>
          <cell r="Z21">
            <v>80</v>
          </cell>
          <cell r="AA21">
            <v>12</v>
          </cell>
          <cell r="AC21">
            <v>0.45</v>
          </cell>
          <cell r="AD21">
            <v>1</v>
          </cell>
          <cell r="AE21">
            <v>80</v>
          </cell>
          <cell r="AF21">
            <v>1</v>
          </cell>
          <cell r="AH21">
            <v>9</v>
          </cell>
          <cell r="AI21">
            <v>1</v>
          </cell>
          <cell r="AJ21">
            <v>80</v>
          </cell>
          <cell r="AK21">
            <v>12</v>
          </cell>
          <cell r="AM21">
            <v>0.9</v>
          </cell>
          <cell r="AN21">
            <v>1</v>
          </cell>
          <cell r="AO21">
            <v>76</v>
          </cell>
          <cell r="AP21">
            <v>1</v>
          </cell>
          <cell r="AR21">
            <v>0.75</v>
          </cell>
          <cell r="AS21">
            <v>1</v>
          </cell>
          <cell r="AT21">
            <v>80</v>
          </cell>
          <cell r="AU21">
            <v>12</v>
          </cell>
        </row>
        <row r="22">
          <cell r="B22">
            <v>16</v>
          </cell>
          <cell r="C22" t="str">
            <v>Dra. Hj. JAMILAH, M.Pd</v>
          </cell>
          <cell r="D22">
            <v>0.9</v>
          </cell>
          <cell r="E22">
            <v>1</v>
          </cell>
          <cell r="F22">
            <v>80</v>
          </cell>
          <cell r="G22">
            <v>1</v>
          </cell>
          <cell r="I22">
            <v>6</v>
          </cell>
          <cell r="J22">
            <v>1</v>
          </cell>
          <cell r="K22">
            <v>80</v>
          </cell>
          <cell r="L22">
            <v>12</v>
          </cell>
          <cell r="N22">
            <v>9</v>
          </cell>
          <cell r="O22">
            <v>1</v>
          </cell>
          <cell r="P22">
            <v>80</v>
          </cell>
          <cell r="Q22">
            <v>12</v>
          </cell>
          <cell r="S22">
            <v>6</v>
          </cell>
          <cell r="T22">
            <v>1</v>
          </cell>
          <cell r="U22">
            <v>80</v>
          </cell>
          <cell r="V22">
            <v>12</v>
          </cell>
          <cell r="X22">
            <v>4.5</v>
          </cell>
          <cell r="Y22">
            <v>1</v>
          </cell>
          <cell r="Z22">
            <v>80</v>
          </cell>
          <cell r="AA22">
            <v>12</v>
          </cell>
          <cell r="AC22">
            <v>0.45</v>
          </cell>
          <cell r="AD22">
            <v>1</v>
          </cell>
          <cell r="AE22">
            <v>80</v>
          </cell>
          <cell r="AF22">
            <v>1</v>
          </cell>
          <cell r="AH22">
            <v>9</v>
          </cell>
          <cell r="AI22">
            <v>1</v>
          </cell>
          <cell r="AJ22">
            <v>80</v>
          </cell>
          <cell r="AK22">
            <v>12</v>
          </cell>
          <cell r="AM22">
            <v>0.9</v>
          </cell>
          <cell r="AN22">
            <v>1</v>
          </cell>
          <cell r="AO22">
            <v>76</v>
          </cell>
          <cell r="AP22">
            <v>1</v>
          </cell>
          <cell r="AR22">
            <v>0.75</v>
          </cell>
          <cell r="AS22">
            <v>1</v>
          </cell>
          <cell r="AT22">
            <v>80</v>
          </cell>
          <cell r="AU22">
            <v>12</v>
          </cell>
        </row>
        <row r="23">
          <cell r="B23">
            <v>17</v>
          </cell>
          <cell r="C23" t="str">
            <v>Dra. Hj. ZURNI ASNIDA</v>
          </cell>
          <cell r="D23">
            <v>0.9</v>
          </cell>
          <cell r="E23">
            <v>1</v>
          </cell>
          <cell r="F23">
            <v>80</v>
          </cell>
          <cell r="G23">
            <v>1</v>
          </cell>
          <cell r="I23">
            <v>6</v>
          </cell>
          <cell r="J23">
            <v>1</v>
          </cell>
          <cell r="K23">
            <v>80</v>
          </cell>
          <cell r="L23">
            <v>12</v>
          </cell>
          <cell r="N23">
            <v>9</v>
          </cell>
          <cell r="O23">
            <v>1</v>
          </cell>
          <cell r="P23">
            <v>80</v>
          </cell>
          <cell r="Q23">
            <v>12</v>
          </cell>
          <cell r="S23">
            <v>6</v>
          </cell>
          <cell r="T23">
            <v>1</v>
          </cell>
          <cell r="U23">
            <v>80</v>
          </cell>
          <cell r="V23">
            <v>12</v>
          </cell>
          <cell r="X23">
            <v>4.5</v>
          </cell>
          <cell r="Y23">
            <v>1</v>
          </cell>
          <cell r="Z23">
            <v>80</v>
          </cell>
          <cell r="AA23">
            <v>12</v>
          </cell>
          <cell r="AC23">
            <v>0.45</v>
          </cell>
          <cell r="AD23">
            <v>1</v>
          </cell>
          <cell r="AE23">
            <v>80</v>
          </cell>
          <cell r="AF23">
            <v>1</v>
          </cell>
          <cell r="AH23">
            <v>9</v>
          </cell>
          <cell r="AI23">
            <v>1</v>
          </cell>
          <cell r="AJ23">
            <v>80</v>
          </cell>
          <cell r="AK23">
            <v>12</v>
          </cell>
          <cell r="AM23">
            <v>0.9</v>
          </cell>
          <cell r="AN23">
            <v>1</v>
          </cell>
          <cell r="AO23">
            <v>76</v>
          </cell>
          <cell r="AP23">
            <v>1</v>
          </cell>
          <cell r="AR23">
            <v>0.75</v>
          </cell>
          <cell r="AS23">
            <v>1</v>
          </cell>
          <cell r="AT23">
            <v>80</v>
          </cell>
          <cell r="AU23">
            <v>12</v>
          </cell>
        </row>
        <row r="24">
          <cell r="B24">
            <v>18</v>
          </cell>
          <cell r="C24" t="str">
            <v>TANTI ASTRIATIE Z, S.Pd, M.Pd</v>
          </cell>
          <cell r="D24">
            <v>0.6</v>
          </cell>
          <cell r="E24">
            <v>1</v>
          </cell>
          <cell r="F24">
            <v>80</v>
          </cell>
          <cell r="G24">
            <v>1</v>
          </cell>
          <cell r="I24">
            <v>5.6</v>
          </cell>
          <cell r="J24">
            <v>1</v>
          </cell>
          <cell r="K24">
            <v>80</v>
          </cell>
          <cell r="L24">
            <v>12</v>
          </cell>
          <cell r="N24">
            <v>6</v>
          </cell>
          <cell r="O24">
            <v>1</v>
          </cell>
          <cell r="P24">
            <v>76</v>
          </cell>
          <cell r="Q24">
            <v>12</v>
          </cell>
          <cell r="S24">
            <v>4</v>
          </cell>
          <cell r="T24">
            <v>1</v>
          </cell>
          <cell r="U24">
            <v>76</v>
          </cell>
          <cell r="V24">
            <v>12</v>
          </cell>
          <cell r="X24">
            <v>3</v>
          </cell>
          <cell r="Y24">
            <v>1</v>
          </cell>
          <cell r="Z24">
            <v>76</v>
          </cell>
          <cell r="AA24">
            <v>12</v>
          </cell>
          <cell r="AC24">
            <v>0.3</v>
          </cell>
          <cell r="AD24">
            <v>1</v>
          </cell>
          <cell r="AE24">
            <v>76</v>
          </cell>
          <cell r="AF24">
            <v>1</v>
          </cell>
          <cell r="AH24">
            <v>6</v>
          </cell>
          <cell r="AI24">
            <v>1</v>
          </cell>
          <cell r="AJ24">
            <v>76</v>
          </cell>
          <cell r="AK24">
            <v>12</v>
          </cell>
          <cell r="AM24">
            <v>0.6</v>
          </cell>
          <cell r="AN24">
            <v>1</v>
          </cell>
          <cell r="AO24">
            <v>76</v>
          </cell>
          <cell r="AP24">
            <v>1</v>
          </cell>
          <cell r="AR24">
            <v>0.75</v>
          </cell>
          <cell r="AS24">
            <v>1</v>
          </cell>
          <cell r="AT24">
            <v>80</v>
          </cell>
          <cell r="AU24">
            <v>12</v>
          </cell>
        </row>
        <row r="25">
          <cell r="B25">
            <v>19</v>
          </cell>
          <cell r="C25" t="str">
            <v>KUSWIYATI, S.Pd, M.Pd</v>
          </cell>
          <cell r="D25">
            <v>0.6</v>
          </cell>
          <cell r="E25">
            <v>1</v>
          </cell>
          <cell r="F25">
            <v>80</v>
          </cell>
          <cell r="G25">
            <v>1</v>
          </cell>
          <cell r="I25">
            <v>5.6</v>
          </cell>
          <cell r="J25">
            <v>1</v>
          </cell>
          <cell r="K25">
            <v>80</v>
          </cell>
          <cell r="L25">
            <v>12</v>
          </cell>
          <cell r="N25">
            <v>6</v>
          </cell>
          <cell r="O25">
            <v>1</v>
          </cell>
          <cell r="P25">
            <v>76</v>
          </cell>
          <cell r="Q25">
            <v>12</v>
          </cell>
          <cell r="S25">
            <v>4</v>
          </cell>
          <cell r="T25">
            <v>1</v>
          </cell>
          <cell r="U25">
            <v>76</v>
          </cell>
          <cell r="V25">
            <v>12</v>
          </cell>
          <cell r="X25">
            <v>3</v>
          </cell>
          <cell r="Y25">
            <v>1</v>
          </cell>
          <cell r="Z25">
            <v>76</v>
          </cell>
          <cell r="AA25">
            <v>12</v>
          </cell>
          <cell r="AC25">
            <v>0.3</v>
          </cell>
          <cell r="AD25">
            <v>1</v>
          </cell>
          <cell r="AE25">
            <v>76</v>
          </cell>
          <cell r="AF25">
            <v>1</v>
          </cell>
          <cell r="AH25">
            <v>6</v>
          </cell>
          <cell r="AI25">
            <v>1</v>
          </cell>
          <cell r="AJ25">
            <v>76</v>
          </cell>
          <cell r="AK25">
            <v>12</v>
          </cell>
          <cell r="AM25">
            <v>0.6</v>
          </cell>
          <cell r="AN25">
            <v>1</v>
          </cell>
          <cell r="AO25">
            <v>76</v>
          </cell>
          <cell r="AP25">
            <v>1</v>
          </cell>
          <cell r="AR25">
            <v>0.75</v>
          </cell>
          <cell r="AS25">
            <v>1</v>
          </cell>
          <cell r="AT25">
            <v>80</v>
          </cell>
          <cell r="AU25">
            <v>12</v>
          </cell>
        </row>
        <row r="26">
          <cell r="B26">
            <v>20</v>
          </cell>
          <cell r="C26" t="str">
            <v>RUSDAH, S.Ag</v>
          </cell>
          <cell r="D26">
            <v>0.6</v>
          </cell>
          <cell r="E26">
            <v>1</v>
          </cell>
          <cell r="F26">
            <v>80</v>
          </cell>
          <cell r="G26">
            <v>1</v>
          </cell>
          <cell r="I26">
            <v>5.6</v>
          </cell>
          <cell r="J26">
            <v>1</v>
          </cell>
          <cell r="K26">
            <v>80</v>
          </cell>
          <cell r="L26">
            <v>12</v>
          </cell>
          <cell r="N26">
            <v>6</v>
          </cell>
          <cell r="O26">
            <v>1</v>
          </cell>
          <cell r="P26">
            <v>76</v>
          </cell>
          <cell r="Q26">
            <v>12</v>
          </cell>
          <cell r="S26">
            <v>4</v>
          </cell>
          <cell r="T26">
            <v>1</v>
          </cell>
          <cell r="U26">
            <v>76</v>
          </cell>
          <cell r="V26">
            <v>12</v>
          </cell>
          <cell r="X26">
            <v>3</v>
          </cell>
          <cell r="Y26">
            <v>1</v>
          </cell>
          <cell r="Z26">
            <v>76</v>
          </cell>
          <cell r="AA26">
            <v>12</v>
          </cell>
          <cell r="AC26">
            <v>0.3</v>
          </cell>
          <cell r="AD26">
            <v>1</v>
          </cell>
          <cell r="AE26">
            <v>76</v>
          </cell>
          <cell r="AF26">
            <v>1</v>
          </cell>
          <cell r="AH26">
            <v>6</v>
          </cell>
          <cell r="AI26">
            <v>1</v>
          </cell>
          <cell r="AJ26">
            <v>76</v>
          </cell>
          <cell r="AK26">
            <v>12</v>
          </cell>
          <cell r="AM26">
            <v>0.6</v>
          </cell>
          <cell r="AN26">
            <v>1</v>
          </cell>
          <cell r="AO26">
            <v>76</v>
          </cell>
          <cell r="AP26">
            <v>1</v>
          </cell>
          <cell r="AR26">
            <v>0.75</v>
          </cell>
          <cell r="AS26">
            <v>1</v>
          </cell>
          <cell r="AT26">
            <v>80</v>
          </cell>
          <cell r="AU26">
            <v>12</v>
          </cell>
        </row>
        <row r="27">
          <cell r="B27">
            <v>21</v>
          </cell>
          <cell r="C27" t="str">
            <v>WAWAN KURNIAWAN, S.Pd, M.Si</v>
          </cell>
          <cell r="D27">
            <v>0.6</v>
          </cell>
          <cell r="E27">
            <v>1</v>
          </cell>
          <cell r="F27">
            <v>80</v>
          </cell>
          <cell r="G27">
            <v>1</v>
          </cell>
          <cell r="I27">
            <v>5.6</v>
          </cell>
          <cell r="J27">
            <v>1</v>
          </cell>
          <cell r="K27">
            <v>80</v>
          </cell>
          <cell r="L27">
            <v>12</v>
          </cell>
          <cell r="N27">
            <v>6</v>
          </cell>
          <cell r="O27">
            <v>1</v>
          </cell>
          <cell r="P27">
            <v>76</v>
          </cell>
          <cell r="Q27">
            <v>12</v>
          </cell>
          <cell r="S27">
            <v>4</v>
          </cell>
          <cell r="T27">
            <v>1</v>
          </cell>
          <cell r="U27">
            <v>76</v>
          </cell>
          <cell r="V27">
            <v>12</v>
          </cell>
          <cell r="X27">
            <v>3</v>
          </cell>
          <cell r="Y27">
            <v>1</v>
          </cell>
          <cell r="Z27">
            <v>76</v>
          </cell>
          <cell r="AA27">
            <v>12</v>
          </cell>
          <cell r="AC27">
            <v>0.3</v>
          </cell>
          <cell r="AD27">
            <v>1</v>
          </cell>
          <cell r="AE27">
            <v>76</v>
          </cell>
          <cell r="AF27">
            <v>1</v>
          </cell>
          <cell r="AH27">
            <v>6</v>
          </cell>
          <cell r="AI27">
            <v>1</v>
          </cell>
          <cell r="AJ27">
            <v>76</v>
          </cell>
          <cell r="AK27">
            <v>12</v>
          </cell>
          <cell r="AM27">
            <v>0.6</v>
          </cell>
          <cell r="AN27">
            <v>1</v>
          </cell>
          <cell r="AO27">
            <v>76</v>
          </cell>
          <cell r="AP27">
            <v>1</v>
          </cell>
          <cell r="AR27">
            <v>0.75</v>
          </cell>
          <cell r="AS27">
            <v>1</v>
          </cell>
          <cell r="AT27">
            <v>80</v>
          </cell>
          <cell r="AU27">
            <v>12</v>
          </cell>
        </row>
        <row r="28">
          <cell r="B28">
            <v>22</v>
          </cell>
          <cell r="C28" t="str">
            <v>MUHAMMAD YUNUS, S.Ag, M.Pd</v>
          </cell>
          <cell r="D28">
            <v>0.6</v>
          </cell>
          <cell r="E28">
            <v>1</v>
          </cell>
          <cell r="F28">
            <v>80</v>
          </cell>
          <cell r="G28">
            <v>1</v>
          </cell>
          <cell r="I28">
            <v>5.6</v>
          </cell>
          <cell r="J28">
            <v>1</v>
          </cell>
          <cell r="K28">
            <v>80</v>
          </cell>
          <cell r="L28">
            <v>12</v>
          </cell>
          <cell r="N28">
            <v>6</v>
          </cell>
          <cell r="O28">
            <v>1</v>
          </cell>
          <cell r="P28">
            <v>76</v>
          </cell>
          <cell r="Q28">
            <v>12</v>
          </cell>
          <cell r="S28">
            <v>4</v>
          </cell>
          <cell r="T28">
            <v>1</v>
          </cell>
          <cell r="U28">
            <v>76</v>
          </cell>
          <cell r="V28">
            <v>12</v>
          </cell>
          <cell r="X28">
            <v>3</v>
          </cell>
          <cell r="Y28">
            <v>1</v>
          </cell>
          <cell r="Z28">
            <v>76</v>
          </cell>
          <cell r="AA28">
            <v>12</v>
          </cell>
          <cell r="AC28">
            <v>0.3</v>
          </cell>
          <cell r="AD28">
            <v>1</v>
          </cell>
          <cell r="AE28">
            <v>76</v>
          </cell>
          <cell r="AF28">
            <v>1</v>
          </cell>
          <cell r="AH28">
            <v>6</v>
          </cell>
          <cell r="AI28">
            <v>1</v>
          </cell>
          <cell r="AJ28">
            <v>76</v>
          </cell>
          <cell r="AK28">
            <v>12</v>
          </cell>
          <cell r="AM28">
            <v>0.6</v>
          </cell>
          <cell r="AN28">
            <v>1</v>
          </cell>
          <cell r="AO28">
            <v>76</v>
          </cell>
          <cell r="AP28">
            <v>1</v>
          </cell>
          <cell r="AR28">
            <v>0.75</v>
          </cell>
          <cell r="AS28">
            <v>1</v>
          </cell>
          <cell r="AT28">
            <v>80</v>
          </cell>
          <cell r="AU28">
            <v>12</v>
          </cell>
        </row>
        <row r="29">
          <cell r="B29">
            <v>23</v>
          </cell>
          <cell r="C29" t="str">
            <v>Drs. SASTRO JAGO HARTONO</v>
          </cell>
          <cell r="D29">
            <v>0.9</v>
          </cell>
          <cell r="E29">
            <v>1</v>
          </cell>
          <cell r="F29">
            <v>80</v>
          </cell>
          <cell r="G29">
            <v>1</v>
          </cell>
          <cell r="I29">
            <v>6</v>
          </cell>
          <cell r="J29">
            <v>1</v>
          </cell>
          <cell r="K29">
            <v>80</v>
          </cell>
          <cell r="L29">
            <v>12</v>
          </cell>
          <cell r="N29">
            <v>9</v>
          </cell>
          <cell r="O29">
            <v>1</v>
          </cell>
          <cell r="P29">
            <v>80</v>
          </cell>
          <cell r="Q29">
            <v>12</v>
          </cell>
          <cell r="S29">
            <v>6</v>
          </cell>
          <cell r="T29">
            <v>1</v>
          </cell>
          <cell r="U29">
            <v>76</v>
          </cell>
          <cell r="V29">
            <v>12</v>
          </cell>
          <cell r="X29">
            <v>4.5</v>
          </cell>
          <cell r="Y29">
            <v>1</v>
          </cell>
          <cell r="Z29">
            <v>76</v>
          </cell>
          <cell r="AA29">
            <v>12</v>
          </cell>
          <cell r="AC29">
            <v>0.45</v>
          </cell>
          <cell r="AD29">
            <v>1</v>
          </cell>
          <cell r="AE29">
            <v>76</v>
          </cell>
          <cell r="AF29">
            <v>1</v>
          </cell>
          <cell r="AH29">
            <v>9</v>
          </cell>
          <cell r="AI29">
            <v>1</v>
          </cell>
          <cell r="AJ29">
            <v>76</v>
          </cell>
          <cell r="AK29">
            <v>12</v>
          </cell>
          <cell r="AM29">
            <v>0.9</v>
          </cell>
          <cell r="AN29">
            <v>1</v>
          </cell>
          <cell r="AO29">
            <v>76</v>
          </cell>
          <cell r="AP29">
            <v>1</v>
          </cell>
          <cell r="AR29">
            <v>0.75</v>
          </cell>
          <cell r="AS29">
            <v>1</v>
          </cell>
          <cell r="AT29">
            <v>80</v>
          </cell>
          <cell r="AU29">
            <v>12</v>
          </cell>
        </row>
        <row r="30">
          <cell r="B30">
            <v>24</v>
          </cell>
          <cell r="C30" t="str">
            <v>RUSTIATI, S.Pd, M.Pd</v>
          </cell>
          <cell r="D30">
            <v>0.6</v>
          </cell>
          <cell r="E30">
            <v>1</v>
          </cell>
          <cell r="F30">
            <v>80</v>
          </cell>
          <cell r="G30">
            <v>1</v>
          </cell>
          <cell r="I30">
            <v>5.6</v>
          </cell>
          <cell r="J30">
            <v>1</v>
          </cell>
          <cell r="K30">
            <v>80</v>
          </cell>
          <cell r="L30">
            <v>12</v>
          </cell>
          <cell r="N30">
            <v>6</v>
          </cell>
          <cell r="O30">
            <v>1</v>
          </cell>
          <cell r="P30">
            <v>76</v>
          </cell>
          <cell r="Q30">
            <v>12</v>
          </cell>
          <cell r="S30">
            <v>4</v>
          </cell>
          <cell r="T30">
            <v>1</v>
          </cell>
          <cell r="U30">
            <v>76</v>
          </cell>
          <cell r="V30">
            <v>12</v>
          </cell>
          <cell r="X30">
            <v>3</v>
          </cell>
          <cell r="Y30">
            <v>1</v>
          </cell>
          <cell r="Z30">
            <v>76</v>
          </cell>
          <cell r="AA30">
            <v>12</v>
          </cell>
          <cell r="AC30">
            <v>0.3</v>
          </cell>
          <cell r="AD30">
            <v>1</v>
          </cell>
          <cell r="AE30">
            <v>76</v>
          </cell>
          <cell r="AF30">
            <v>1</v>
          </cell>
          <cell r="AH30">
            <v>6</v>
          </cell>
          <cell r="AI30">
            <v>1</v>
          </cell>
          <cell r="AJ30">
            <v>76</v>
          </cell>
          <cell r="AK30">
            <v>12</v>
          </cell>
          <cell r="AM30">
            <v>0.6</v>
          </cell>
          <cell r="AN30">
            <v>1</v>
          </cell>
          <cell r="AO30">
            <v>76</v>
          </cell>
          <cell r="AP30">
            <v>1</v>
          </cell>
          <cell r="AR30">
            <v>0.75</v>
          </cell>
          <cell r="AS30">
            <v>1</v>
          </cell>
          <cell r="AT30">
            <v>80</v>
          </cell>
          <cell r="AU30">
            <v>12</v>
          </cell>
        </row>
        <row r="31">
          <cell r="B31">
            <v>25</v>
          </cell>
          <cell r="C31" t="str">
            <v>SARJONO S.Pd</v>
          </cell>
          <cell r="D31">
            <v>0.6</v>
          </cell>
          <cell r="E31">
            <v>1</v>
          </cell>
          <cell r="F31">
            <v>80</v>
          </cell>
          <cell r="G31">
            <v>1</v>
          </cell>
          <cell r="I31">
            <v>5.6</v>
          </cell>
          <cell r="J31">
            <v>1</v>
          </cell>
          <cell r="K31">
            <v>80</v>
          </cell>
          <cell r="L31">
            <v>12</v>
          </cell>
          <cell r="N31">
            <v>6</v>
          </cell>
          <cell r="O31">
            <v>1</v>
          </cell>
          <cell r="P31">
            <v>76</v>
          </cell>
          <cell r="Q31">
            <v>12</v>
          </cell>
          <cell r="S31">
            <v>4</v>
          </cell>
          <cell r="T31">
            <v>1</v>
          </cell>
          <cell r="U31">
            <v>76</v>
          </cell>
          <cell r="V31">
            <v>12</v>
          </cell>
          <cell r="X31">
            <v>3</v>
          </cell>
          <cell r="Y31">
            <v>1</v>
          </cell>
          <cell r="Z31">
            <v>76</v>
          </cell>
          <cell r="AA31">
            <v>12</v>
          </cell>
          <cell r="AC31">
            <v>0.3</v>
          </cell>
          <cell r="AD31">
            <v>1</v>
          </cell>
          <cell r="AE31">
            <v>76</v>
          </cell>
          <cell r="AF31">
            <v>1</v>
          </cell>
          <cell r="AH31">
            <v>6</v>
          </cell>
          <cell r="AI31">
            <v>1</v>
          </cell>
          <cell r="AJ31">
            <v>76</v>
          </cell>
          <cell r="AK31">
            <v>12</v>
          </cell>
          <cell r="AM31">
            <v>0.6</v>
          </cell>
          <cell r="AN31">
            <v>1</v>
          </cell>
          <cell r="AO31">
            <v>76</v>
          </cell>
          <cell r="AP31">
            <v>1</v>
          </cell>
          <cell r="AR31">
            <v>0.75</v>
          </cell>
          <cell r="AS31">
            <v>1</v>
          </cell>
          <cell r="AT31">
            <v>80</v>
          </cell>
          <cell r="AU31">
            <v>12</v>
          </cell>
        </row>
        <row r="32">
          <cell r="B32">
            <v>26</v>
          </cell>
          <cell r="C32" t="str">
            <v>Drs. AGUS UTOYO, MM</v>
          </cell>
          <cell r="D32">
            <v>0.9</v>
          </cell>
          <cell r="E32">
            <v>1</v>
          </cell>
          <cell r="F32">
            <v>80</v>
          </cell>
          <cell r="G32">
            <v>1</v>
          </cell>
          <cell r="I32">
            <v>6</v>
          </cell>
          <cell r="J32">
            <v>1</v>
          </cell>
          <cell r="K32">
            <v>80</v>
          </cell>
          <cell r="L32">
            <v>12</v>
          </cell>
          <cell r="N32">
            <v>9</v>
          </cell>
          <cell r="O32">
            <v>1</v>
          </cell>
          <cell r="P32">
            <v>76</v>
          </cell>
          <cell r="Q32">
            <v>12</v>
          </cell>
          <cell r="S32">
            <v>6</v>
          </cell>
          <cell r="T32">
            <v>1</v>
          </cell>
          <cell r="U32">
            <v>76</v>
          </cell>
          <cell r="V32">
            <v>12</v>
          </cell>
          <cell r="X32">
            <v>4.5</v>
          </cell>
          <cell r="Y32">
            <v>1</v>
          </cell>
          <cell r="Z32">
            <v>76</v>
          </cell>
          <cell r="AA32">
            <v>12</v>
          </cell>
          <cell r="AC32">
            <v>0.45</v>
          </cell>
          <cell r="AD32">
            <v>1</v>
          </cell>
          <cell r="AE32">
            <v>76</v>
          </cell>
          <cell r="AF32">
            <v>1</v>
          </cell>
          <cell r="AH32">
            <v>9</v>
          </cell>
          <cell r="AI32">
            <v>1</v>
          </cell>
          <cell r="AJ32">
            <v>76</v>
          </cell>
          <cell r="AK32">
            <v>12</v>
          </cell>
          <cell r="AM32">
            <v>0.9</v>
          </cell>
          <cell r="AN32">
            <v>1</v>
          </cell>
          <cell r="AO32">
            <v>76</v>
          </cell>
          <cell r="AP32">
            <v>1</v>
          </cell>
          <cell r="AR32">
            <v>0.75</v>
          </cell>
          <cell r="AS32">
            <v>1</v>
          </cell>
          <cell r="AT32">
            <v>80</v>
          </cell>
          <cell r="AU32">
            <v>12</v>
          </cell>
        </row>
        <row r="33">
          <cell r="B33">
            <v>27</v>
          </cell>
          <cell r="C33" t="str">
            <v>MARWI, S.Pd.I</v>
          </cell>
          <cell r="D33">
            <v>0.9</v>
          </cell>
          <cell r="E33">
            <v>1</v>
          </cell>
          <cell r="F33">
            <v>80</v>
          </cell>
          <cell r="G33">
            <v>1</v>
          </cell>
          <cell r="I33">
            <v>6</v>
          </cell>
          <cell r="J33">
            <v>1</v>
          </cell>
          <cell r="K33">
            <v>80</v>
          </cell>
          <cell r="L33">
            <v>12</v>
          </cell>
          <cell r="N33">
            <v>9</v>
          </cell>
          <cell r="O33">
            <v>1</v>
          </cell>
          <cell r="P33">
            <v>76</v>
          </cell>
          <cell r="Q33">
            <v>12</v>
          </cell>
          <cell r="S33">
            <v>6</v>
          </cell>
          <cell r="T33">
            <v>1</v>
          </cell>
          <cell r="U33">
            <v>76</v>
          </cell>
          <cell r="V33">
            <v>12</v>
          </cell>
          <cell r="X33">
            <v>4.5</v>
          </cell>
          <cell r="Y33">
            <v>1</v>
          </cell>
          <cell r="Z33">
            <v>76</v>
          </cell>
          <cell r="AA33">
            <v>12</v>
          </cell>
          <cell r="AC33">
            <v>0.45</v>
          </cell>
          <cell r="AD33">
            <v>1</v>
          </cell>
          <cell r="AE33">
            <v>76</v>
          </cell>
          <cell r="AF33">
            <v>1</v>
          </cell>
          <cell r="AH33">
            <v>9</v>
          </cell>
          <cell r="AI33">
            <v>1</v>
          </cell>
          <cell r="AJ33">
            <v>76</v>
          </cell>
          <cell r="AK33">
            <v>12</v>
          </cell>
          <cell r="AM33">
            <v>0.9</v>
          </cell>
          <cell r="AN33">
            <v>1</v>
          </cell>
          <cell r="AO33">
            <v>76</v>
          </cell>
          <cell r="AP33">
            <v>1</v>
          </cell>
          <cell r="AR33">
            <v>0.75</v>
          </cell>
          <cell r="AS33">
            <v>1</v>
          </cell>
          <cell r="AT33">
            <v>80</v>
          </cell>
          <cell r="AU33">
            <v>12</v>
          </cell>
        </row>
        <row r="34">
          <cell r="B34">
            <v>28</v>
          </cell>
          <cell r="C34" t="str">
            <v>SUHARTONO, S.Pd</v>
          </cell>
          <cell r="D34">
            <v>0.9</v>
          </cell>
          <cell r="E34">
            <v>1</v>
          </cell>
          <cell r="F34">
            <v>80</v>
          </cell>
          <cell r="G34">
            <v>1</v>
          </cell>
          <cell r="I34">
            <v>6</v>
          </cell>
          <cell r="J34">
            <v>1</v>
          </cell>
          <cell r="K34">
            <v>80</v>
          </cell>
          <cell r="L34">
            <v>12</v>
          </cell>
          <cell r="N34">
            <v>9</v>
          </cell>
          <cell r="O34">
            <v>1</v>
          </cell>
          <cell r="P34">
            <v>76</v>
          </cell>
          <cell r="Q34">
            <v>12</v>
          </cell>
          <cell r="S34">
            <v>6</v>
          </cell>
          <cell r="T34">
            <v>1</v>
          </cell>
          <cell r="U34">
            <v>76</v>
          </cell>
          <cell r="V34">
            <v>12</v>
          </cell>
          <cell r="X34">
            <v>4.5</v>
          </cell>
          <cell r="Y34">
            <v>1</v>
          </cell>
          <cell r="Z34">
            <v>76</v>
          </cell>
          <cell r="AA34">
            <v>12</v>
          </cell>
          <cell r="AC34">
            <v>0.45</v>
          </cell>
          <cell r="AD34">
            <v>1</v>
          </cell>
          <cell r="AE34">
            <v>76</v>
          </cell>
          <cell r="AF34">
            <v>1</v>
          </cell>
          <cell r="AH34">
            <v>9</v>
          </cell>
          <cell r="AI34">
            <v>1</v>
          </cell>
          <cell r="AJ34">
            <v>76</v>
          </cell>
          <cell r="AK34">
            <v>12</v>
          </cell>
          <cell r="AM34">
            <v>0.9</v>
          </cell>
          <cell r="AN34">
            <v>1</v>
          </cell>
          <cell r="AO34">
            <v>76</v>
          </cell>
          <cell r="AP34">
            <v>1</v>
          </cell>
          <cell r="AR34">
            <v>0.75</v>
          </cell>
          <cell r="AS34">
            <v>1</v>
          </cell>
          <cell r="AT34">
            <v>76</v>
          </cell>
          <cell r="AU34">
            <v>12</v>
          </cell>
        </row>
        <row r="35">
          <cell r="B35">
            <v>29</v>
          </cell>
          <cell r="C35" t="str">
            <v>EUIS KURAISIN, M.Pd</v>
          </cell>
          <cell r="D35">
            <v>0.9</v>
          </cell>
          <cell r="E35">
            <v>1</v>
          </cell>
          <cell r="F35">
            <v>80</v>
          </cell>
          <cell r="G35">
            <v>1</v>
          </cell>
          <cell r="I35">
            <v>6</v>
          </cell>
          <cell r="J35">
            <v>1</v>
          </cell>
          <cell r="K35">
            <v>80</v>
          </cell>
          <cell r="L35">
            <v>12</v>
          </cell>
          <cell r="N35">
            <v>9</v>
          </cell>
          <cell r="O35">
            <v>1</v>
          </cell>
          <cell r="P35">
            <v>76</v>
          </cell>
          <cell r="Q35">
            <v>12</v>
          </cell>
          <cell r="S35">
            <v>6</v>
          </cell>
          <cell r="T35">
            <v>1</v>
          </cell>
          <cell r="U35">
            <v>76</v>
          </cell>
          <cell r="V35">
            <v>12</v>
          </cell>
          <cell r="X35">
            <v>4.5</v>
          </cell>
          <cell r="Y35">
            <v>1</v>
          </cell>
          <cell r="Z35">
            <v>76</v>
          </cell>
          <cell r="AA35">
            <v>12</v>
          </cell>
          <cell r="AC35">
            <v>0.45</v>
          </cell>
          <cell r="AD35">
            <v>1</v>
          </cell>
          <cell r="AE35">
            <v>76</v>
          </cell>
          <cell r="AF35">
            <v>1</v>
          </cell>
          <cell r="AH35">
            <v>9</v>
          </cell>
          <cell r="AI35">
            <v>1</v>
          </cell>
          <cell r="AJ35">
            <v>76</v>
          </cell>
          <cell r="AK35">
            <v>12</v>
          </cell>
          <cell r="AM35">
            <v>0.9</v>
          </cell>
          <cell r="AN35">
            <v>1</v>
          </cell>
          <cell r="AO35">
            <v>76</v>
          </cell>
          <cell r="AP35">
            <v>1</v>
          </cell>
          <cell r="AR35">
            <v>0.75</v>
          </cell>
          <cell r="AS35">
            <v>1</v>
          </cell>
          <cell r="AT35">
            <v>76</v>
          </cell>
          <cell r="AU35">
            <v>12</v>
          </cell>
        </row>
        <row r="36">
          <cell r="B36">
            <v>30</v>
          </cell>
          <cell r="C36" t="str">
            <v>Dra. Hj. NUROZIAH</v>
          </cell>
          <cell r="D36">
            <v>0.9</v>
          </cell>
          <cell r="E36">
            <v>1</v>
          </cell>
          <cell r="F36">
            <v>76</v>
          </cell>
          <cell r="G36">
            <v>1</v>
          </cell>
          <cell r="I36">
            <v>6</v>
          </cell>
          <cell r="J36">
            <v>1</v>
          </cell>
          <cell r="K36">
            <v>80</v>
          </cell>
          <cell r="L36">
            <v>12</v>
          </cell>
          <cell r="N36">
            <v>9</v>
          </cell>
          <cell r="O36">
            <v>1</v>
          </cell>
          <cell r="P36">
            <v>76</v>
          </cell>
          <cell r="Q36">
            <v>12</v>
          </cell>
          <cell r="S36">
            <v>6</v>
          </cell>
          <cell r="T36">
            <v>1</v>
          </cell>
          <cell r="U36">
            <v>76</v>
          </cell>
          <cell r="V36">
            <v>12</v>
          </cell>
          <cell r="X36">
            <v>4.5</v>
          </cell>
          <cell r="Y36">
            <v>1</v>
          </cell>
          <cell r="Z36">
            <v>76</v>
          </cell>
          <cell r="AA36">
            <v>12</v>
          </cell>
          <cell r="AC36">
            <v>0.45</v>
          </cell>
          <cell r="AD36">
            <v>1</v>
          </cell>
          <cell r="AE36">
            <v>70</v>
          </cell>
          <cell r="AF36">
            <v>1</v>
          </cell>
          <cell r="AH36">
            <v>9</v>
          </cell>
          <cell r="AI36">
            <v>1</v>
          </cell>
          <cell r="AJ36">
            <v>70</v>
          </cell>
          <cell r="AK36">
            <v>12</v>
          </cell>
          <cell r="AM36">
            <v>0.9</v>
          </cell>
          <cell r="AN36">
            <v>1</v>
          </cell>
          <cell r="AO36">
            <v>70</v>
          </cell>
          <cell r="AP36">
            <v>1</v>
          </cell>
          <cell r="AR36">
            <v>0.75</v>
          </cell>
          <cell r="AS36">
            <v>1</v>
          </cell>
          <cell r="AT36">
            <v>76</v>
          </cell>
          <cell r="AU36">
            <v>12</v>
          </cell>
        </row>
        <row r="37">
          <cell r="B37" t="str">
            <v/>
          </cell>
          <cell r="C37" t="str">
            <v/>
          </cell>
          <cell r="D37" t="str">
            <v/>
          </cell>
          <cell r="AH37" t="str">
            <v/>
          </cell>
          <cell r="AM37" t="str">
            <v/>
          </cell>
          <cell r="AR37" t="str">
            <v/>
          </cell>
        </row>
        <row r="38">
          <cell r="B38" t="str">
            <v/>
          </cell>
          <cell r="C38" t="str">
            <v/>
          </cell>
          <cell r="D38" t="str">
            <v/>
          </cell>
          <cell r="AH38" t="str">
            <v/>
          </cell>
          <cell r="AM38" t="str">
            <v/>
          </cell>
          <cell r="AR38" t="str">
            <v/>
          </cell>
        </row>
        <row r="39">
          <cell r="B39" t="str">
            <v/>
          </cell>
          <cell r="C39" t="str">
            <v/>
          </cell>
          <cell r="D39" t="str">
            <v/>
          </cell>
          <cell r="AH39" t="str">
            <v/>
          </cell>
          <cell r="AM39" t="str">
            <v/>
          </cell>
          <cell r="AR39" t="str">
            <v/>
          </cell>
        </row>
        <row r="40">
          <cell r="B40" t="str">
            <v/>
          </cell>
          <cell r="C40" t="str">
            <v/>
          </cell>
          <cell r="D40" t="str">
            <v/>
          </cell>
          <cell r="AH40" t="str">
            <v/>
          </cell>
          <cell r="AM40" t="str">
            <v/>
          </cell>
          <cell r="AR40" t="str">
            <v/>
          </cell>
        </row>
        <row r="41">
          <cell r="B41" t="str">
            <v/>
          </cell>
          <cell r="C41" t="str">
            <v/>
          </cell>
          <cell r="D41" t="str">
            <v/>
          </cell>
          <cell r="AH41" t="str">
            <v/>
          </cell>
          <cell r="AM41" t="str">
            <v/>
          </cell>
          <cell r="AR41" t="str">
            <v/>
          </cell>
        </row>
        <row r="42">
          <cell r="B42" t="str">
            <v/>
          </cell>
          <cell r="C42" t="str">
            <v/>
          </cell>
          <cell r="D42" t="str">
            <v/>
          </cell>
          <cell r="AH42" t="str">
            <v/>
          </cell>
          <cell r="AM42" t="str">
            <v/>
          </cell>
          <cell r="AR42" t="str">
            <v/>
          </cell>
        </row>
        <row r="43">
          <cell r="B43" t="str">
            <v/>
          </cell>
          <cell r="C43" t="str">
            <v/>
          </cell>
          <cell r="D43" t="str">
            <v/>
          </cell>
          <cell r="AH43" t="str">
            <v/>
          </cell>
          <cell r="AM43" t="str">
            <v/>
          </cell>
          <cell r="AR43" t="str">
            <v/>
          </cell>
        </row>
        <row r="44">
          <cell r="B44" t="str">
            <v/>
          </cell>
          <cell r="C44" t="str">
            <v/>
          </cell>
          <cell r="D44" t="str">
            <v/>
          </cell>
          <cell r="AH44" t="str">
            <v/>
          </cell>
          <cell r="AM44" t="str">
            <v/>
          </cell>
          <cell r="AR44" t="str">
            <v/>
          </cell>
        </row>
        <row r="45">
          <cell r="B45" t="str">
            <v/>
          </cell>
          <cell r="C45" t="str">
            <v/>
          </cell>
          <cell r="D45" t="str">
            <v/>
          </cell>
          <cell r="AH45" t="str">
            <v/>
          </cell>
          <cell r="AM45" t="str">
            <v/>
          </cell>
          <cell r="AR45" t="str">
            <v/>
          </cell>
        </row>
        <row r="46">
          <cell r="B46" t="str">
            <v/>
          </cell>
          <cell r="C46" t="str">
            <v/>
          </cell>
          <cell r="D46" t="str">
            <v/>
          </cell>
          <cell r="AH46" t="str">
            <v/>
          </cell>
          <cell r="AM46" t="str">
            <v/>
          </cell>
          <cell r="AR46" t="str">
            <v/>
          </cell>
        </row>
        <row r="47">
          <cell r="B47" t="str">
            <v/>
          </cell>
          <cell r="C47" t="str">
            <v/>
          </cell>
          <cell r="D47" t="str">
            <v/>
          </cell>
          <cell r="AH47" t="str">
            <v/>
          </cell>
          <cell r="AM47" t="str">
            <v/>
          </cell>
          <cell r="AR47" t="str">
            <v/>
          </cell>
        </row>
        <row r="48">
          <cell r="B48" t="str">
            <v/>
          </cell>
          <cell r="C48" t="str">
            <v/>
          </cell>
          <cell r="D48" t="str">
            <v/>
          </cell>
          <cell r="AH48" t="str">
            <v/>
          </cell>
          <cell r="AM48" t="str">
            <v/>
          </cell>
          <cell r="AR48" t="str">
            <v/>
          </cell>
        </row>
        <row r="49">
          <cell r="B49" t="str">
            <v/>
          </cell>
          <cell r="C49" t="str">
            <v/>
          </cell>
          <cell r="D49" t="str">
            <v/>
          </cell>
          <cell r="AH49" t="str">
            <v/>
          </cell>
          <cell r="AM49" t="str">
            <v/>
          </cell>
          <cell r="AR49" t="str">
            <v/>
          </cell>
        </row>
        <row r="50">
          <cell r="B50" t="str">
            <v/>
          </cell>
          <cell r="C50" t="str">
            <v/>
          </cell>
          <cell r="D50" t="str">
            <v/>
          </cell>
          <cell r="AH50" t="str">
            <v/>
          </cell>
          <cell r="AM50" t="str">
            <v/>
          </cell>
          <cell r="AR50" t="str">
            <v/>
          </cell>
        </row>
        <row r="51">
          <cell r="B51" t="str">
            <v/>
          </cell>
          <cell r="C51" t="str">
            <v/>
          </cell>
          <cell r="D51" t="str">
            <v/>
          </cell>
          <cell r="AH51" t="str">
            <v/>
          </cell>
          <cell r="AM51" t="str">
            <v/>
          </cell>
          <cell r="AR51" t="str">
            <v/>
          </cell>
        </row>
        <row r="52">
          <cell r="B52" t="str">
            <v/>
          </cell>
          <cell r="C52" t="str">
            <v/>
          </cell>
          <cell r="D52" t="str">
            <v/>
          </cell>
          <cell r="AH52" t="str">
            <v/>
          </cell>
          <cell r="AM52" t="str">
            <v/>
          </cell>
          <cell r="AR52" t="str">
            <v/>
          </cell>
        </row>
        <row r="53">
          <cell r="B53" t="str">
            <v/>
          </cell>
          <cell r="C53" t="str">
            <v/>
          </cell>
          <cell r="D53" t="str">
            <v/>
          </cell>
          <cell r="AH53" t="str">
            <v/>
          </cell>
          <cell r="AM53" t="str">
            <v/>
          </cell>
          <cell r="AR53" t="str">
            <v/>
          </cell>
        </row>
        <row r="54">
          <cell r="B54" t="str">
            <v/>
          </cell>
          <cell r="C54" t="str">
            <v/>
          </cell>
          <cell r="D54" t="str">
            <v/>
          </cell>
          <cell r="AH54" t="str">
            <v/>
          </cell>
          <cell r="AM54" t="str">
            <v/>
          </cell>
          <cell r="AR54" t="str">
            <v/>
          </cell>
        </row>
        <row r="55">
          <cell r="B55" t="str">
            <v/>
          </cell>
          <cell r="C55" t="str">
            <v/>
          </cell>
          <cell r="D55" t="str">
            <v/>
          </cell>
          <cell r="AH55" t="str">
            <v/>
          </cell>
          <cell r="AM55" t="str">
            <v/>
          </cell>
          <cell r="AR55" t="str">
            <v/>
          </cell>
        </row>
        <row r="56">
          <cell r="B56" t="str">
            <v/>
          </cell>
          <cell r="C56" t="str">
            <v/>
          </cell>
          <cell r="D56" t="str">
            <v/>
          </cell>
          <cell r="AH56" t="str">
            <v/>
          </cell>
          <cell r="AM56" t="str">
            <v/>
          </cell>
          <cell r="AR56" t="str">
            <v/>
          </cell>
        </row>
        <row r="57">
          <cell r="B57" t="str">
            <v/>
          </cell>
          <cell r="C57" t="str">
            <v/>
          </cell>
          <cell r="D57" t="str">
            <v/>
          </cell>
          <cell r="AH57" t="str">
            <v/>
          </cell>
          <cell r="AM57" t="str">
            <v/>
          </cell>
          <cell r="AR57" t="str">
            <v/>
          </cell>
        </row>
        <row r="58">
          <cell r="B58" t="str">
            <v/>
          </cell>
          <cell r="C58" t="str">
            <v/>
          </cell>
          <cell r="D58" t="str">
            <v/>
          </cell>
          <cell r="AH58" t="str">
            <v/>
          </cell>
          <cell r="AM58" t="str">
            <v/>
          </cell>
          <cell r="AR58" t="str">
            <v/>
          </cell>
        </row>
        <row r="59">
          <cell r="B59" t="str">
            <v/>
          </cell>
          <cell r="C59" t="str">
            <v/>
          </cell>
          <cell r="D59" t="str">
            <v/>
          </cell>
          <cell r="AH59" t="str">
            <v/>
          </cell>
          <cell r="AM59" t="str">
            <v/>
          </cell>
          <cell r="AR59" t="str">
            <v/>
          </cell>
        </row>
        <row r="60">
          <cell r="B60" t="str">
            <v/>
          </cell>
          <cell r="C60" t="str">
            <v/>
          </cell>
          <cell r="D60" t="str">
            <v/>
          </cell>
          <cell r="AH60" t="str">
            <v/>
          </cell>
          <cell r="AM60" t="str">
            <v/>
          </cell>
          <cell r="AR60" t="str">
            <v/>
          </cell>
        </row>
        <row r="61">
          <cell r="B61" t="str">
            <v/>
          </cell>
          <cell r="C61" t="str">
            <v/>
          </cell>
          <cell r="D61" t="str">
            <v/>
          </cell>
          <cell r="AH61" t="str">
            <v/>
          </cell>
          <cell r="AM61" t="str">
            <v/>
          </cell>
          <cell r="AR61" t="str">
            <v/>
          </cell>
        </row>
        <row r="62">
          <cell r="B62" t="str">
            <v/>
          </cell>
          <cell r="C62" t="str">
            <v/>
          </cell>
          <cell r="D62" t="str">
            <v/>
          </cell>
          <cell r="AH62" t="str">
            <v/>
          </cell>
          <cell r="AM62" t="str">
            <v/>
          </cell>
          <cell r="AR62" t="str">
            <v/>
          </cell>
        </row>
        <row r="63">
          <cell r="B63" t="str">
            <v/>
          </cell>
          <cell r="C63" t="str">
            <v/>
          </cell>
          <cell r="D63" t="str">
            <v/>
          </cell>
          <cell r="AH63" t="str">
            <v/>
          </cell>
          <cell r="AM63" t="str">
            <v/>
          </cell>
          <cell r="AR63" t="str">
            <v/>
          </cell>
        </row>
        <row r="64">
          <cell r="B64" t="str">
            <v/>
          </cell>
          <cell r="C64" t="str">
            <v/>
          </cell>
          <cell r="D64" t="str">
            <v/>
          </cell>
          <cell r="AH64" t="str">
            <v/>
          </cell>
          <cell r="AM64" t="str">
            <v/>
          </cell>
          <cell r="AR64" t="str">
            <v/>
          </cell>
        </row>
        <row r="65">
          <cell r="B65" t="str">
            <v/>
          </cell>
          <cell r="C65" t="str">
            <v/>
          </cell>
          <cell r="D65" t="str">
            <v/>
          </cell>
          <cell r="AH65" t="str">
            <v/>
          </cell>
          <cell r="AM65" t="str">
            <v/>
          </cell>
          <cell r="AR65" t="str">
            <v/>
          </cell>
        </row>
        <row r="66">
          <cell r="B66" t="str">
            <v/>
          </cell>
          <cell r="C66" t="str">
            <v/>
          </cell>
          <cell r="D66" t="str">
            <v/>
          </cell>
          <cell r="AH66" t="str">
            <v/>
          </cell>
          <cell r="AM66" t="str">
            <v/>
          </cell>
          <cell r="AR66" t="str">
            <v/>
          </cell>
        </row>
        <row r="67">
          <cell r="B67" t="str">
            <v/>
          </cell>
          <cell r="C67" t="str">
            <v/>
          </cell>
          <cell r="D67" t="str">
            <v/>
          </cell>
          <cell r="AH67" t="str">
            <v/>
          </cell>
          <cell r="AM67" t="str">
            <v/>
          </cell>
          <cell r="AR67" t="str">
            <v/>
          </cell>
        </row>
        <row r="68">
          <cell r="B68" t="str">
            <v/>
          </cell>
          <cell r="C68" t="str">
            <v/>
          </cell>
          <cell r="D68" t="str">
            <v/>
          </cell>
          <cell r="AH68" t="str">
            <v/>
          </cell>
          <cell r="AM68" t="str">
            <v/>
          </cell>
          <cell r="AR68" t="str">
            <v/>
          </cell>
        </row>
        <row r="69">
          <cell r="B69" t="str">
            <v/>
          </cell>
          <cell r="C69" t="str">
            <v/>
          </cell>
          <cell r="D69" t="str">
            <v/>
          </cell>
          <cell r="AH69" t="str">
            <v/>
          </cell>
          <cell r="AM69" t="str">
            <v/>
          </cell>
          <cell r="AR69" t="str">
            <v/>
          </cell>
        </row>
        <row r="70">
          <cell r="B70" t="str">
            <v/>
          </cell>
          <cell r="C70" t="str">
            <v/>
          </cell>
          <cell r="D70" t="str">
            <v/>
          </cell>
          <cell r="AH70" t="str">
            <v/>
          </cell>
          <cell r="AM70" t="str">
            <v/>
          </cell>
          <cell r="AR70" t="str">
            <v/>
          </cell>
        </row>
        <row r="71">
          <cell r="B71" t="str">
            <v/>
          </cell>
          <cell r="C71" t="str">
            <v/>
          </cell>
          <cell r="D71" t="str">
            <v/>
          </cell>
          <cell r="I71" t="str">
            <v/>
          </cell>
          <cell r="N71" t="str">
            <v/>
          </cell>
          <cell r="S71" t="str">
            <v/>
          </cell>
          <cell r="X71" t="str">
            <v/>
          </cell>
          <cell r="AC71" t="str">
            <v/>
          </cell>
          <cell r="AH71" t="str">
            <v/>
          </cell>
          <cell r="AM71" t="str">
            <v/>
          </cell>
          <cell r="AR71" t="str">
            <v/>
          </cell>
        </row>
        <row r="72">
          <cell r="B72" t="str">
            <v/>
          </cell>
          <cell r="C72" t="str">
            <v/>
          </cell>
          <cell r="D72" t="str">
            <v/>
          </cell>
          <cell r="I72" t="str">
            <v/>
          </cell>
          <cell r="N72" t="str">
            <v/>
          </cell>
          <cell r="S72" t="str">
            <v/>
          </cell>
          <cell r="X72" t="str">
            <v/>
          </cell>
          <cell r="AC72" t="str">
            <v/>
          </cell>
          <cell r="AH72" t="str">
            <v/>
          </cell>
          <cell r="AM72" t="str">
            <v/>
          </cell>
          <cell r="AR72" t="str">
            <v/>
          </cell>
        </row>
        <row r="73">
          <cell r="B73" t="str">
            <v/>
          </cell>
          <cell r="C73" t="str">
            <v/>
          </cell>
          <cell r="D73" t="str">
            <v/>
          </cell>
          <cell r="I73" t="str">
            <v/>
          </cell>
          <cell r="N73" t="str">
            <v/>
          </cell>
          <cell r="S73" t="str">
            <v/>
          </cell>
          <cell r="X73" t="str">
            <v/>
          </cell>
          <cell r="AC73" t="str">
            <v/>
          </cell>
          <cell r="AH73" t="str">
            <v/>
          </cell>
          <cell r="AM73" t="str">
            <v/>
          </cell>
          <cell r="AR73" t="str">
            <v/>
          </cell>
        </row>
        <row r="74">
          <cell r="B74" t="str">
            <v/>
          </cell>
          <cell r="C74" t="str">
            <v/>
          </cell>
          <cell r="D74" t="str">
            <v/>
          </cell>
          <cell r="I74" t="str">
            <v/>
          </cell>
          <cell r="N74" t="str">
            <v/>
          </cell>
          <cell r="S74" t="str">
            <v/>
          </cell>
          <cell r="X74" t="str">
            <v/>
          </cell>
          <cell r="AC74" t="str">
            <v/>
          </cell>
          <cell r="AH74" t="str">
            <v/>
          </cell>
          <cell r="AM74" t="str">
            <v/>
          </cell>
          <cell r="AR74" t="str">
            <v/>
          </cell>
        </row>
        <row r="75">
          <cell r="B75" t="str">
            <v/>
          </cell>
          <cell r="C75" t="str">
            <v/>
          </cell>
          <cell r="D75" t="str">
            <v/>
          </cell>
          <cell r="I75" t="str">
            <v/>
          </cell>
          <cell r="N75" t="str">
            <v/>
          </cell>
          <cell r="S75" t="str">
            <v/>
          </cell>
          <cell r="X75" t="str">
            <v/>
          </cell>
          <cell r="AC75" t="str">
            <v/>
          </cell>
          <cell r="AH75" t="str">
            <v/>
          </cell>
          <cell r="AM75" t="str">
            <v/>
          </cell>
          <cell r="AR75" t="str">
            <v/>
          </cell>
        </row>
        <row r="76">
          <cell r="B76" t="str">
            <v/>
          </cell>
          <cell r="C76" t="str">
            <v/>
          </cell>
          <cell r="D76" t="str">
            <v/>
          </cell>
          <cell r="I76" t="str">
            <v/>
          </cell>
          <cell r="N76" t="str">
            <v/>
          </cell>
          <cell r="S76" t="str">
            <v/>
          </cell>
          <cell r="X76" t="str">
            <v/>
          </cell>
          <cell r="AC76" t="str">
            <v/>
          </cell>
          <cell r="AH76" t="str">
            <v/>
          </cell>
          <cell r="AM76" t="str">
            <v/>
          </cell>
          <cell r="AR76" t="str">
            <v/>
          </cell>
        </row>
        <row r="77">
          <cell r="B77" t="str">
            <v/>
          </cell>
          <cell r="C77" t="str">
            <v/>
          </cell>
          <cell r="D77" t="str">
            <v/>
          </cell>
          <cell r="I77" t="str">
            <v/>
          </cell>
          <cell r="N77" t="str">
            <v/>
          </cell>
          <cell r="S77" t="str">
            <v/>
          </cell>
          <cell r="X77" t="str">
            <v/>
          </cell>
          <cell r="AC77" t="str">
            <v/>
          </cell>
          <cell r="AH77" t="str">
            <v/>
          </cell>
          <cell r="AM77" t="str">
            <v/>
          </cell>
          <cell r="AR77" t="str">
            <v/>
          </cell>
        </row>
        <row r="78">
          <cell r="B78" t="str">
            <v/>
          </cell>
          <cell r="C78" t="str">
            <v/>
          </cell>
          <cell r="D78" t="str">
            <v/>
          </cell>
          <cell r="I78" t="str">
            <v/>
          </cell>
          <cell r="N78" t="str">
            <v/>
          </cell>
          <cell r="S78" t="str">
            <v/>
          </cell>
          <cell r="X78" t="str">
            <v/>
          </cell>
          <cell r="AC78" t="str">
            <v/>
          </cell>
          <cell r="AH78" t="str">
            <v/>
          </cell>
          <cell r="AM78" t="str">
            <v/>
          </cell>
          <cell r="AR78" t="str">
            <v/>
          </cell>
        </row>
        <row r="79">
          <cell r="B79" t="str">
            <v/>
          </cell>
          <cell r="C79" t="str">
            <v/>
          </cell>
          <cell r="D79" t="str">
            <v/>
          </cell>
          <cell r="I79" t="str">
            <v/>
          </cell>
          <cell r="N79" t="str">
            <v/>
          </cell>
          <cell r="S79" t="str">
            <v/>
          </cell>
          <cell r="X79" t="str">
            <v/>
          </cell>
          <cell r="AC79" t="str">
            <v/>
          </cell>
          <cell r="AH79" t="str">
            <v/>
          </cell>
          <cell r="AM79" t="str">
            <v/>
          </cell>
          <cell r="AR79" t="str">
            <v/>
          </cell>
        </row>
        <row r="80">
          <cell r="B80" t="str">
            <v/>
          </cell>
          <cell r="C80" t="str">
            <v/>
          </cell>
          <cell r="D80" t="str">
            <v/>
          </cell>
          <cell r="I80" t="str">
            <v/>
          </cell>
          <cell r="N80" t="str">
            <v/>
          </cell>
          <cell r="S80" t="str">
            <v/>
          </cell>
          <cell r="X80" t="str">
            <v/>
          </cell>
          <cell r="AC80" t="str">
            <v/>
          </cell>
          <cell r="AH80" t="str">
            <v/>
          </cell>
          <cell r="AM80" t="str">
            <v/>
          </cell>
          <cell r="AR80" t="str">
            <v/>
          </cell>
        </row>
        <row r="81">
          <cell r="B81" t="str">
            <v/>
          </cell>
          <cell r="C81" t="str">
            <v/>
          </cell>
          <cell r="D81" t="str">
            <v/>
          </cell>
          <cell r="I81" t="str">
            <v/>
          </cell>
          <cell r="N81" t="str">
            <v/>
          </cell>
          <cell r="S81" t="str">
            <v/>
          </cell>
          <cell r="X81" t="str">
            <v/>
          </cell>
          <cell r="AC81" t="str">
            <v/>
          </cell>
          <cell r="AH81" t="str">
            <v/>
          </cell>
          <cell r="AM81" t="str">
            <v/>
          </cell>
          <cell r="AR81" t="str">
            <v/>
          </cell>
        </row>
        <row r="82">
          <cell r="B82" t="str">
            <v/>
          </cell>
          <cell r="C82" t="str">
            <v/>
          </cell>
          <cell r="D82" t="str">
            <v/>
          </cell>
          <cell r="I82" t="str">
            <v/>
          </cell>
          <cell r="N82" t="str">
            <v/>
          </cell>
          <cell r="S82" t="str">
            <v/>
          </cell>
          <cell r="X82" t="str">
            <v/>
          </cell>
          <cell r="AC82" t="str">
            <v/>
          </cell>
          <cell r="AH82" t="str">
            <v/>
          </cell>
          <cell r="AM82" t="str">
            <v/>
          </cell>
          <cell r="AR82" t="str">
            <v/>
          </cell>
        </row>
        <row r="83">
          <cell r="B83" t="str">
            <v/>
          </cell>
          <cell r="C83" t="str">
            <v/>
          </cell>
          <cell r="D83" t="str">
            <v/>
          </cell>
          <cell r="I83" t="str">
            <v/>
          </cell>
          <cell r="N83" t="str">
            <v/>
          </cell>
          <cell r="S83" t="str">
            <v/>
          </cell>
          <cell r="X83" t="str">
            <v/>
          </cell>
          <cell r="AC83" t="str">
            <v/>
          </cell>
          <cell r="AH83" t="str">
            <v/>
          </cell>
          <cell r="AM83" t="str">
            <v/>
          </cell>
          <cell r="AR83" t="str">
            <v/>
          </cell>
        </row>
        <row r="84">
          <cell r="B84" t="str">
            <v/>
          </cell>
          <cell r="C84" t="str">
            <v/>
          </cell>
          <cell r="D84" t="str">
            <v/>
          </cell>
          <cell r="I84" t="str">
            <v/>
          </cell>
          <cell r="N84" t="str">
            <v/>
          </cell>
          <cell r="S84" t="str">
            <v/>
          </cell>
          <cell r="X84" t="str">
            <v/>
          </cell>
          <cell r="AC84" t="str">
            <v/>
          </cell>
          <cell r="AH84" t="str">
            <v/>
          </cell>
          <cell r="AM84" t="str">
            <v/>
          </cell>
          <cell r="AR84" t="str">
            <v/>
          </cell>
        </row>
        <row r="85">
          <cell r="B85" t="str">
            <v/>
          </cell>
          <cell r="C85" t="str">
            <v/>
          </cell>
          <cell r="D85" t="str">
            <v/>
          </cell>
          <cell r="I85" t="str">
            <v/>
          </cell>
          <cell r="N85" t="str">
            <v/>
          </cell>
          <cell r="S85" t="str">
            <v/>
          </cell>
          <cell r="X85" t="str">
            <v/>
          </cell>
          <cell r="AC85" t="str">
            <v/>
          </cell>
          <cell r="AH85" t="str">
            <v/>
          </cell>
          <cell r="AM85" t="str">
            <v/>
          </cell>
          <cell r="AR85" t="str">
            <v/>
          </cell>
        </row>
        <row r="86">
          <cell r="B86" t="str">
            <v/>
          </cell>
          <cell r="C86" t="str">
            <v/>
          </cell>
          <cell r="D86" t="str">
            <v/>
          </cell>
          <cell r="I86" t="str">
            <v/>
          </cell>
          <cell r="N86" t="str">
            <v/>
          </cell>
          <cell r="S86" t="str">
            <v/>
          </cell>
          <cell r="X86" t="str">
            <v/>
          </cell>
          <cell r="AC86" t="str">
            <v/>
          </cell>
          <cell r="AH86" t="str">
            <v/>
          </cell>
          <cell r="AM86" t="str">
            <v/>
          </cell>
          <cell r="AR86" t="str">
            <v/>
          </cell>
        </row>
        <row r="87">
          <cell r="B87" t="str">
            <v/>
          </cell>
          <cell r="C87" t="str">
            <v/>
          </cell>
          <cell r="D87" t="str">
            <v/>
          </cell>
          <cell r="I87" t="str">
            <v/>
          </cell>
          <cell r="N87" t="str">
            <v/>
          </cell>
          <cell r="S87" t="str">
            <v/>
          </cell>
          <cell r="X87" t="str">
            <v/>
          </cell>
          <cell r="AC87" t="str">
            <v/>
          </cell>
          <cell r="AH87" t="str">
            <v/>
          </cell>
          <cell r="AM87" t="str">
            <v/>
          </cell>
          <cell r="AR87" t="str">
            <v/>
          </cell>
        </row>
        <row r="88">
          <cell r="B88" t="str">
            <v/>
          </cell>
          <cell r="C88" t="str">
            <v/>
          </cell>
          <cell r="D88" t="str">
            <v/>
          </cell>
          <cell r="I88" t="str">
            <v/>
          </cell>
          <cell r="N88" t="str">
            <v/>
          </cell>
          <cell r="S88" t="str">
            <v/>
          </cell>
          <cell r="X88" t="str">
            <v/>
          </cell>
          <cell r="AC88" t="str">
            <v/>
          </cell>
          <cell r="AH88" t="str">
            <v/>
          </cell>
          <cell r="AM88" t="str">
            <v/>
          </cell>
          <cell r="AR88" t="str">
            <v/>
          </cell>
        </row>
        <row r="89">
          <cell r="B89" t="str">
            <v/>
          </cell>
          <cell r="C89" t="str">
            <v/>
          </cell>
          <cell r="D89" t="str">
            <v/>
          </cell>
          <cell r="I89" t="str">
            <v/>
          </cell>
          <cell r="N89" t="str">
            <v/>
          </cell>
          <cell r="S89" t="str">
            <v/>
          </cell>
          <cell r="X89" t="str">
            <v/>
          </cell>
          <cell r="AC89" t="str">
            <v/>
          </cell>
          <cell r="AH89" t="str">
            <v/>
          </cell>
          <cell r="AM89" t="str">
            <v/>
          </cell>
          <cell r="AR89" t="str">
            <v/>
          </cell>
        </row>
        <row r="90">
          <cell r="B90" t="str">
            <v/>
          </cell>
          <cell r="C90" t="str">
            <v/>
          </cell>
          <cell r="D90" t="str">
            <v/>
          </cell>
          <cell r="I90" t="str">
            <v/>
          </cell>
          <cell r="N90" t="str">
            <v/>
          </cell>
          <cell r="S90" t="str">
            <v/>
          </cell>
          <cell r="X90" t="str">
            <v/>
          </cell>
          <cell r="AC90" t="str">
            <v/>
          </cell>
          <cell r="AH90" t="str">
            <v/>
          </cell>
          <cell r="AM90" t="str">
            <v/>
          </cell>
          <cell r="AR90" t="str">
            <v/>
          </cell>
        </row>
        <row r="91">
          <cell r="B91" t="str">
            <v/>
          </cell>
          <cell r="C91" t="str">
            <v/>
          </cell>
          <cell r="D91" t="str">
            <v/>
          </cell>
          <cell r="I91" t="str">
            <v/>
          </cell>
          <cell r="N91" t="str">
            <v/>
          </cell>
          <cell r="S91" t="str">
            <v/>
          </cell>
          <cell r="X91" t="str">
            <v/>
          </cell>
          <cell r="AC91" t="str">
            <v/>
          </cell>
          <cell r="AH91" t="str">
            <v/>
          </cell>
          <cell r="AM91" t="str">
            <v/>
          </cell>
          <cell r="AR91" t="str">
            <v/>
          </cell>
        </row>
        <row r="92">
          <cell r="B92" t="str">
            <v/>
          </cell>
          <cell r="C92" t="str">
            <v/>
          </cell>
          <cell r="D92" t="str">
            <v/>
          </cell>
          <cell r="I92" t="str">
            <v/>
          </cell>
          <cell r="N92" t="str">
            <v/>
          </cell>
          <cell r="S92" t="str">
            <v/>
          </cell>
          <cell r="X92" t="str">
            <v/>
          </cell>
          <cell r="AC92" t="str">
            <v/>
          </cell>
          <cell r="AH92" t="str">
            <v/>
          </cell>
          <cell r="AM92" t="str">
            <v/>
          </cell>
          <cell r="AR92" t="str">
            <v/>
          </cell>
        </row>
        <row r="93">
          <cell r="B93" t="str">
            <v/>
          </cell>
          <cell r="C93" t="str">
            <v/>
          </cell>
          <cell r="D93" t="str">
            <v/>
          </cell>
          <cell r="I93" t="str">
            <v/>
          </cell>
          <cell r="N93" t="str">
            <v/>
          </cell>
          <cell r="S93" t="str">
            <v/>
          </cell>
          <cell r="X93" t="str">
            <v/>
          </cell>
          <cell r="AC93" t="str">
            <v/>
          </cell>
          <cell r="AH93" t="str">
            <v/>
          </cell>
          <cell r="AM93" t="str">
            <v/>
          </cell>
          <cell r="AR93" t="str">
            <v/>
          </cell>
        </row>
        <row r="94">
          <cell r="B94" t="str">
            <v/>
          </cell>
          <cell r="C94" t="str">
            <v/>
          </cell>
          <cell r="D94" t="str">
            <v/>
          </cell>
          <cell r="I94" t="str">
            <v/>
          </cell>
          <cell r="N94" t="str">
            <v/>
          </cell>
          <cell r="S94" t="str">
            <v/>
          </cell>
          <cell r="X94" t="str">
            <v/>
          </cell>
          <cell r="AC94" t="str">
            <v/>
          </cell>
          <cell r="AH94" t="str">
            <v/>
          </cell>
          <cell r="AM94" t="str">
            <v/>
          </cell>
          <cell r="AR94" t="str">
            <v/>
          </cell>
        </row>
        <row r="95">
          <cell r="B95" t="str">
            <v/>
          </cell>
          <cell r="C95" t="str">
            <v/>
          </cell>
          <cell r="D95" t="str">
            <v/>
          </cell>
          <cell r="I95" t="str">
            <v/>
          </cell>
          <cell r="N95" t="str">
            <v/>
          </cell>
          <cell r="S95" t="str">
            <v/>
          </cell>
          <cell r="X95" t="str">
            <v/>
          </cell>
          <cell r="AC95" t="str">
            <v/>
          </cell>
          <cell r="AH95" t="str">
            <v/>
          </cell>
          <cell r="AM95" t="str">
            <v/>
          </cell>
          <cell r="AR95" t="str">
            <v/>
          </cell>
        </row>
        <row r="96">
          <cell r="B96" t="str">
            <v/>
          </cell>
          <cell r="C96" t="str">
            <v/>
          </cell>
          <cell r="D96" t="str">
            <v/>
          </cell>
          <cell r="I96" t="str">
            <v/>
          </cell>
          <cell r="N96" t="str">
            <v/>
          </cell>
          <cell r="S96" t="str">
            <v/>
          </cell>
          <cell r="X96" t="str">
            <v/>
          </cell>
          <cell r="AC96" t="str">
            <v/>
          </cell>
          <cell r="AH96" t="str">
            <v/>
          </cell>
          <cell r="AM96" t="str">
            <v/>
          </cell>
          <cell r="AR96" t="str">
            <v/>
          </cell>
        </row>
        <row r="97">
          <cell r="B97" t="str">
            <v/>
          </cell>
          <cell r="C97" t="str">
            <v/>
          </cell>
          <cell r="D97" t="str">
            <v/>
          </cell>
          <cell r="I97" t="str">
            <v/>
          </cell>
          <cell r="N97" t="str">
            <v/>
          </cell>
          <cell r="S97" t="str">
            <v/>
          </cell>
          <cell r="X97" t="str">
            <v/>
          </cell>
          <cell r="AC97" t="str">
            <v/>
          </cell>
          <cell r="AH97" t="str">
            <v/>
          </cell>
          <cell r="AM97" t="str">
            <v/>
          </cell>
          <cell r="AR97" t="str">
            <v/>
          </cell>
        </row>
        <row r="98">
          <cell r="B98" t="str">
            <v/>
          </cell>
          <cell r="C98" t="str">
            <v/>
          </cell>
          <cell r="D98" t="str">
            <v/>
          </cell>
          <cell r="I98" t="str">
            <v/>
          </cell>
          <cell r="N98" t="str">
            <v/>
          </cell>
          <cell r="S98" t="str">
            <v/>
          </cell>
          <cell r="X98" t="str">
            <v/>
          </cell>
          <cell r="AC98" t="str">
            <v/>
          </cell>
          <cell r="AH98" t="str">
            <v/>
          </cell>
          <cell r="AM98" t="str">
            <v/>
          </cell>
          <cell r="AR98" t="str">
            <v/>
          </cell>
        </row>
        <row r="99">
          <cell r="B99" t="str">
            <v/>
          </cell>
          <cell r="C99" t="str">
            <v/>
          </cell>
          <cell r="D99" t="str">
            <v/>
          </cell>
          <cell r="I99" t="str">
            <v/>
          </cell>
          <cell r="N99" t="str">
            <v/>
          </cell>
          <cell r="S99" t="str">
            <v/>
          </cell>
          <cell r="X99" t="str">
            <v/>
          </cell>
          <cell r="AC99" t="str">
            <v/>
          </cell>
          <cell r="AH99" t="str">
            <v/>
          </cell>
          <cell r="AM99" t="str">
            <v/>
          </cell>
          <cell r="AR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row>
      </sheetData>
      <sheetData sheetId="9" refreshError="1"/>
      <sheetData sheetId="10" refreshError="1">
        <row r="6">
          <cell r="B6">
            <v>1</v>
          </cell>
          <cell r="C6" t="str">
            <v>Dr. H. IDRUS ALWI, M.Pd</v>
          </cell>
          <cell r="D6">
            <v>2</v>
          </cell>
          <cell r="E6" t="str">
            <v xml:space="preserve">Keanggotaan dalam organisasi profesi sebagai ketua aktif Pokjawas Provinsi DKI Jakarta </v>
          </cell>
          <cell r="F6">
            <v>1</v>
          </cell>
          <cell r="G6">
            <v>1</v>
          </cell>
          <cell r="H6" t="str">
            <v>Laporan</v>
          </cell>
          <cell r="K6" t="str">
            <v/>
          </cell>
          <cell r="L6" t="str">
            <v/>
          </cell>
          <cell r="U6">
            <v>0</v>
          </cell>
        </row>
        <row r="7">
          <cell r="B7">
            <v>2</v>
          </cell>
          <cell r="C7" t="str">
            <v>Drs. H. SUJANGI</v>
          </cell>
          <cell r="D7">
            <v>2</v>
          </cell>
          <cell r="E7" t="str">
            <v>Keanggotaan dalam organisasi profesi sebagai ketua aktif Pokjawas Kota Jakarta Timur</v>
          </cell>
          <cell r="F7">
            <v>0.75</v>
          </cell>
          <cell r="G7">
            <v>1</v>
          </cell>
          <cell r="H7" t="str">
            <v>Laporan</v>
          </cell>
          <cell r="K7" t="str">
            <v/>
          </cell>
          <cell r="L7" t="str">
            <v/>
          </cell>
          <cell r="U7">
            <v>0</v>
          </cell>
        </row>
        <row r="8">
          <cell r="B8">
            <v>3</v>
          </cell>
          <cell r="C8" t="str">
            <v>Drs. M. SALEH</v>
          </cell>
          <cell r="D8">
            <v>2</v>
          </cell>
          <cell r="E8" t="str">
            <v xml:space="preserve">Keanggotaan dalam organisasi profesi sebagai anggota aktif Pokjawas Kota </v>
          </cell>
          <cell r="F8">
            <v>0.75</v>
          </cell>
          <cell r="G8">
            <v>1</v>
          </cell>
          <cell r="H8" t="str">
            <v>Laporan</v>
          </cell>
          <cell r="K8" t="str">
            <v/>
          </cell>
          <cell r="L8" t="str">
            <v/>
          </cell>
          <cell r="U8">
            <v>0</v>
          </cell>
        </row>
        <row r="9">
          <cell r="B9">
            <v>4</v>
          </cell>
          <cell r="C9" t="str">
            <v>SITI NURBAITI, S.Ag, M.Pd.I</v>
          </cell>
          <cell r="D9">
            <v>2</v>
          </cell>
          <cell r="E9" t="str">
            <v xml:space="preserve">Keanggotaan dalam organisasi profesi sebagai anggota aktif Pokjawas Kota </v>
          </cell>
          <cell r="F9">
            <v>0.75</v>
          </cell>
          <cell r="G9">
            <v>1</v>
          </cell>
          <cell r="H9" t="str">
            <v>Laporan</v>
          </cell>
          <cell r="K9" t="str">
            <v/>
          </cell>
          <cell r="L9" t="str">
            <v/>
          </cell>
          <cell r="U9">
            <v>0</v>
          </cell>
        </row>
        <row r="10">
          <cell r="B10">
            <v>5</v>
          </cell>
          <cell r="C10" t="str">
            <v>Drs. A. AMIN MUSTOFA, M.Pd</v>
          </cell>
          <cell r="D10">
            <v>2</v>
          </cell>
          <cell r="E10" t="str">
            <v xml:space="preserve">Keanggotaan dalam organisasi profesi sebagai anggota aktif Pokjawas Kota </v>
          </cell>
          <cell r="F10">
            <v>0.75</v>
          </cell>
          <cell r="G10">
            <v>1</v>
          </cell>
          <cell r="H10" t="str">
            <v>Laporan</v>
          </cell>
          <cell r="K10" t="str">
            <v/>
          </cell>
          <cell r="L10" t="str">
            <v/>
          </cell>
          <cell r="U10">
            <v>0</v>
          </cell>
        </row>
        <row r="11">
          <cell r="B11">
            <v>6</v>
          </cell>
          <cell r="C11" t="str">
            <v>Drs. AKHMAD SUGANDA, M.Pd</v>
          </cell>
          <cell r="D11">
            <v>2</v>
          </cell>
          <cell r="E11" t="str">
            <v xml:space="preserve">Keanggotaan dalam organisasi profesi sebagai anggota aktif Pokjawas Kota </v>
          </cell>
          <cell r="F11">
            <v>0.75</v>
          </cell>
          <cell r="G11">
            <v>1</v>
          </cell>
          <cell r="H11" t="str">
            <v>Laporan</v>
          </cell>
          <cell r="K11" t="str">
            <v/>
          </cell>
          <cell r="L11" t="str">
            <v/>
          </cell>
          <cell r="U11">
            <v>0</v>
          </cell>
        </row>
        <row r="12">
          <cell r="B12">
            <v>7</v>
          </cell>
          <cell r="C12" t="str">
            <v>Dr. Hj. KUN SRI WARDHANI, M.Pd</v>
          </cell>
          <cell r="D12">
            <v>2</v>
          </cell>
          <cell r="E12" t="str">
            <v xml:space="preserve">Keanggotaan dalam organisasi profesi sebagai anggota aktif Pokjawas Kota </v>
          </cell>
          <cell r="F12">
            <v>0.75</v>
          </cell>
          <cell r="G12">
            <v>1</v>
          </cell>
          <cell r="H12" t="str">
            <v>Laporan</v>
          </cell>
          <cell r="K12" t="str">
            <v/>
          </cell>
          <cell r="L12" t="str">
            <v/>
          </cell>
          <cell r="U12">
            <v>0</v>
          </cell>
        </row>
        <row r="13">
          <cell r="B13">
            <v>8</v>
          </cell>
          <cell r="C13" t="str">
            <v>ABDUL MANAP, M.Pd</v>
          </cell>
          <cell r="D13">
            <v>2</v>
          </cell>
          <cell r="E13" t="str">
            <v xml:space="preserve">Keanggotaan dalam organisasi profesi sebagai anggota aktif Pokjawas Kota </v>
          </cell>
          <cell r="F13">
            <v>0.75</v>
          </cell>
          <cell r="G13">
            <v>1</v>
          </cell>
          <cell r="H13" t="str">
            <v>Laporan</v>
          </cell>
          <cell r="K13" t="str">
            <v/>
          </cell>
          <cell r="L13" t="str">
            <v/>
          </cell>
          <cell r="U13">
            <v>0</v>
          </cell>
        </row>
        <row r="14">
          <cell r="B14">
            <v>9</v>
          </cell>
          <cell r="C14" t="str">
            <v>ABDUL WAHAB, S.Pd</v>
          </cell>
          <cell r="D14">
            <v>2</v>
          </cell>
          <cell r="E14" t="str">
            <v xml:space="preserve">Keanggotaan dalam organisasi profesi sebagai anggota aktif Pokjawas Kota </v>
          </cell>
          <cell r="F14">
            <v>0.75</v>
          </cell>
          <cell r="G14">
            <v>1</v>
          </cell>
          <cell r="H14" t="str">
            <v>Laporan</v>
          </cell>
          <cell r="K14" t="str">
            <v/>
          </cell>
          <cell r="L14" t="str">
            <v/>
          </cell>
          <cell r="U14">
            <v>0</v>
          </cell>
        </row>
        <row r="15">
          <cell r="B15">
            <v>10</v>
          </cell>
          <cell r="C15" t="str">
            <v>A. TAUFIK, S.Ag, MM</v>
          </cell>
          <cell r="D15">
            <v>2</v>
          </cell>
          <cell r="E15" t="str">
            <v xml:space="preserve">Keanggotaan dalam organisasi profesi sebagai anggota aktif Pokjawas Kota </v>
          </cell>
          <cell r="F15">
            <v>0.75</v>
          </cell>
          <cell r="G15">
            <v>1</v>
          </cell>
          <cell r="H15" t="str">
            <v>Laporan</v>
          </cell>
          <cell r="K15" t="str">
            <v/>
          </cell>
          <cell r="L15" t="str">
            <v/>
          </cell>
          <cell r="U15">
            <v>0</v>
          </cell>
        </row>
        <row r="16">
          <cell r="B16">
            <v>11</v>
          </cell>
          <cell r="C16" t="str">
            <v>Drs. HADI WIJAYA</v>
          </cell>
          <cell r="D16">
            <v>1</v>
          </cell>
          <cell r="E16" t="str">
            <v xml:space="preserve">Keanggotaan dalam organisasi profesi sebagai ketua aktif Pokjawas Kota </v>
          </cell>
          <cell r="F16">
            <v>1</v>
          </cell>
          <cell r="G16">
            <v>1</v>
          </cell>
          <cell r="H16" t="str">
            <v>Laporan</v>
          </cell>
          <cell r="K16" t="str">
            <v/>
          </cell>
          <cell r="L16" t="str">
            <v/>
          </cell>
          <cell r="U16">
            <v>0</v>
          </cell>
        </row>
        <row r="17">
          <cell r="B17">
            <v>12</v>
          </cell>
          <cell r="C17" t="str">
            <v>ARTATI ISMAILIA, SE, M.Ak</v>
          </cell>
          <cell r="D17">
            <v>2</v>
          </cell>
          <cell r="E17" t="str">
            <v xml:space="preserve">Keanggotaan dalam organisasi profesi sebagai anggota aktif Pokjawas Kota </v>
          </cell>
          <cell r="F17">
            <v>0.75</v>
          </cell>
          <cell r="G17">
            <v>1</v>
          </cell>
          <cell r="H17" t="str">
            <v>Laporan</v>
          </cell>
          <cell r="K17" t="str">
            <v/>
          </cell>
          <cell r="L17" t="str">
            <v/>
          </cell>
          <cell r="U17">
            <v>0</v>
          </cell>
        </row>
        <row r="18">
          <cell r="B18">
            <v>13</v>
          </cell>
          <cell r="C18" t="str">
            <v>Drs. AHMAD KHOTIB, M.Pd</v>
          </cell>
          <cell r="D18">
            <v>2</v>
          </cell>
          <cell r="E18" t="str">
            <v xml:space="preserve">Keanggotaan dalam organisasi profesi sebagai anggota aktif Pokjawas Kota </v>
          </cell>
          <cell r="F18">
            <v>0.75</v>
          </cell>
          <cell r="G18">
            <v>1</v>
          </cell>
          <cell r="H18" t="str">
            <v>Laporan</v>
          </cell>
          <cell r="K18" t="str">
            <v/>
          </cell>
          <cell r="L18" t="str">
            <v/>
          </cell>
          <cell r="U18">
            <v>0</v>
          </cell>
        </row>
        <row r="19">
          <cell r="B19">
            <v>14</v>
          </cell>
          <cell r="C19" t="str">
            <v>SUTAN ASWIN, S.Pd</v>
          </cell>
          <cell r="D19">
            <v>2</v>
          </cell>
          <cell r="E19" t="str">
            <v xml:space="preserve">Keanggotaan dalam organisasi profesi sebagai anggota aktif Pokjawas Kota </v>
          </cell>
          <cell r="F19">
            <v>0.75</v>
          </cell>
          <cell r="G19">
            <v>1</v>
          </cell>
          <cell r="H19" t="str">
            <v>Laporan</v>
          </cell>
          <cell r="K19" t="str">
            <v/>
          </cell>
          <cell r="L19" t="str">
            <v/>
          </cell>
          <cell r="U19">
            <v>0</v>
          </cell>
        </row>
        <row r="20">
          <cell r="B20">
            <v>15</v>
          </cell>
          <cell r="C20" t="str">
            <v>Dra. IDA SAIDAH, M.MPd</v>
          </cell>
          <cell r="D20">
            <v>2</v>
          </cell>
          <cell r="E20" t="str">
            <v xml:space="preserve">Keanggotaan dalam organisasi profesi sebagai anggota aktif Pokjawas Kota </v>
          </cell>
          <cell r="F20">
            <v>0.75</v>
          </cell>
          <cell r="G20">
            <v>1</v>
          </cell>
          <cell r="H20" t="str">
            <v>Laporan</v>
          </cell>
          <cell r="K20" t="str">
            <v/>
          </cell>
          <cell r="L20" t="str">
            <v/>
          </cell>
          <cell r="U20">
            <v>0</v>
          </cell>
        </row>
        <row r="21">
          <cell r="B21">
            <v>16</v>
          </cell>
          <cell r="C21" t="str">
            <v>Dra. Hj. JAMILAH, M.Pd</v>
          </cell>
          <cell r="D21">
            <v>2</v>
          </cell>
          <cell r="E21" t="str">
            <v xml:space="preserve">Keanggotaan dalam organisasi profesi sebagai anggota aktif Pokjawas Kota </v>
          </cell>
          <cell r="F21">
            <v>0.75</v>
          </cell>
          <cell r="G21">
            <v>1</v>
          </cell>
          <cell r="H21" t="str">
            <v>Laporan</v>
          </cell>
          <cell r="K21" t="str">
            <v/>
          </cell>
          <cell r="L21" t="str">
            <v/>
          </cell>
          <cell r="U21">
            <v>0</v>
          </cell>
        </row>
        <row r="22">
          <cell r="B22">
            <v>17</v>
          </cell>
          <cell r="C22" t="str">
            <v>Dra. Hj. ZURNI ASNIDA</v>
          </cell>
          <cell r="D22">
            <v>2</v>
          </cell>
          <cell r="E22" t="str">
            <v xml:space="preserve">Keanggotaan dalam organisasi profesi sebagai anggota aktif Pokjawas Kota </v>
          </cell>
          <cell r="F22">
            <v>0.75</v>
          </cell>
          <cell r="G22">
            <v>1</v>
          </cell>
          <cell r="H22" t="str">
            <v>Laporan</v>
          </cell>
          <cell r="K22" t="str">
            <v/>
          </cell>
          <cell r="L22" t="str">
            <v/>
          </cell>
          <cell r="U22">
            <v>0</v>
          </cell>
        </row>
        <row r="23">
          <cell r="B23">
            <v>18</v>
          </cell>
          <cell r="C23" t="str">
            <v>TANTI ASTRIATIE Z, S.Pd, M.Pd</v>
          </cell>
          <cell r="D23">
            <v>2</v>
          </cell>
          <cell r="E23" t="str">
            <v xml:space="preserve">Keanggotaan dalam organisasi profesi sebagai anggota aktif Pokjawas Kota </v>
          </cell>
          <cell r="F23">
            <v>0.75</v>
          </cell>
          <cell r="G23">
            <v>1</v>
          </cell>
          <cell r="H23" t="str">
            <v>Laporan</v>
          </cell>
          <cell r="K23" t="str">
            <v/>
          </cell>
          <cell r="L23" t="str">
            <v/>
          </cell>
          <cell r="U23">
            <v>0</v>
          </cell>
        </row>
        <row r="24">
          <cell r="B24">
            <v>19</v>
          </cell>
          <cell r="C24" t="str">
            <v>KUSWIYATI, S.Pd, M.Pd</v>
          </cell>
          <cell r="D24">
            <v>2</v>
          </cell>
          <cell r="E24" t="str">
            <v xml:space="preserve">Keanggotaan dalam organisasi profesi sebagai anggota aktif Pokjawas Kota </v>
          </cell>
          <cell r="F24">
            <v>0.75</v>
          </cell>
          <cell r="G24">
            <v>1</v>
          </cell>
          <cell r="H24" t="str">
            <v>Laporan</v>
          </cell>
          <cell r="K24" t="str">
            <v/>
          </cell>
          <cell r="L24" t="str">
            <v/>
          </cell>
          <cell r="U24">
            <v>0</v>
          </cell>
        </row>
        <row r="25">
          <cell r="B25">
            <v>20</v>
          </cell>
          <cell r="C25" t="str">
            <v>RUSDAH, S.Ag</v>
          </cell>
          <cell r="D25">
            <v>2</v>
          </cell>
          <cell r="E25" t="str">
            <v xml:space="preserve">Keanggotaan dalam organisasi profesi sebagai anggota aktif Pokjawas Kota </v>
          </cell>
          <cell r="F25">
            <v>0.75</v>
          </cell>
          <cell r="G25">
            <v>1</v>
          </cell>
          <cell r="H25" t="str">
            <v>Laporan</v>
          </cell>
          <cell r="K25" t="str">
            <v/>
          </cell>
          <cell r="L25" t="str">
            <v/>
          </cell>
          <cell r="U25">
            <v>0</v>
          </cell>
        </row>
        <row r="26">
          <cell r="B26">
            <v>21</v>
          </cell>
          <cell r="C26" t="str">
            <v>WAWAN KURNIAWAN, S.Pd, M.Si</v>
          </cell>
          <cell r="D26">
            <v>2</v>
          </cell>
          <cell r="E26" t="str">
            <v xml:space="preserve">Keanggotaan dalam organisasi profesi sebagai anggota aktif Pokjawas Kota </v>
          </cell>
          <cell r="F26">
            <v>0.75</v>
          </cell>
          <cell r="G26">
            <v>1</v>
          </cell>
          <cell r="H26" t="str">
            <v>Laporan</v>
          </cell>
          <cell r="K26" t="str">
            <v/>
          </cell>
          <cell r="L26" t="str">
            <v/>
          </cell>
          <cell r="U26">
            <v>0</v>
          </cell>
        </row>
        <row r="27">
          <cell r="B27">
            <v>22</v>
          </cell>
          <cell r="C27" t="str">
            <v>MUHAMMAD YUNUS, S.Ag, M.Pd</v>
          </cell>
          <cell r="D27">
            <v>2</v>
          </cell>
          <cell r="E27" t="str">
            <v xml:space="preserve">Keanggotaan dalam organisasi profesi sebagai anggota aktif Pokjawas Kota </v>
          </cell>
          <cell r="F27">
            <v>0.75</v>
          </cell>
          <cell r="G27">
            <v>1</v>
          </cell>
          <cell r="H27" t="str">
            <v>Laporan</v>
          </cell>
          <cell r="K27" t="str">
            <v/>
          </cell>
          <cell r="L27" t="str">
            <v/>
          </cell>
          <cell r="U27">
            <v>0</v>
          </cell>
        </row>
        <row r="28">
          <cell r="B28">
            <v>23</v>
          </cell>
          <cell r="C28" t="str">
            <v>Drs. SASTRO JAGO HARTONO</v>
          </cell>
          <cell r="D28">
            <v>2</v>
          </cell>
          <cell r="E28" t="str">
            <v xml:space="preserve">Keanggotaan dalam organisasi profesi sebagai anggota aktif Pokjawas Kota </v>
          </cell>
          <cell r="F28">
            <v>0.75</v>
          </cell>
          <cell r="G28">
            <v>1</v>
          </cell>
          <cell r="H28" t="str">
            <v>Laporan</v>
          </cell>
          <cell r="K28" t="str">
            <v/>
          </cell>
          <cell r="L28" t="str">
            <v/>
          </cell>
          <cell r="U28">
            <v>0</v>
          </cell>
        </row>
        <row r="29">
          <cell r="B29">
            <v>24</v>
          </cell>
          <cell r="C29" t="str">
            <v>RUSTIATI, S.Pd, M.Pd</v>
          </cell>
          <cell r="D29">
            <v>2</v>
          </cell>
          <cell r="E29" t="str">
            <v xml:space="preserve">Keanggotaan dalam organisasi profesi sebagai anggota aktif Pokjawas Kota </v>
          </cell>
          <cell r="F29">
            <v>0.75</v>
          </cell>
          <cell r="G29">
            <v>1</v>
          </cell>
          <cell r="H29" t="str">
            <v>Laporan</v>
          </cell>
          <cell r="K29" t="str">
            <v/>
          </cell>
          <cell r="L29" t="str">
            <v/>
          </cell>
          <cell r="U29">
            <v>0</v>
          </cell>
        </row>
        <row r="30">
          <cell r="B30">
            <v>25</v>
          </cell>
          <cell r="C30" t="str">
            <v>SARJONO S.Pd</v>
          </cell>
          <cell r="D30">
            <v>2</v>
          </cell>
          <cell r="E30" t="str">
            <v xml:space="preserve">Keanggotaan dalam organisasi profesi sebagai anggota aktif Pokjawas Kota </v>
          </cell>
          <cell r="F30">
            <v>0.75</v>
          </cell>
          <cell r="G30">
            <v>1</v>
          </cell>
          <cell r="H30" t="str">
            <v>Laporan</v>
          </cell>
          <cell r="K30" t="str">
            <v/>
          </cell>
          <cell r="L30" t="str">
            <v/>
          </cell>
          <cell r="U30">
            <v>0</v>
          </cell>
        </row>
        <row r="31">
          <cell r="B31">
            <v>26</v>
          </cell>
          <cell r="C31" t="str">
            <v>Drs. AGUS UTOYO, MM</v>
          </cell>
          <cell r="D31">
            <v>2</v>
          </cell>
          <cell r="E31" t="str">
            <v xml:space="preserve">Keanggotaan dalam organisasi profesi sebagai anggota aktif Pokjawas Kota </v>
          </cell>
          <cell r="F31">
            <v>0.75</v>
          </cell>
          <cell r="G31">
            <v>1</v>
          </cell>
          <cell r="H31" t="str">
            <v>Laporan</v>
          </cell>
          <cell r="K31" t="str">
            <v/>
          </cell>
          <cell r="L31" t="str">
            <v/>
          </cell>
          <cell r="U31">
            <v>0</v>
          </cell>
        </row>
        <row r="32">
          <cell r="B32">
            <v>27</v>
          </cell>
          <cell r="C32" t="str">
            <v>MARWI, S.Pd.I</v>
          </cell>
          <cell r="D32">
            <v>2</v>
          </cell>
          <cell r="E32" t="str">
            <v xml:space="preserve">Keanggotaan dalam organisasi profesi sebagai anggota aktif Pokjawas Kota </v>
          </cell>
          <cell r="F32">
            <v>0.75</v>
          </cell>
          <cell r="G32">
            <v>1</v>
          </cell>
          <cell r="H32" t="str">
            <v>Laporan</v>
          </cell>
          <cell r="K32" t="str">
            <v/>
          </cell>
          <cell r="L32" t="str">
            <v/>
          </cell>
          <cell r="U32">
            <v>0</v>
          </cell>
        </row>
        <row r="33">
          <cell r="B33">
            <v>28</v>
          </cell>
          <cell r="C33" t="str">
            <v>SUHARTONO, S.Pd</v>
          </cell>
          <cell r="D33">
            <v>2</v>
          </cell>
          <cell r="E33" t="str">
            <v xml:space="preserve">Keanggotaan dalam organisasi profesi sebagai anggota aktif Pokjawas Kota </v>
          </cell>
          <cell r="F33">
            <v>0.75</v>
          </cell>
          <cell r="G33">
            <v>1</v>
          </cell>
          <cell r="H33" t="str">
            <v>Laporan</v>
          </cell>
          <cell r="K33" t="str">
            <v/>
          </cell>
          <cell r="L33" t="str">
            <v/>
          </cell>
          <cell r="U33">
            <v>0</v>
          </cell>
        </row>
        <row r="34">
          <cell r="B34">
            <v>29</v>
          </cell>
          <cell r="C34" t="str">
            <v>EUIS KURAISIN, M.Pd</v>
          </cell>
          <cell r="D34">
            <v>2</v>
          </cell>
          <cell r="E34" t="str">
            <v xml:space="preserve">Keanggotaan dalam organisasi profesi sebagai anggota aktif Pokjawas Kota </v>
          </cell>
          <cell r="F34">
            <v>0.75</v>
          </cell>
          <cell r="G34">
            <v>1</v>
          </cell>
          <cell r="H34" t="str">
            <v>Laporan</v>
          </cell>
          <cell r="K34" t="str">
            <v/>
          </cell>
          <cell r="L34" t="str">
            <v/>
          </cell>
          <cell r="U34">
            <v>0</v>
          </cell>
        </row>
        <row r="35">
          <cell r="B35">
            <v>30</v>
          </cell>
          <cell r="C35" t="str">
            <v>Dra. Hj. NUROZIAH</v>
          </cell>
          <cell r="D35">
            <v>2</v>
          </cell>
          <cell r="E35" t="str">
            <v xml:space="preserve">Keanggotaan dalam organisasi profesi sebagai anggota aktif Pokjawas Kota </v>
          </cell>
          <cell r="F35">
            <v>0.75</v>
          </cell>
          <cell r="G35">
            <v>1</v>
          </cell>
          <cell r="H35" t="str">
            <v>Laporan</v>
          </cell>
          <cell r="K35" t="str">
            <v/>
          </cell>
          <cell r="L35" t="str">
            <v/>
          </cell>
          <cell r="U35">
            <v>0</v>
          </cell>
        </row>
        <row r="36">
          <cell r="B36" t="str">
            <v/>
          </cell>
          <cell r="C36" t="str">
            <v/>
          </cell>
          <cell r="D36">
            <v>2</v>
          </cell>
          <cell r="E36" t="str">
            <v xml:space="preserve">Keanggotaan dalam organisasi profesi sebagai anggota aktif Pokjawas Kota </v>
          </cell>
          <cell r="F36">
            <v>0.75</v>
          </cell>
          <cell r="G36">
            <v>1</v>
          </cell>
          <cell r="H36" t="str">
            <v>Laporan</v>
          </cell>
          <cell r="L36" t="str">
            <v/>
          </cell>
          <cell r="U36" t="str">
            <v/>
          </cell>
        </row>
        <row r="37">
          <cell r="B37" t="str">
            <v/>
          </cell>
          <cell r="C37" t="str">
            <v/>
          </cell>
          <cell r="E37" t="str">
            <v/>
          </cell>
          <cell r="F37" t="str">
            <v/>
          </cell>
          <cell r="G37">
            <v>1</v>
          </cell>
          <cell r="H37" t="str">
            <v/>
          </cell>
          <cell r="L37" t="str">
            <v/>
          </cell>
          <cell r="U37" t="str">
            <v/>
          </cell>
        </row>
        <row r="38">
          <cell r="B38" t="str">
            <v/>
          </cell>
          <cell r="C38" t="str">
            <v/>
          </cell>
          <cell r="E38" t="str">
            <v/>
          </cell>
          <cell r="F38" t="str">
            <v/>
          </cell>
          <cell r="G38">
            <v>1</v>
          </cell>
          <cell r="H38" t="str">
            <v/>
          </cell>
          <cell r="L38" t="str">
            <v/>
          </cell>
          <cell r="U38" t="str">
            <v/>
          </cell>
        </row>
        <row r="39">
          <cell r="B39" t="str">
            <v/>
          </cell>
          <cell r="C39" t="str">
            <v/>
          </cell>
          <cell r="E39" t="str">
            <v/>
          </cell>
          <cell r="F39" t="str">
            <v/>
          </cell>
          <cell r="G39">
            <v>1</v>
          </cell>
          <cell r="H39" t="str">
            <v/>
          </cell>
          <cell r="L39" t="str">
            <v/>
          </cell>
          <cell r="U39" t="str">
            <v/>
          </cell>
        </row>
        <row r="40">
          <cell r="B40" t="str">
            <v/>
          </cell>
          <cell r="C40" t="str">
            <v/>
          </cell>
          <cell r="E40" t="str">
            <v/>
          </cell>
          <cell r="F40" t="str">
            <v/>
          </cell>
          <cell r="G40">
            <v>1</v>
          </cell>
          <cell r="H40" t="str">
            <v/>
          </cell>
          <cell r="L40" t="str">
            <v/>
          </cell>
          <cell r="U40" t="str">
            <v/>
          </cell>
        </row>
        <row r="41">
          <cell r="B41" t="str">
            <v/>
          </cell>
          <cell r="C41" t="str">
            <v/>
          </cell>
          <cell r="E41" t="str">
            <v/>
          </cell>
          <cell r="F41" t="str">
            <v/>
          </cell>
          <cell r="G41">
            <v>1</v>
          </cell>
          <cell r="H41" t="str">
            <v/>
          </cell>
          <cell r="L41" t="str">
            <v/>
          </cell>
          <cell r="U41" t="str">
            <v/>
          </cell>
        </row>
        <row r="42">
          <cell r="B42" t="str">
            <v/>
          </cell>
          <cell r="C42" t="str">
            <v/>
          </cell>
          <cell r="E42" t="str">
            <v/>
          </cell>
          <cell r="F42" t="str">
            <v/>
          </cell>
          <cell r="G42">
            <v>1</v>
          </cell>
          <cell r="H42" t="str">
            <v/>
          </cell>
          <cell r="L42" t="str">
            <v/>
          </cell>
          <cell r="U42" t="str">
            <v/>
          </cell>
        </row>
        <row r="43">
          <cell r="B43" t="str">
            <v/>
          </cell>
          <cell r="C43" t="str">
            <v/>
          </cell>
          <cell r="E43" t="str">
            <v/>
          </cell>
          <cell r="F43" t="str">
            <v/>
          </cell>
          <cell r="G43">
            <v>1</v>
          </cell>
          <cell r="H43" t="str">
            <v/>
          </cell>
          <cell r="L43" t="str">
            <v/>
          </cell>
          <cell r="U43" t="str">
            <v/>
          </cell>
        </row>
        <row r="44">
          <cell r="B44" t="str">
            <v/>
          </cell>
          <cell r="C44" t="str">
            <v/>
          </cell>
          <cell r="E44" t="str">
            <v/>
          </cell>
          <cell r="F44" t="str">
            <v/>
          </cell>
          <cell r="G44">
            <v>1</v>
          </cell>
          <cell r="H44" t="str">
            <v/>
          </cell>
          <cell r="L44" t="str">
            <v/>
          </cell>
          <cell r="U44" t="str">
            <v/>
          </cell>
        </row>
        <row r="45">
          <cell r="B45" t="str">
            <v/>
          </cell>
          <cell r="C45" t="str">
            <v/>
          </cell>
          <cell r="E45" t="str">
            <v/>
          </cell>
          <cell r="F45" t="str">
            <v/>
          </cell>
          <cell r="G45">
            <v>1</v>
          </cell>
          <cell r="H45" t="str">
            <v/>
          </cell>
          <cell r="L45" t="str">
            <v/>
          </cell>
          <cell r="U45" t="str">
            <v/>
          </cell>
        </row>
        <row r="46">
          <cell r="B46" t="str">
            <v/>
          </cell>
          <cell r="C46" t="str">
            <v/>
          </cell>
          <cell r="E46" t="str">
            <v/>
          </cell>
          <cell r="F46" t="str">
            <v/>
          </cell>
          <cell r="G46">
            <v>1</v>
          </cell>
          <cell r="H46" t="str">
            <v/>
          </cell>
          <cell r="L46" t="str">
            <v/>
          </cell>
          <cell r="U46" t="str">
            <v/>
          </cell>
        </row>
        <row r="47">
          <cell r="B47" t="str">
            <v/>
          </cell>
          <cell r="C47" t="str">
            <v/>
          </cell>
          <cell r="E47" t="str">
            <v/>
          </cell>
          <cell r="F47" t="str">
            <v/>
          </cell>
          <cell r="G47">
            <v>1</v>
          </cell>
          <cell r="H47" t="str">
            <v/>
          </cell>
          <cell r="L47" t="str">
            <v/>
          </cell>
          <cell r="U47" t="str">
            <v/>
          </cell>
        </row>
        <row r="48">
          <cell r="B48" t="str">
            <v/>
          </cell>
          <cell r="C48" t="str">
            <v/>
          </cell>
          <cell r="E48" t="str">
            <v/>
          </cell>
          <cell r="F48" t="str">
            <v/>
          </cell>
          <cell r="G48">
            <v>1</v>
          </cell>
          <cell r="H48" t="str">
            <v/>
          </cell>
          <cell r="L48" t="str">
            <v/>
          </cell>
          <cell r="U48" t="str">
            <v/>
          </cell>
        </row>
        <row r="49">
          <cell r="B49" t="str">
            <v/>
          </cell>
          <cell r="C49" t="str">
            <v/>
          </cell>
          <cell r="E49" t="str">
            <v/>
          </cell>
          <cell r="F49" t="str">
            <v/>
          </cell>
          <cell r="G49">
            <v>1</v>
          </cell>
          <cell r="H49" t="str">
            <v/>
          </cell>
          <cell r="L49" t="str">
            <v/>
          </cell>
          <cell r="U49" t="str">
            <v/>
          </cell>
        </row>
        <row r="50">
          <cell r="B50" t="str">
            <v/>
          </cell>
          <cell r="C50" t="str">
            <v/>
          </cell>
          <cell r="E50" t="str">
            <v/>
          </cell>
          <cell r="F50" t="str">
            <v/>
          </cell>
          <cell r="G50">
            <v>1</v>
          </cell>
          <cell r="H50" t="str">
            <v/>
          </cell>
          <cell r="L50" t="str">
            <v/>
          </cell>
          <cell r="U50" t="str">
            <v/>
          </cell>
        </row>
        <row r="51">
          <cell r="B51" t="str">
            <v/>
          </cell>
          <cell r="C51" t="str">
            <v/>
          </cell>
          <cell r="E51" t="str">
            <v/>
          </cell>
          <cell r="F51" t="str">
            <v/>
          </cell>
          <cell r="G51">
            <v>1</v>
          </cell>
          <cell r="H51" t="str">
            <v/>
          </cell>
          <cell r="L51" t="str">
            <v/>
          </cell>
          <cell r="U51" t="str">
            <v/>
          </cell>
        </row>
        <row r="52">
          <cell r="B52" t="str">
            <v/>
          </cell>
          <cell r="C52" t="str">
            <v/>
          </cell>
          <cell r="E52" t="str">
            <v/>
          </cell>
          <cell r="F52" t="str">
            <v/>
          </cell>
          <cell r="G52">
            <v>1</v>
          </cell>
          <cell r="H52" t="str">
            <v/>
          </cell>
          <cell r="L52" t="str">
            <v/>
          </cell>
          <cell r="U52" t="str">
            <v/>
          </cell>
        </row>
        <row r="53">
          <cell r="B53" t="str">
            <v/>
          </cell>
          <cell r="C53" t="str">
            <v/>
          </cell>
          <cell r="E53" t="str">
            <v/>
          </cell>
          <cell r="F53" t="str">
            <v/>
          </cell>
          <cell r="G53">
            <v>1</v>
          </cell>
          <cell r="H53" t="str">
            <v/>
          </cell>
          <cell r="L53" t="str">
            <v/>
          </cell>
          <cell r="U53" t="str">
            <v/>
          </cell>
        </row>
        <row r="54">
          <cell r="B54" t="str">
            <v/>
          </cell>
          <cell r="C54" t="str">
            <v/>
          </cell>
          <cell r="E54" t="str">
            <v/>
          </cell>
          <cell r="F54" t="str">
            <v/>
          </cell>
          <cell r="G54">
            <v>1</v>
          </cell>
          <cell r="H54" t="str">
            <v/>
          </cell>
          <cell r="L54" t="str">
            <v/>
          </cell>
          <cell r="U54" t="str">
            <v/>
          </cell>
        </row>
        <row r="55">
          <cell r="B55" t="str">
            <v/>
          </cell>
          <cell r="C55" t="str">
            <v/>
          </cell>
          <cell r="E55" t="str">
            <v/>
          </cell>
          <cell r="F55" t="str">
            <v/>
          </cell>
          <cell r="G55">
            <v>1</v>
          </cell>
          <cell r="H55" t="str">
            <v/>
          </cell>
          <cell r="L55" t="str">
            <v/>
          </cell>
          <cell r="U55" t="str">
            <v/>
          </cell>
        </row>
        <row r="56">
          <cell r="B56" t="str">
            <v/>
          </cell>
          <cell r="C56" t="str">
            <v/>
          </cell>
          <cell r="E56" t="str">
            <v/>
          </cell>
          <cell r="F56" t="str">
            <v/>
          </cell>
          <cell r="H56" t="str">
            <v/>
          </cell>
          <cell r="L56" t="str">
            <v/>
          </cell>
          <cell r="U56" t="str">
            <v/>
          </cell>
        </row>
        <row r="57">
          <cell r="B57" t="str">
            <v/>
          </cell>
          <cell r="C57" t="str">
            <v/>
          </cell>
          <cell r="E57" t="str">
            <v/>
          </cell>
          <cell r="F57" t="str">
            <v/>
          </cell>
          <cell r="H57" t="str">
            <v/>
          </cell>
          <cell r="L57" t="str">
            <v/>
          </cell>
          <cell r="U57" t="str">
            <v/>
          </cell>
        </row>
        <row r="58">
          <cell r="B58" t="str">
            <v/>
          </cell>
          <cell r="C58" t="str">
            <v/>
          </cell>
          <cell r="E58" t="str">
            <v/>
          </cell>
          <cell r="F58" t="str">
            <v/>
          </cell>
          <cell r="H58" t="str">
            <v/>
          </cell>
          <cell r="L58" t="str">
            <v/>
          </cell>
          <cell r="U58" t="str">
            <v/>
          </cell>
        </row>
        <row r="59">
          <cell r="B59" t="str">
            <v/>
          </cell>
          <cell r="C59" t="str">
            <v/>
          </cell>
          <cell r="E59" t="str">
            <v/>
          </cell>
          <cell r="F59" t="str">
            <v/>
          </cell>
          <cell r="H59" t="str">
            <v/>
          </cell>
          <cell r="L59" t="str">
            <v/>
          </cell>
          <cell r="U59" t="str">
            <v/>
          </cell>
        </row>
        <row r="60">
          <cell r="B60" t="str">
            <v/>
          </cell>
          <cell r="C60" t="str">
            <v/>
          </cell>
          <cell r="E60" t="str">
            <v/>
          </cell>
          <cell r="F60" t="str">
            <v/>
          </cell>
          <cell r="H60" t="str">
            <v/>
          </cell>
          <cell r="L60" t="str">
            <v/>
          </cell>
          <cell r="U60" t="str">
            <v/>
          </cell>
        </row>
        <row r="61">
          <cell r="B61" t="str">
            <v/>
          </cell>
          <cell r="C61" t="str">
            <v/>
          </cell>
          <cell r="E61" t="str">
            <v/>
          </cell>
          <cell r="F61" t="str">
            <v/>
          </cell>
          <cell r="H61" t="str">
            <v/>
          </cell>
          <cell r="L61" t="str">
            <v/>
          </cell>
          <cell r="U61" t="str">
            <v/>
          </cell>
        </row>
        <row r="62">
          <cell r="B62" t="str">
            <v/>
          </cell>
          <cell r="C62" t="str">
            <v/>
          </cell>
          <cell r="E62" t="str">
            <v/>
          </cell>
          <cell r="F62" t="str">
            <v/>
          </cell>
          <cell r="H62" t="str">
            <v/>
          </cell>
          <cell r="L62" t="str">
            <v/>
          </cell>
          <cell r="U62" t="str">
            <v/>
          </cell>
        </row>
        <row r="63">
          <cell r="B63" t="str">
            <v/>
          </cell>
          <cell r="C63" t="str">
            <v/>
          </cell>
          <cell r="E63" t="str">
            <v/>
          </cell>
          <cell r="F63" t="str">
            <v/>
          </cell>
          <cell r="H63" t="str">
            <v/>
          </cell>
          <cell r="L63" t="str">
            <v/>
          </cell>
          <cell r="U63" t="str">
            <v/>
          </cell>
        </row>
        <row r="64">
          <cell r="B64" t="str">
            <v/>
          </cell>
          <cell r="C64" t="str">
            <v/>
          </cell>
          <cell r="E64" t="str">
            <v/>
          </cell>
          <cell r="F64" t="str">
            <v/>
          </cell>
          <cell r="H64" t="str">
            <v/>
          </cell>
          <cell r="L64" t="str">
            <v/>
          </cell>
          <cell r="U64" t="str">
            <v/>
          </cell>
        </row>
        <row r="65">
          <cell r="B65" t="str">
            <v/>
          </cell>
          <cell r="C65" t="str">
            <v/>
          </cell>
          <cell r="E65" t="str">
            <v/>
          </cell>
          <cell r="F65" t="str">
            <v/>
          </cell>
          <cell r="H65" t="str">
            <v/>
          </cell>
          <cell r="L65" t="str">
            <v/>
          </cell>
          <cell r="U65" t="str">
            <v/>
          </cell>
        </row>
        <row r="66">
          <cell r="B66" t="str">
            <v/>
          </cell>
          <cell r="C66" t="str">
            <v/>
          </cell>
          <cell r="E66" t="str">
            <v/>
          </cell>
          <cell r="F66" t="str">
            <v/>
          </cell>
          <cell r="H66" t="str">
            <v/>
          </cell>
          <cell r="L66" t="str">
            <v/>
          </cell>
          <cell r="U66" t="str">
            <v/>
          </cell>
        </row>
        <row r="67">
          <cell r="B67" t="str">
            <v/>
          </cell>
          <cell r="C67" t="str">
            <v/>
          </cell>
          <cell r="E67" t="str">
            <v/>
          </cell>
          <cell r="F67" t="str">
            <v/>
          </cell>
          <cell r="H67" t="str">
            <v/>
          </cell>
          <cell r="L67" t="str">
            <v/>
          </cell>
          <cell r="U67" t="str">
            <v/>
          </cell>
        </row>
        <row r="68">
          <cell r="B68" t="str">
            <v/>
          </cell>
          <cell r="C68" t="str">
            <v/>
          </cell>
          <cell r="E68" t="str">
            <v/>
          </cell>
          <cell r="F68" t="str">
            <v/>
          </cell>
          <cell r="H68" t="str">
            <v/>
          </cell>
          <cell r="L68" t="str">
            <v/>
          </cell>
          <cell r="U68" t="str">
            <v/>
          </cell>
        </row>
        <row r="69">
          <cell r="B69" t="str">
            <v/>
          </cell>
          <cell r="C69" t="str">
            <v/>
          </cell>
          <cell r="E69" t="str">
            <v/>
          </cell>
          <cell r="F69" t="str">
            <v/>
          </cell>
          <cell r="H69" t="str">
            <v/>
          </cell>
          <cell r="L69" t="str">
            <v/>
          </cell>
          <cell r="U69" t="str">
            <v/>
          </cell>
        </row>
        <row r="70">
          <cell r="B70" t="str">
            <v/>
          </cell>
          <cell r="C70" t="str">
            <v/>
          </cell>
          <cell r="E70" t="str">
            <v/>
          </cell>
          <cell r="F70" t="str">
            <v/>
          </cell>
          <cell r="H70" t="str">
            <v/>
          </cell>
          <cell r="L70" t="str">
            <v/>
          </cell>
          <cell r="U70" t="str">
            <v/>
          </cell>
        </row>
        <row r="71">
          <cell r="B71" t="str">
            <v/>
          </cell>
          <cell r="C71" t="str">
            <v/>
          </cell>
          <cell r="E71" t="str">
            <v/>
          </cell>
          <cell r="F71" t="str">
            <v/>
          </cell>
          <cell r="H71" t="str">
            <v/>
          </cell>
          <cell r="L71" t="str">
            <v/>
          </cell>
          <cell r="U71" t="str">
            <v/>
          </cell>
        </row>
        <row r="72">
          <cell r="B72" t="str">
            <v/>
          </cell>
          <cell r="C72" t="str">
            <v/>
          </cell>
          <cell r="E72" t="str">
            <v/>
          </cell>
          <cell r="F72" t="str">
            <v/>
          </cell>
          <cell r="H72" t="str">
            <v/>
          </cell>
          <cell r="L72" t="str">
            <v/>
          </cell>
          <cell r="U72" t="str">
            <v/>
          </cell>
        </row>
        <row r="73">
          <cell r="B73" t="str">
            <v/>
          </cell>
          <cell r="C73" t="str">
            <v/>
          </cell>
          <cell r="E73" t="str">
            <v/>
          </cell>
          <cell r="F73" t="str">
            <v/>
          </cell>
          <cell r="H73" t="str">
            <v/>
          </cell>
          <cell r="L73" t="str">
            <v/>
          </cell>
          <cell r="U73" t="str">
            <v/>
          </cell>
        </row>
        <row r="74">
          <cell r="B74" t="str">
            <v/>
          </cell>
          <cell r="C74" t="str">
            <v/>
          </cell>
          <cell r="E74" t="str">
            <v/>
          </cell>
          <cell r="F74" t="str">
            <v/>
          </cell>
          <cell r="H74" t="str">
            <v/>
          </cell>
          <cell r="L74" t="str">
            <v/>
          </cell>
          <cell r="U74" t="str">
            <v/>
          </cell>
        </row>
        <row r="75">
          <cell r="B75" t="str">
            <v/>
          </cell>
          <cell r="C75" t="str">
            <v/>
          </cell>
          <cell r="E75" t="str">
            <v/>
          </cell>
          <cell r="F75" t="str">
            <v/>
          </cell>
          <cell r="H75" t="str">
            <v/>
          </cell>
          <cell r="L75" t="str">
            <v/>
          </cell>
          <cell r="U75" t="str">
            <v/>
          </cell>
        </row>
        <row r="76">
          <cell r="B76" t="str">
            <v/>
          </cell>
          <cell r="C76" t="str">
            <v/>
          </cell>
          <cell r="E76" t="str">
            <v/>
          </cell>
          <cell r="F76" t="str">
            <v/>
          </cell>
          <cell r="H76" t="str">
            <v/>
          </cell>
          <cell r="L76" t="str">
            <v/>
          </cell>
          <cell r="U76" t="str">
            <v/>
          </cell>
        </row>
        <row r="77">
          <cell r="B77" t="str">
            <v/>
          </cell>
          <cell r="C77" t="str">
            <v/>
          </cell>
          <cell r="E77" t="str">
            <v/>
          </cell>
          <cell r="F77" t="str">
            <v/>
          </cell>
          <cell r="H77" t="str">
            <v/>
          </cell>
          <cell r="L77" t="str">
            <v/>
          </cell>
          <cell r="U77" t="str">
            <v/>
          </cell>
        </row>
        <row r="78">
          <cell r="B78" t="str">
            <v/>
          </cell>
          <cell r="C78" t="str">
            <v/>
          </cell>
          <cell r="E78" t="str">
            <v/>
          </cell>
          <cell r="F78" t="str">
            <v/>
          </cell>
          <cell r="H78" t="str">
            <v/>
          </cell>
          <cell r="L78" t="str">
            <v/>
          </cell>
          <cell r="U78" t="str">
            <v/>
          </cell>
        </row>
        <row r="79">
          <cell r="B79" t="str">
            <v/>
          </cell>
          <cell r="C79" t="str">
            <v/>
          </cell>
          <cell r="E79" t="str">
            <v/>
          </cell>
          <cell r="F79" t="str">
            <v/>
          </cell>
          <cell r="H79" t="str">
            <v/>
          </cell>
          <cell r="L79" t="str">
            <v/>
          </cell>
          <cell r="U79" t="str">
            <v/>
          </cell>
        </row>
        <row r="80">
          <cell r="B80" t="str">
            <v/>
          </cell>
          <cell r="C80" t="str">
            <v/>
          </cell>
          <cell r="E80" t="str">
            <v/>
          </cell>
          <cell r="F80" t="str">
            <v/>
          </cell>
          <cell r="H80" t="str">
            <v/>
          </cell>
          <cell r="L80" t="str">
            <v/>
          </cell>
          <cell r="U80" t="str">
            <v/>
          </cell>
        </row>
        <row r="81">
          <cell r="B81" t="str">
            <v/>
          </cell>
          <cell r="C81" t="str">
            <v/>
          </cell>
          <cell r="E81" t="str">
            <v/>
          </cell>
          <cell r="F81" t="str">
            <v/>
          </cell>
          <cell r="H81" t="str">
            <v/>
          </cell>
          <cell r="L81" t="str">
            <v/>
          </cell>
          <cell r="U81" t="str">
            <v/>
          </cell>
        </row>
        <row r="82">
          <cell r="B82" t="str">
            <v/>
          </cell>
          <cell r="C82" t="str">
            <v/>
          </cell>
          <cell r="E82" t="str">
            <v/>
          </cell>
          <cell r="F82" t="str">
            <v/>
          </cell>
          <cell r="H82" t="str">
            <v/>
          </cell>
          <cell r="L82" t="str">
            <v/>
          </cell>
          <cell r="U82" t="str">
            <v/>
          </cell>
        </row>
        <row r="83">
          <cell r="B83" t="str">
            <v/>
          </cell>
          <cell r="C83" t="str">
            <v/>
          </cell>
          <cell r="E83" t="str">
            <v/>
          </cell>
          <cell r="F83" t="str">
            <v/>
          </cell>
          <cell r="H83" t="str">
            <v/>
          </cell>
          <cell r="L83" t="str">
            <v/>
          </cell>
          <cell r="U83" t="str">
            <v/>
          </cell>
        </row>
        <row r="84">
          <cell r="B84" t="str">
            <v/>
          </cell>
          <cell r="C84" t="str">
            <v/>
          </cell>
          <cell r="E84" t="str">
            <v/>
          </cell>
          <cell r="F84" t="str">
            <v/>
          </cell>
          <cell r="H84" t="str">
            <v/>
          </cell>
          <cell r="L84" t="str">
            <v/>
          </cell>
          <cell r="U84" t="str">
            <v/>
          </cell>
        </row>
        <row r="85">
          <cell r="B85" t="str">
            <v/>
          </cell>
          <cell r="C85" t="str">
            <v/>
          </cell>
          <cell r="E85" t="str">
            <v/>
          </cell>
          <cell r="F85" t="str">
            <v/>
          </cell>
          <cell r="H85" t="str">
            <v/>
          </cell>
          <cell r="L85" t="str">
            <v/>
          </cell>
          <cell r="U85" t="str">
            <v/>
          </cell>
        </row>
        <row r="86">
          <cell r="B86" t="str">
            <v/>
          </cell>
          <cell r="C86" t="str">
            <v/>
          </cell>
          <cell r="E86" t="str">
            <v/>
          </cell>
          <cell r="F86" t="str">
            <v/>
          </cell>
          <cell r="H86" t="str">
            <v/>
          </cell>
          <cell r="L86" t="str">
            <v/>
          </cell>
          <cell r="U86" t="str">
            <v/>
          </cell>
        </row>
        <row r="87">
          <cell r="B87" t="str">
            <v/>
          </cell>
          <cell r="C87" t="str">
            <v/>
          </cell>
          <cell r="E87" t="str">
            <v/>
          </cell>
          <cell r="F87" t="str">
            <v/>
          </cell>
          <cell r="H87" t="str">
            <v/>
          </cell>
          <cell r="L87" t="str">
            <v/>
          </cell>
          <cell r="U87" t="str">
            <v/>
          </cell>
        </row>
        <row r="88">
          <cell r="B88" t="str">
            <v/>
          </cell>
          <cell r="C88" t="str">
            <v/>
          </cell>
          <cell r="E88" t="str">
            <v/>
          </cell>
          <cell r="F88" t="str">
            <v/>
          </cell>
          <cell r="H88" t="str">
            <v/>
          </cell>
          <cell r="L88" t="str">
            <v/>
          </cell>
          <cell r="U88" t="str">
            <v/>
          </cell>
        </row>
        <row r="89">
          <cell r="B89" t="str">
            <v/>
          </cell>
          <cell r="C89" t="str">
            <v/>
          </cell>
          <cell r="E89" t="str">
            <v/>
          </cell>
          <cell r="F89" t="str">
            <v/>
          </cell>
          <cell r="H89" t="str">
            <v/>
          </cell>
          <cell r="L89" t="str">
            <v/>
          </cell>
          <cell r="U89" t="str">
            <v/>
          </cell>
        </row>
        <row r="90">
          <cell r="B90" t="str">
            <v/>
          </cell>
          <cell r="C90" t="str">
            <v/>
          </cell>
          <cell r="E90" t="str">
            <v/>
          </cell>
          <cell r="F90" t="str">
            <v/>
          </cell>
          <cell r="H90" t="str">
            <v/>
          </cell>
          <cell r="L90" t="str">
            <v/>
          </cell>
          <cell r="U90" t="str">
            <v/>
          </cell>
        </row>
        <row r="91">
          <cell r="B91" t="str">
            <v/>
          </cell>
          <cell r="C91" t="str">
            <v/>
          </cell>
          <cell r="E91" t="str">
            <v/>
          </cell>
          <cell r="F91" t="str">
            <v/>
          </cell>
          <cell r="H91" t="str">
            <v/>
          </cell>
          <cell r="L91" t="str">
            <v/>
          </cell>
          <cell r="U91" t="str">
            <v/>
          </cell>
        </row>
        <row r="92">
          <cell r="B92" t="str">
            <v/>
          </cell>
          <cell r="C92" t="str">
            <v/>
          </cell>
          <cell r="E92" t="str">
            <v/>
          </cell>
          <cell r="F92" t="str">
            <v/>
          </cell>
          <cell r="H92" t="str">
            <v/>
          </cell>
          <cell r="L92" t="str">
            <v/>
          </cell>
          <cell r="U92" t="str">
            <v/>
          </cell>
        </row>
        <row r="93">
          <cell r="B93" t="str">
            <v/>
          </cell>
          <cell r="C93" t="str">
            <v/>
          </cell>
          <cell r="E93" t="str">
            <v/>
          </cell>
          <cell r="F93" t="str">
            <v/>
          </cell>
          <cell r="H93" t="str">
            <v/>
          </cell>
          <cell r="L93" t="str">
            <v/>
          </cell>
          <cell r="U93" t="str">
            <v/>
          </cell>
        </row>
        <row r="94">
          <cell r="B94" t="str">
            <v/>
          </cell>
          <cell r="C94" t="str">
            <v/>
          </cell>
          <cell r="E94" t="str">
            <v/>
          </cell>
          <cell r="F94" t="str">
            <v/>
          </cell>
          <cell r="H94" t="str">
            <v/>
          </cell>
          <cell r="L94" t="str">
            <v/>
          </cell>
          <cell r="U94" t="str">
            <v/>
          </cell>
        </row>
        <row r="95">
          <cell r="B95" t="str">
            <v/>
          </cell>
          <cell r="C95" t="str">
            <v/>
          </cell>
          <cell r="E95" t="str">
            <v/>
          </cell>
          <cell r="F95" t="str">
            <v/>
          </cell>
          <cell r="H95" t="str">
            <v/>
          </cell>
          <cell r="L95" t="str">
            <v/>
          </cell>
          <cell r="U95" t="str">
            <v/>
          </cell>
        </row>
        <row r="96">
          <cell r="B96" t="str">
            <v/>
          </cell>
          <cell r="C96" t="str">
            <v/>
          </cell>
          <cell r="E96" t="str">
            <v/>
          </cell>
          <cell r="F96" t="str">
            <v/>
          </cell>
          <cell r="H96" t="str">
            <v/>
          </cell>
          <cell r="L96" t="str">
            <v/>
          </cell>
          <cell r="U96" t="str">
            <v/>
          </cell>
        </row>
        <row r="97">
          <cell r="B97" t="str">
            <v/>
          </cell>
          <cell r="C97" t="str">
            <v/>
          </cell>
          <cell r="E97" t="str">
            <v/>
          </cell>
          <cell r="F97" t="str">
            <v/>
          </cell>
          <cell r="H97" t="str">
            <v/>
          </cell>
          <cell r="L97" t="str">
            <v/>
          </cell>
          <cell r="U97" t="str">
            <v/>
          </cell>
        </row>
        <row r="98">
          <cell r="B98" t="str">
            <v/>
          </cell>
          <cell r="C98" t="str">
            <v/>
          </cell>
          <cell r="E98" t="str">
            <v/>
          </cell>
          <cell r="F98" t="str">
            <v/>
          </cell>
          <cell r="H98" t="str">
            <v/>
          </cell>
          <cell r="L98" t="str">
            <v/>
          </cell>
          <cell r="U98" t="str">
            <v/>
          </cell>
        </row>
        <row r="99">
          <cell r="B99" t="str">
            <v/>
          </cell>
          <cell r="C99" t="str">
            <v/>
          </cell>
          <cell r="E99" t="str">
            <v/>
          </cell>
          <cell r="F99" t="str">
            <v/>
          </cell>
          <cell r="H99" t="str">
            <v/>
          </cell>
          <cell r="L99" t="str">
            <v/>
          </cell>
          <cell r="U99" t="str">
            <v/>
          </cell>
        </row>
        <row r="100">
          <cell r="B100" t="str">
            <v/>
          </cell>
          <cell r="C100" t="str">
            <v/>
          </cell>
          <cell r="E100" t="str">
            <v/>
          </cell>
          <cell r="F100" t="str">
            <v/>
          </cell>
          <cell r="H100" t="str">
            <v/>
          </cell>
          <cell r="L100" t="str">
            <v/>
          </cell>
          <cell r="U100" t="str">
            <v/>
          </cell>
        </row>
        <row r="101">
          <cell r="B101" t="str">
            <v/>
          </cell>
          <cell r="C101" t="str">
            <v/>
          </cell>
          <cell r="E101" t="str">
            <v/>
          </cell>
          <cell r="F101" t="str">
            <v/>
          </cell>
          <cell r="H101" t="str">
            <v/>
          </cell>
          <cell r="L101" t="str">
            <v/>
          </cell>
          <cell r="U101" t="str">
            <v/>
          </cell>
        </row>
        <row r="102">
          <cell r="B102" t="str">
            <v/>
          </cell>
          <cell r="C102" t="str">
            <v/>
          </cell>
          <cell r="E102" t="str">
            <v/>
          </cell>
          <cell r="F102" t="str">
            <v/>
          </cell>
          <cell r="H102" t="str">
            <v/>
          </cell>
          <cell r="L102" t="str">
            <v/>
          </cell>
          <cell r="U102" t="str">
            <v/>
          </cell>
        </row>
        <row r="103">
          <cell r="B103" t="str">
            <v/>
          </cell>
          <cell r="C103" t="str">
            <v/>
          </cell>
          <cell r="E103" t="str">
            <v/>
          </cell>
          <cell r="F103" t="str">
            <v/>
          </cell>
          <cell r="H103" t="str">
            <v/>
          </cell>
          <cell r="L103" t="str">
            <v/>
          </cell>
          <cell r="U103" t="str">
            <v/>
          </cell>
        </row>
        <row r="104">
          <cell r="B104" t="str">
            <v/>
          </cell>
          <cell r="C104" t="str">
            <v/>
          </cell>
          <cell r="E104" t="str">
            <v/>
          </cell>
          <cell r="F104" t="str">
            <v/>
          </cell>
          <cell r="H104" t="str">
            <v/>
          </cell>
          <cell r="L104" t="str">
            <v/>
          </cell>
          <cell r="U104" t="str">
            <v/>
          </cell>
        </row>
        <row r="105">
          <cell r="B105" t="str">
            <v/>
          </cell>
          <cell r="C105" t="str">
            <v/>
          </cell>
          <cell r="E105" t="str">
            <v/>
          </cell>
          <cell r="F105" t="str">
            <v/>
          </cell>
          <cell r="H105" t="str">
            <v/>
          </cell>
          <cell r="L105" t="str">
            <v/>
          </cell>
          <cell r="U105" t="str">
            <v/>
          </cell>
        </row>
        <row r="106">
          <cell r="B106" t="str">
            <v/>
          </cell>
          <cell r="C106" t="str">
            <v/>
          </cell>
          <cell r="E106" t="str">
            <v/>
          </cell>
          <cell r="F106" t="str">
            <v/>
          </cell>
          <cell r="H106" t="str">
            <v/>
          </cell>
          <cell r="L106" t="str">
            <v/>
          </cell>
          <cell r="U106" t="str">
            <v/>
          </cell>
        </row>
        <row r="107">
          <cell r="B107" t="str">
            <v/>
          </cell>
          <cell r="C107" t="str">
            <v/>
          </cell>
          <cell r="E107" t="str">
            <v/>
          </cell>
          <cell r="F107" t="str">
            <v/>
          </cell>
          <cell r="H107" t="str">
            <v/>
          </cell>
          <cell r="L107" t="str">
            <v/>
          </cell>
          <cell r="U107" t="str">
            <v/>
          </cell>
        </row>
        <row r="108">
          <cell r="B108" t="str">
            <v/>
          </cell>
          <cell r="C108" t="str">
            <v/>
          </cell>
          <cell r="E108" t="str">
            <v/>
          </cell>
          <cell r="F108" t="str">
            <v/>
          </cell>
          <cell r="H108" t="str">
            <v/>
          </cell>
          <cell r="L108" t="str">
            <v/>
          </cell>
          <cell r="U108" t="str">
            <v/>
          </cell>
        </row>
        <row r="109">
          <cell r="B109" t="str">
            <v/>
          </cell>
          <cell r="C109" t="str">
            <v/>
          </cell>
          <cell r="E109" t="str">
            <v/>
          </cell>
          <cell r="F109" t="str">
            <v/>
          </cell>
          <cell r="H109" t="str">
            <v/>
          </cell>
          <cell r="L109" t="str">
            <v/>
          </cell>
          <cell r="U109" t="str">
            <v/>
          </cell>
        </row>
        <row r="110">
          <cell r="B110" t="str">
            <v/>
          </cell>
          <cell r="C110" t="str">
            <v/>
          </cell>
          <cell r="E110" t="str">
            <v/>
          </cell>
          <cell r="F110" t="str">
            <v/>
          </cell>
          <cell r="H110" t="str">
            <v/>
          </cell>
          <cell r="L110" t="str">
            <v/>
          </cell>
          <cell r="U110" t="str">
            <v/>
          </cell>
        </row>
        <row r="111">
          <cell r="B111" t="str">
            <v/>
          </cell>
          <cell r="C111" t="str">
            <v/>
          </cell>
          <cell r="E111" t="str">
            <v/>
          </cell>
          <cell r="F111" t="str">
            <v/>
          </cell>
          <cell r="H111" t="str">
            <v/>
          </cell>
          <cell r="L111" t="str">
            <v/>
          </cell>
          <cell r="U111" t="str">
            <v/>
          </cell>
        </row>
        <row r="112">
          <cell r="B112" t="str">
            <v/>
          </cell>
          <cell r="C112" t="str">
            <v/>
          </cell>
          <cell r="E112" t="str">
            <v/>
          </cell>
          <cell r="F112" t="str">
            <v/>
          </cell>
          <cell r="H112" t="str">
            <v/>
          </cell>
          <cell r="L112" t="str">
            <v/>
          </cell>
          <cell r="U112" t="str">
            <v/>
          </cell>
        </row>
        <row r="113">
          <cell r="B113" t="str">
            <v/>
          </cell>
          <cell r="C113" t="str">
            <v/>
          </cell>
          <cell r="E113" t="str">
            <v/>
          </cell>
          <cell r="F113" t="str">
            <v/>
          </cell>
          <cell r="H113" t="str">
            <v/>
          </cell>
          <cell r="L113" t="str">
            <v/>
          </cell>
          <cell r="U113" t="str">
            <v/>
          </cell>
        </row>
        <row r="114">
          <cell r="B114" t="str">
            <v/>
          </cell>
          <cell r="C114" t="str">
            <v/>
          </cell>
          <cell r="E114" t="str">
            <v/>
          </cell>
          <cell r="F114" t="str">
            <v/>
          </cell>
          <cell r="H114" t="str">
            <v/>
          </cell>
          <cell r="L114" t="str">
            <v/>
          </cell>
          <cell r="U114" t="str">
            <v/>
          </cell>
        </row>
        <row r="115">
          <cell r="B115" t="str">
            <v/>
          </cell>
          <cell r="C115" t="str">
            <v/>
          </cell>
          <cell r="E115" t="str">
            <v/>
          </cell>
          <cell r="F115" t="str">
            <v/>
          </cell>
          <cell r="H115" t="str">
            <v/>
          </cell>
          <cell r="L115" t="str">
            <v/>
          </cell>
          <cell r="U115" t="str">
            <v/>
          </cell>
        </row>
        <row r="116">
          <cell r="B116" t="str">
            <v/>
          </cell>
          <cell r="C116" t="str">
            <v/>
          </cell>
          <cell r="E116" t="str">
            <v/>
          </cell>
          <cell r="F116" t="str">
            <v/>
          </cell>
          <cell r="H116" t="str">
            <v/>
          </cell>
          <cell r="L116" t="str">
            <v/>
          </cell>
          <cell r="U116" t="str">
            <v/>
          </cell>
        </row>
        <row r="117">
          <cell r="B117" t="str">
            <v/>
          </cell>
          <cell r="C117" t="str">
            <v/>
          </cell>
          <cell r="E117" t="str">
            <v/>
          </cell>
          <cell r="F117" t="str">
            <v/>
          </cell>
          <cell r="H117" t="str">
            <v/>
          </cell>
          <cell r="L117" t="str">
            <v/>
          </cell>
          <cell r="U117" t="str">
            <v/>
          </cell>
        </row>
        <row r="118">
          <cell r="B118" t="str">
            <v/>
          </cell>
          <cell r="C118" t="str">
            <v/>
          </cell>
          <cell r="E118" t="str">
            <v/>
          </cell>
          <cell r="F118" t="str">
            <v/>
          </cell>
          <cell r="H118" t="str">
            <v/>
          </cell>
          <cell r="L118" t="str">
            <v/>
          </cell>
          <cell r="U118" t="str">
            <v/>
          </cell>
        </row>
        <row r="119">
          <cell r="B119" t="str">
            <v/>
          </cell>
          <cell r="C119" t="str">
            <v/>
          </cell>
          <cell r="E119" t="str">
            <v/>
          </cell>
          <cell r="F119" t="str">
            <v/>
          </cell>
          <cell r="H119" t="str">
            <v/>
          </cell>
          <cell r="L119" t="str">
            <v/>
          </cell>
          <cell r="U119" t="str">
            <v/>
          </cell>
        </row>
        <row r="120">
          <cell r="B120" t="str">
            <v/>
          </cell>
          <cell r="C120" t="str">
            <v/>
          </cell>
          <cell r="E120" t="str">
            <v/>
          </cell>
          <cell r="F120" t="str">
            <v/>
          </cell>
          <cell r="H120" t="str">
            <v/>
          </cell>
          <cell r="L120" t="str">
            <v/>
          </cell>
          <cell r="U120" t="str">
            <v/>
          </cell>
        </row>
        <row r="121">
          <cell r="B121" t="str">
            <v/>
          </cell>
          <cell r="C121" t="str">
            <v/>
          </cell>
          <cell r="E121" t="str">
            <v/>
          </cell>
          <cell r="F121" t="str">
            <v/>
          </cell>
          <cell r="H121" t="str">
            <v/>
          </cell>
          <cell r="L121" t="str">
            <v/>
          </cell>
          <cell r="U121" t="str">
            <v/>
          </cell>
        </row>
        <row r="122">
          <cell r="B122" t="str">
            <v/>
          </cell>
          <cell r="C122" t="str">
            <v/>
          </cell>
          <cell r="E122" t="str">
            <v/>
          </cell>
          <cell r="F122" t="str">
            <v/>
          </cell>
          <cell r="H122" t="str">
            <v/>
          </cell>
          <cell r="L122" t="str">
            <v/>
          </cell>
          <cell r="U122" t="str">
            <v/>
          </cell>
        </row>
        <row r="123">
          <cell r="B123" t="str">
            <v/>
          </cell>
          <cell r="C123" t="str">
            <v/>
          </cell>
          <cell r="E123" t="str">
            <v/>
          </cell>
          <cell r="F123" t="str">
            <v/>
          </cell>
          <cell r="H123" t="str">
            <v/>
          </cell>
          <cell r="L123" t="str">
            <v/>
          </cell>
          <cell r="U123" t="str">
            <v/>
          </cell>
        </row>
        <row r="124">
          <cell r="B124" t="str">
            <v/>
          </cell>
          <cell r="C124" t="str">
            <v/>
          </cell>
          <cell r="E124" t="str">
            <v/>
          </cell>
          <cell r="F124" t="str">
            <v/>
          </cell>
          <cell r="H124" t="str">
            <v/>
          </cell>
          <cell r="L124" t="str">
            <v/>
          </cell>
          <cell r="U124" t="str">
            <v/>
          </cell>
        </row>
        <row r="125">
          <cell r="B125" t="str">
            <v/>
          </cell>
          <cell r="C125" t="str">
            <v/>
          </cell>
          <cell r="E125" t="str">
            <v/>
          </cell>
          <cell r="F125" t="str">
            <v/>
          </cell>
          <cell r="H125" t="str">
            <v/>
          </cell>
          <cell r="L125" t="str">
            <v/>
          </cell>
          <cell r="U125" t="str">
            <v/>
          </cell>
        </row>
        <row r="126">
          <cell r="B126" t="str">
            <v/>
          </cell>
          <cell r="C126" t="str">
            <v/>
          </cell>
          <cell r="E126" t="str">
            <v/>
          </cell>
          <cell r="F126" t="str">
            <v/>
          </cell>
          <cell r="H126" t="str">
            <v/>
          </cell>
          <cell r="L126" t="str">
            <v/>
          </cell>
          <cell r="U126" t="str">
            <v/>
          </cell>
        </row>
        <row r="127">
          <cell r="B127" t="str">
            <v/>
          </cell>
          <cell r="C127" t="str">
            <v/>
          </cell>
          <cell r="E127" t="str">
            <v/>
          </cell>
          <cell r="F127" t="str">
            <v/>
          </cell>
          <cell r="H127" t="str">
            <v/>
          </cell>
          <cell r="L127" t="str">
            <v/>
          </cell>
          <cell r="U127" t="str">
            <v/>
          </cell>
        </row>
        <row r="128">
          <cell r="B128" t="str">
            <v/>
          </cell>
          <cell r="C128" t="str">
            <v/>
          </cell>
          <cell r="E128" t="str">
            <v/>
          </cell>
          <cell r="F128" t="str">
            <v/>
          </cell>
          <cell r="H128" t="str">
            <v/>
          </cell>
          <cell r="L128" t="str">
            <v/>
          </cell>
          <cell r="U128" t="str">
            <v/>
          </cell>
        </row>
        <row r="129">
          <cell r="B129" t="str">
            <v/>
          </cell>
          <cell r="C129" t="str">
            <v/>
          </cell>
          <cell r="E129" t="str">
            <v/>
          </cell>
          <cell r="F129" t="str">
            <v/>
          </cell>
          <cell r="H129" t="str">
            <v/>
          </cell>
          <cell r="L129" t="str">
            <v/>
          </cell>
          <cell r="U129" t="str">
            <v/>
          </cell>
        </row>
        <row r="130">
          <cell r="B130" t="str">
            <v/>
          </cell>
          <cell r="C130" t="str">
            <v/>
          </cell>
          <cell r="E130" t="str">
            <v/>
          </cell>
          <cell r="F130" t="str">
            <v/>
          </cell>
          <cell r="H130" t="str">
            <v/>
          </cell>
          <cell r="L130" t="str">
            <v/>
          </cell>
          <cell r="U130" t="str">
            <v/>
          </cell>
        </row>
        <row r="131">
          <cell r="B131" t="str">
            <v/>
          </cell>
          <cell r="C131" t="str">
            <v/>
          </cell>
          <cell r="E131" t="str">
            <v/>
          </cell>
          <cell r="F131" t="str">
            <v/>
          </cell>
          <cell r="H131" t="str">
            <v/>
          </cell>
          <cell r="L131" t="str">
            <v/>
          </cell>
          <cell r="U131" t="str">
            <v/>
          </cell>
        </row>
        <row r="132">
          <cell r="B132" t="str">
            <v/>
          </cell>
          <cell r="C132" t="str">
            <v/>
          </cell>
          <cell r="E132" t="str">
            <v/>
          </cell>
          <cell r="F132" t="str">
            <v/>
          </cell>
          <cell r="H132" t="str">
            <v/>
          </cell>
          <cell r="L132" t="str">
            <v/>
          </cell>
          <cell r="U132" t="str">
            <v/>
          </cell>
        </row>
        <row r="133">
          <cell r="B133" t="str">
            <v/>
          </cell>
          <cell r="C133" t="str">
            <v/>
          </cell>
          <cell r="E133" t="str">
            <v/>
          </cell>
          <cell r="F133" t="str">
            <v/>
          </cell>
          <cell r="H133" t="str">
            <v/>
          </cell>
          <cell r="L133" t="str">
            <v/>
          </cell>
          <cell r="U133" t="str">
            <v/>
          </cell>
        </row>
        <row r="134">
          <cell r="B134" t="str">
            <v/>
          </cell>
          <cell r="C134" t="str">
            <v/>
          </cell>
          <cell r="E134" t="str">
            <v/>
          </cell>
          <cell r="F134" t="str">
            <v/>
          </cell>
          <cell r="H134" t="str">
            <v/>
          </cell>
          <cell r="L134" t="str">
            <v/>
          </cell>
          <cell r="U134" t="str">
            <v/>
          </cell>
        </row>
        <row r="135">
          <cell r="B135" t="str">
            <v/>
          </cell>
          <cell r="C135" t="str">
            <v/>
          </cell>
          <cell r="E135" t="str">
            <v/>
          </cell>
          <cell r="F135" t="str">
            <v/>
          </cell>
          <cell r="H135" t="str">
            <v/>
          </cell>
          <cell r="L135" t="str">
            <v/>
          </cell>
          <cell r="U135" t="str">
            <v/>
          </cell>
        </row>
        <row r="136">
          <cell r="B136" t="str">
            <v/>
          </cell>
          <cell r="C136" t="str">
            <v/>
          </cell>
          <cell r="E136" t="str">
            <v/>
          </cell>
          <cell r="F136" t="str">
            <v/>
          </cell>
          <cell r="H136" t="str">
            <v/>
          </cell>
          <cell r="K136" t="str">
            <v/>
          </cell>
          <cell r="L136" t="str">
            <v/>
          </cell>
          <cell r="U136" t="str">
            <v/>
          </cell>
        </row>
        <row r="137">
          <cell r="B137" t="str">
            <v/>
          </cell>
          <cell r="C137" t="str">
            <v/>
          </cell>
          <cell r="E137" t="str">
            <v/>
          </cell>
          <cell r="F137" t="str">
            <v/>
          </cell>
          <cell r="H137" t="str">
            <v/>
          </cell>
          <cell r="K137" t="str">
            <v/>
          </cell>
          <cell r="L137" t="str">
            <v/>
          </cell>
          <cell r="U137" t="str">
            <v/>
          </cell>
        </row>
        <row r="138">
          <cell r="B138" t="str">
            <v/>
          </cell>
          <cell r="C138" t="str">
            <v/>
          </cell>
          <cell r="E138" t="str">
            <v/>
          </cell>
          <cell r="F138" t="str">
            <v/>
          </cell>
          <cell r="H138" t="str">
            <v/>
          </cell>
          <cell r="K138" t="str">
            <v/>
          </cell>
          <cell r="L138" t="str">
            <v/>
          </cell>
          <cell r="U138" t="str">
            <v/>
          </cell>
        </row>
        <row r="139">
          <cell r="B139" t="str">
            <v/>
          </cell>
          <cell r="C139" t="str">
            <v/>
          </cell>
          <cell r="E139" t="str">
            <v/>
          </cell>
          <cell r="F139" t="str">
            <v/>
          </cell>
          <cell r="H139" t="str">
            <v/>
          </cell>
          <cell r="K139" t="str">
            <v/>
          </cell>
          <cell r="L139" t="str">
            <v/>
          </cell>
          <cell r="U139" t="str">
            <v/>
          </cell>
        </row>
        <row r="140">
          <cell r="B140" t="str">
            <v/>
          </cell>
          <cell r="C140" t="str">
            <v/>
          </cell>
          <cell r="E140" t="str">
            <v/>
          </cell>
          <cell r="F140" t="str">
            <v/>
          </cell>
          <cell r="H140" t="str">
            <v/>
          </cell>
          <cell r="K140" t="str">
            <v/>
          </cell>
          <cell r="L140" t="str">
            <v/>
          </cell>
          <cell r="U140" t="str">
            <v/>
          </cell>
        </row>
        <row r="141">
          <cell r="B141" t="str">
            <v/>
          </cell>
          <cell r="C141" t="str">
            <v/>
          </cell>
          <cell r="E141" t="str">
            <v/>
          </cell>
          <cell r="F141" t="str">
            <v/>
          </cell>
          <cell r="H141" t="str">
            <v/>
          </cell>
          <cell r="K141" t="str">
            <v/>
          </cell>
          <cell r="L141" t="str">
            <v/>
          </cell>
          <cell r="U141" t="str">
            <v/>
          </cell>
        </row>
        <row r="142">
          <cell r="B142" t="str">
            <v/>
          </cell>
          <cell r="C142" t="str">
            <v/>
          </cell>
          <cell r="E142" t="str">
            <v/>
          </cell>
          <cell r="F142" t="str">
            <v/>
          </cell>
          <cell r="H142" t="str">
            <v/>
          </cell>
          <cell r="K142" t="str">
            <v/>
          </cell>
          <cell r="L142" t="str">
            <v/>
          </cell>
          <cell r="U142" t="str">
            <v/>
          </cell>
        </row>
        <row r="143">
          <cell r="U143" t="str">
            <v/>
          </cell>
        </row>
      </sheetData>
      <sheetData sheetId="11" refreshError="1">
        <row r="7">
          <cell r="B7">
            <v>1</v>
          </cell>
          <cell r="C7" t="str">
            <v>Dr. H. IDRUS ALWI, M.Pd</v>
          </cell>
          <cell r="D7">
            <v>87.3</v>
          </cell>
          <cell r="E7">
            <v>85</v>
          </cell>
          <cell r="F7" t="str">
            <v>Baik</v>
          </cell>
          <cell r="G7">
            <v>85</v>
          </cell>
          <cell r="H7" t="str">
            <v>Baik</v>
          </cell>
          <cell r="I7">
            <v>92</v>
          </cell>
          <cell r="J7" t="str">
            <v>Sangat Baik</v>
          </cell>
          <cell r="K7">
            <v>84</v>
          </cell>
          <cell r="L7" t="str">
            <v>Baik</v>
          </cell>
          <cell r="M7">
            <v>85</v>
          </cell>
          <cell r="N7" t="str">
            <v>Baik</v>
          </cell>
          <cell r="P7" t="str">
            <v/>
          </cell>
        </row>
        <row r="8">
          <cell r="B8">
            <v>2</v>
          </cell>
          <cell r="C8" t="str">
            <v>Drs. H. SUJANGI</v>
          </cell>
          <cell r="D8">
            <v>85.19</v>
          </cell>
          <cell r="E8">
            <v>84</v>
          </cell>
          <cell r="F8" t="str">
            <v>Baik</v>
          </cell>
          <cell r="G8">
            <v>84</v>
          </cell>
          <cell r="H8" t="str">
            <v>Baik</v>
          </cell>
          <cell r="I8">
            <v>92</v>
          </cell>
          <cell r="J8" t="str">
            <v>Sangat Baik</v>
          </cell>
          <cell r="K8">
            <v>84</v>
          </cell>
          <cell r="L8" t="str">
            <v>Baik</v>
          </cell>
          <cell r="M8">
            <v>84</v>
          </cell>
          <cell r="N8" t="str">
            <v>Baik</v>
          </cell>
          <cell r="P8" t="str">
            <v/>
          </cell>
        </row>
        <row r="9">
          <cell r="B9">
            <v>3</v>
          </cell>
          <cell r="C9" t="str">
            <v>Drs. M. SALEH</v>
          </cell>
          <cell r="D9">
            <v>84.67</v>
          </cell>
          <cell r="E9">
            <v>84</v>
          </cell>
          <cell r="F9" t="str">
            <v>Baik</v>
          </cell>
          <cell r="G9">
            <v>84</v>
          </cell>
          <cell r="H9" t="str">
            <v>Baik</v>
          </cell>
          <cell r="I9">
            <v>92</v>
          </cell>
          <cell r="J9" t="str">
            <v>Sangat Baik</v>
          </cell>
          <cell r="K9">
            <v>84</v>
          </cell>
          <cell r="L9" t="str">
            <v>Baik</v>
          </cell>
          <cell r="M9">
            <v>83</v>
          </cell>
          <cell r="N9" t="str">
            <v>Baik</v>
          </cell>
          <cell r="P9" t="str">
            <v/>
          </cell>
        </row>
        <row r="10">
          <cell r="B10">
            <v>4</v>
          </cell>
          <cell r="C10" t="str">
            <v>SITI NURBAITI, S.Ag, M.Pd.I</v>
          </cell>
          <cell r="D10">
            <v>85.23</v>
          </cell>
          <cell r="E10">
            <v>83</v>
          </cell>
          <cell r="F10" t="str">
            <v>Baik</v>
          </cell>
          <cell r="G10">
            <v>83</v>
          </cell>
          <cell r="H10" t="str">
            <v>Baik</v>
          </cell>
          <cell r="I10">
            <v>92</v>
          </cell>
          <cell r="J10" t="str">
            <v>Sangat Baik</v>
          </cell>
          <cell r="K10">
            <v>83</v>
          </cell>
          <cell r="L10" t="str">
            <v>Baik</v>
          </cell>
          <cell r="M10">
            <v>82</v>
          </cell>
          <cell r="N10" t="str">
            <v>Baik</v>
          </cell>
          <cell r="P10" t="str">
            <v/>
          </cell>
        </row>
        <row r="11">
          <cell r="B11">
            <v>5</v>
          </cell>
          <cell r="C11" t="str">
            <v>Drs. A. AMIN MUSTOFA, M.Pd</v>
          </cell>
          <cell r="D11">
            <v>84.25</v>
          </cell>
          <cell r="E11">
            <v>84</v>
          </cell>
          <cell r="F11" t="str">
            <v>Baik</v>
          </cell>
          <cell r="G11">
            <v>83</v>
          </cell>
          <cell r="H11" t="str">
            <v>Baik</v>
          </cell>
          <cell r="I11">
            <v>92</v>
          </cell>
          <cell r="J11" t="str">
            <v>Sangat Baik</v>
          </cell>
          <cell r="K11">
            <v>83</v>
          </cell>
          <cell r="L11" t="str">
            <v>Baik</v>
          </cell>
          <cell r="M11">
            <v>82</v>
          </cell>
          <cell r="N11" t="str">
            <v>Baik</v>
          </cell>
          <cell r="P11" t="str">
            <v/>
          </cell>
        </row>
        <row r="12">
          <cell r="B12">
            <v>6</v>
          </cell>
          <cell r="C12" t="str">
            <v>Drs. AKHMAD SUGANDA, M.Pd</v>
          </cell>
          <cell r="D12">
            <v>84.75</v>
          </cell>
          <cell r="E12">
            <v>84</v>
          </cell>
          <cell r="F12" t="str">
            <v>Baik</v>
          </cell>
          <cell r="G12">
            <v>84</v>
          </cell>
          <cell r="H12" t="str">
            <v>Baik</v>
          </cell>
          <cell r="I12">
            <v>92</v>
          </cell>
          <cell r="J12" t="str">
            <v>Sangat Baik</v>
          </cell>
          <cell r="K12">
            <v>84</v>
          </cell>
          <cell r="L12" t="str">
            <v>Baik</v>
          </cell>
          <cell r="M12">
            <v>84</v>
          </cell>
          <cell r="N12" t="str">
            <v>Baik</v>
          </cell>
          <cell r="P12" t="str">
            <v/>
          </cell>
        </row>
        <row r="13">
          <cell r="B13">
            <v>7</v>
          </cell>
          <cell r="C13" t="str">
            <v>Dr. Hj. KUN SRI WARDHANI, M.Pd</v>
          </cell>
          <cell r="D13">
            <v>84.17</v>
          </cell>
          <cell r="E13">
            <v>83</v>
          </cell>
          <cell r="F13" t="str">
            <v>Baik</v>
          </cell>
          <cell r="G13">
            <v>83</v>
          </cell>
          <cell r="H13" t="str">
            <v>Baik</v>
          </cell>
          <cell r="I13">
            <v>92</v>
          </cell>
          <cell r="J13" t="str">
            <v>Sangat Baik</v>
          </cell>
          <cell r="K13">
            <v>83</v>
          </cell>
          <cell r="L13" t="str">
            <v>Baik</v>
          </cell>
          <cell r="M13">
            <v>82</v>
          </cell>
          <cell r="N13" t="str">
            <v>Baik</v>
          </cell>
          <cell r="P13" t="str">
            <v/>
          </cell>
        </row>
        <row r="14">
          <cell r="B14">
            <v>8</v>
          </cell>
          <cell r="C14" t="str">
            <v>ABDUL MANAP, M.Pd</v>
          </cell>
          <cell r="D14">
            <v>83.77000000000001</v>
          </cell>
          <cell r="E14">
            <v>82</v>
          </cell>
          <cell r="F14" t="str">
            <v>Baik</v>
          </cell>
          <cell r="G14">
            <v>82</v>
          </cell>
          <cell r="H14" t="str">
            <v>Baik</v>
          </cell>
          <cell r="I14">
            <v>92</v>
          </cell>
          <cell r="J14" t="str">
            <v>Sangat Baik</v>
          </cell>
          <cell r="K14">
            <v>81</v>
          </cell>
          <cell r="L14" t="str">
            <v>Baik</v>
          </cell>
          <cell r="M14">
            <v>81</v>
          </cell>
          <cell r="N14" t="str">
            <v>Baik</v>
          </cell>
          <cell r="P14" t="str">
            <v/>
          </cell>
        </row>
        <row r="15">
          <cell r="B15">
            <v>9</v>
          </cell>
          <cell r="C15" t="str">
            <v>ABDUL WAHAB, S.Pd</v>
          </cell>
          <cell r="D15">
            <v>83.77000000000001</v>
          </cell>
          <cell r="E15">
            <v>82</v>
          </cell>
          <cell r="F15" t="str">
            <v>Baik</v>
          </cell>
          <cell r="G15">
            <v>82</v>
          </cell>
          <cell r="H15" t="str">
            <v>Baik</v>
          </cell>
          <cell r="I15">
            <v>92</v>
          </cell>
          <cell r="J15" t="str">
            <v>Sangat Baik</v>
          </cell>
          <cell r="K15">
            <v>81</v>
          </cell>
          <cell r="L15" t="str">
            <v>Baik</v>
          </cell>
          <cell r="M15">
            <v>81</v>
          </cell>
          <cell r="N15" t="str">
            <v>Baik</v>
          </cell>
          <cell r="P15" t="str">
            <v/>
          </cell>
        </row>
        <row r="16">
          <cell r="B16">
            <v>10</v>
          </cell>
          <cell r="C16" t="str">
            <v>A. TAUFIK, S.Ag, MM</v>
          </cell>
          <cell r="D16">
            <v>83.850000000000009</v>
          </cell>
          <cell r="E16">
            <v>82</v>
          </cell>
          <cell r="F16" t="str">
            <v>Baik</v>
          </cell>
          <cell r="G16">
            <v>82</v>
          </cell>
          <cell r="H16" t="str">
            <v>Baik</v>
          </cell>
          <cell r="I16">
            <v>92</v>
          </cell>
          <cell r="J16" t="str">
            <v>Sangat Baik</v>
          </cell>
          <cell r="K16">
            <v>82</v>
          </cell>
          <cell r="L16" t="str">
            <v>Baik</v>
          </cell>
          <cell r="M16">
            <v>81</v>
          </cell>
          <cell r="N16" t="str">
            <v>Baik</v>
          </cell>
          <cell r="P16" t="str">
            <v/>
          </cell>
        </row>
        <row r="17">
          <cell r="B17">
            <v>11</v>
          </cell>
          <cell r="C17" t="str">
            <v>Drs. HADI WIJAYA</v>
          </cell>
          <cell r="D17">
            <v>85.02000000000001</v>
          </cell>
          <cell r="E17">
            <v>84</v>
          </cell>
          <cell r="F17" t="str">
            <v>Baik</v>
          </cell>
          <cell r="G17">
            <v>84</v>
          </cell>
          <cell r="H17" t="str">
            <v>Baik</v>
          </cell>
          <cell r="I17">
            <v>92</v>
          </cell>
          <cell r="J17" t="str">
            <v>Sangat Baik</v>
          </cell>
          <cell r="K17">
            <v>84</v>
          </cell>
          <cell r="L17" t="str">
            <v>Baik</v>
          </cell>
          <cell r="M17">
            <v>83</v>
          </cell>
          <cell r="N17" t="str">
            <v>Baik</v>
          </cell>
          <cell r="P17" t="str">
            <v/>
          </cell>
        </row>
        <row r="18">
          <cell r="B18">
            <v>12</v>
          </cell>
          <cell r="C18" t="str">
            <v>ARTATI ISMAILIA, SE, M.Ak</v>
          </cell>
          <cell r="D18">
            <v>83.37</v>
          </cell>
          <cell r="E18">
            <v>81</v>
          </cell>
          <cell r="F18" t="str">
            <v>Baik</v>
          </cell>
          <cell r="G18">
            <v>80</v>
          </cell>
          <cell r="H18" t="str">
            <v>Baik</v>
          </cell>
          <cell r="I18">
            <v>92</v>
          </cell>
          <cell r="J18" t="str">
            <v>Sangat Baik</v>
          </cell>
          <cell r="K18">
            <v>80</v>
          </cell>
          <cell r="L18" t="str">
            <v>Baik</v>
          </cell>
          <cell r="M18">
            <v>80</v>
          </cell>
          <cell r="N18" t="str">
            <v>Baik</v>
          </cell>
          <cell r="P18" t="str">
            <v/>
          </cell>
        </row>
        <row r="19">
          <cell r="B19">
            <v>13</v>
          </cell>
          <cell r="C19" t="str">
            <v>Drs. AHMAD KHOTIB, M.Pd</v>
          </cell>
          <cell r="D19">
            <v>84.67</v>
          </cell>
          <cell r="E19">
            <v>84</v>
          </cell>
          <cell r="F19" t="str">
            <v>Baik</v>
          </cell>
          <cell r="G19">
            <v>84</v>
          </cell>
          <cell r="H19" t="str">
            <v>Baik</v>
          </cell>
          <cell r="I19">
            <v>92</v>
          </cell>
          <cell r="J19" t="str">
            <v>Sangat Baik</v>
          </cell>
          <cell r="K19">
            <v>84</v>
          </cell>
          <cell r="L19" t="str">
            <v>Baik</v>
          </cell>
          <cell r="M19">
            <v>83</v>
          </cell>
          <cell r="N19" t="str">
            <v>Baik</v>
          </cell>
          <cell r="P19" t="str">
            <v/>
          </cell>
        </row>
        <row r="20">
          <cell r="B20">
            <v>14</v>
          </cell>
          <cell r="C20" t="str">
            <v>SUTAN ASWIN, S.Pd</v>
          </cell>
          <cell r="D20">
            <v>84.920000000000016</v>
          </cell>
          <cell r="E20">
            <v>84</v>
          </cell>
          <cell r="F20" t="str">
            <v>Baik</v>
          </cell>
          <cell r="G20">
            <v>84</v>
          </cell>
          <cell r="H20" t="str">
            <v>Baik</v>
          </cell>
          <cell r="I20">
            <v>92</v>
          </cell>
          <cell r="J20" t="str">
            <v>Sangat Baik</v>
          </cell>
          <cell r="K20">
            <v>84</v>
          </cell>
          <cell r="L20" t="str">
            <v>Baik</v>
          </cell>
          <cell r="M20">
            <v>84</v>
          </cell>
          <cell r="N20" t="str">
            <v>Baik</v>
          </cell>
          <cell r="P20" t="str">
            <v/>
          </cell>
        </row>
        <row r="21">
          <cell r="B21">
            <v>15</v>
          </cell>
          <cell r="C21" t="str">
            <v>Dra. IDA SAIDAH, M.MPd</v>
          </cell>
          <cell r="D21">
            <v>84.77</v>
          </cell>
          <cell r="E21">
            <v>84</v>
          </cell>
          <cell r="F21" t="str">
            <v>Baik</v>
          </cell>
          <cell r="G21">
            <v>83</v>
          </cell>
          <cell r="H21" t="str">
            <v>Baik</v>
          </cell>
          <cell r="I21">
            <v>92</v>
          </cell>
          <cell r="J21" t="str">
            <v>Sangat Baik</v>
          </cell>
          <cell r="K21">
            <v>83</v>
          </cell>
          <cell r="L21" t="str">
            <v>Baik</v>
          </cell>
          <cell r="M21">
            <v>83</v>
          </cell>
          <cell r="N21" t="str">
            <v>Baik</v>
          </cell>
          <cell r="P21" t="str">
            <v/>
          </cell>
        </row>
        <row r="22">
          <cell r="B22">
            <v>16</v>
          </cell>
          <cell r="C22" t="str">
            <v>Dra. Hj. JAMILAH, M.Pd</v>
          </cell>
          <cell r="D22">
            <v>84.69</v>
          </cell>
          <cell r="E22">
            <v>83</v>
          </cell>
          <cell r="F22" t="str">
            <v>Baik</v>
          </cell>
          <cell r="G22">
            <v>83</v>
          </cell>
          <cell r="H22" t="str">
            <v>Baik</v>
          </cell>
          <cell r="I22">
            <v>92</v>
          </cell>
          <cell r="J22" t="str">
            <v>Sangat Baik</v>
          </cell>
          <cell r="K22">
            <v>83</v>
          </cell>
          <cell r="L22" t="str">
            <v>Baik</v>
          </cell>
          <cell r="M22">
            <v>83</v>
          </cell>
          <cell r="N22" t="str">
            <v>Baik</v>
          </cell>
          <cell r="P22" t="str">
            <v/>
          </cell>
        </row>
        <row r="23">
          <cell r="B23">
            <v>17</v>
          </cell>
          <cell r="C23" t="str">
            <v>Dra. Hj. ZURNI ASNIDA</v>
          </cell>
          <cell r="D23">
            <v>84.77</v>
          </cell>
          <cell r="E23">
            <v>84</v>
          </cell>
          <cell r="F23" t="str">
            <v>Baik</v>
          </cell>
          <cell r="G23">
            <v>83</v>
          </cell>
          <cell r="H23" t="str">
            <v>Baik</v>
          </cell>
          <cell r="I23">
            <v>92</v>
          </cell>
          <cell r="J23" t="str">
            <v>Sangat Baik</v>
          </cell>
          <cell r="K23">
            <v>83</v>
          </cell>
          <cell r="L23" t="str">
            <v>Baik</v>
          </cell>
          <cell r="M23">
            <v>83</v>
          </cell>
          <cell r="N23" t="str">
            <v>Baik</v>
          </cell>
          <cell r="P23" t="str">
            <v/>
          </cell>
        </row>
        <row r="24">
          <cell r="B24">
            <v>18</v>
          </cell>
          <cell r="C24" t="str">
            <v>TANTI ASTRIATIE Z, S.Pd, M.Pd</v>
          </cell>
          <cell r="D24">
            <v>83.29</v>
          </cell>
          <cell r="E24">
            <v>80</v>
          </cell>
          <cell r="F24" t="str">
            <v>Baik</v>
          </cell>
          <cell r="G24">
            <v>80</v>
          </cell>
          <cell r="H24" t="str">
            <v>Baik</v>
          </cell>
          <cell r="I24">
            <v>92</v>
          </cell>
          <cell r="J24" t="str">
            <v>Sangat Baik</v>
          </cell>
          <cell r="K24">
            <v>80</v>
          </cell>
          <cell r="L24" t="str">
            <v>Baik</v>
          </cell>
          <cell r="M24">
            <v>80</v>
          </cell>
          <cell r="N24" t="str">
            <v>Baik</v>
          </cell>
          <cell r="P24" t="str">
            <v/>
          </cell>
        </row>
        <row r="25">
          <cell r="B25">
            <v>19</v>
          </cell>
          <cell r="C25" t="str">
            <v>KUSWIYATI, S.Pd, M.Pd</v>
          </cell>
          <cell r="D25">
            <v>83.29</v>
          </cell>
          <cell r="E25">
            <v>81</v>
          </cell>
          <cell r="F25" t="str">
            <v>Baik</v>
          </cell>
          <cell r="G25">
            <v>80</v>
          </cell>
          <cell r="H25" t="str">
            <v>Baik</v>
          </cell>
          <cell r="I25">
            <v>92</v>
          </cell>
          <cell r="J25" t="str">
            <v>Sangat Baik</v>
          </cell>
          <cell r="K25">
            <v>80</v>
          </cell>
          <cell r="L25" t="str">
            <v>Baik</v>
          </cell>
          <cell r="M25">
            <v>80</v>
          </cell>
          <cell r="N25" t="str">
            <v>Baik</v>
          </cell>
          <cell r="P25" t="str">
            <v/>
          </cell>
        </row>
        <row r="26">
          <cell r="B26">
            <v>20</v>
          </cell>
          <cell r="C26" t="str">
            <v>RUSDAH, S.Ag</v>
          </cell>
          <cell r="D26">
            <v>83.53</v>
          </cell>
          <cell r="E26">
            <v>81</v>
          </cell>
          <cell r="F26" t="str">
            <v>Baik</v>
          </cell>
          <cell r="G26">
            <v>81</v>
          </cell>
          <cell r="H26" t="str">
            <v>Baik</v>
          </cell>
          <cell r="I26">
            <v>92</v>
          </cell>
          <cell r="J26" t="str">
            <v>Sangat Baik</v>
          </cell>
          <cell r="K26">
            <v>81</v>
          </cell>
          <cell r="L26" t="str">
            <v>Baik</v>
          </cell>
          <cell r="M26">
            <v>80</v>
          </cell>
          <cell r="N26" t="str">
            <v>Baik</v>
          </cell>
          <cell r="P26" t="str">
            <v/>
          </cell>
        </row>
        <row r="27">
          <cell r="B27">
            <v>21</v>
          </cell>
          <cell r="C27" t="str">
            <v>WAWAN KURNIAWAN, S.Pd, M.Si</v>
          </cell>
          <cell r="D27">
            <v>83.53</v>
          </cell>
          <cell r="E27">
            <v>81</v>
          </cell>
          <cell r="F27" t="str">
            <v>Baik</v>
          </cell>
          <cell r="G27">
            <v>81</v>
          </cell>
          <cell r="H27" t="str">
            <v>Baik</v>
          </cell>
          <cell r="I27">
            <v>92</v>
          </cell>
          <cell r="J27" t="str">
            <v>Sangat Baik</v>
          </cell>
          <cell r="K27">
            <v>81</v>
          </cell>
          <cell r="L27" t="str">
            <v>Baik</v>
          </cell>
          <cell r="M27">
            <v>80</v>
          </cell>
          <cell r="N27" t="str">
            <v>Baik</v>
          </cell>
          <cell r="P27" t="str">
            <v/>
          </cell>
        </row>
        <row r="28">
          <cell r="B28">
            <v>22</v>
          </cell>
          <cell r="C28" t="str">
            <v>MUHAMMAD YUNUS, S.Ag, M.Pd</v>
          </cell>
          <cell r="D28">
            <v>83.210000000000008</v>
          </cell>
          <cell r="E28">
            <v>80</v>
          </cell>
          <cell r="F28" t="str">
            <v>Baik</v>
          </cell>
          <cell r="G28">
            <v>80</v>
          </cell>
          <cell r="H28" t="str">
            <v>Baik</v>
          </cell>
          <cell r="I28">
            <v>92</v>
          </cell>
          <cell r="J28" t="str">
            <v>Sangat Baik</v>
          </cell>
          <cell r="K28">
            <v>80</v>
          </cell>
          <cell r="L28" t="str">
            <v>Baik</v>
          </cell>
          <cell r="M28">
            <v>79</v>
          </cell>
          <cell r="N28" t="str">
            <v>Baik</v>
          </cell>
          <cell r="P28" t="str">
            <v/>
          </cell>
        </row>
        <row r="29">
          <cell r="B29">
            <v>23</v>
          </cell>
          <cell r="C29" t="str">
            <v>Drs. SASTRO JAGO HARTONO</v>
          </cell>
          <cell r="D29">
            <v>83.62</v>
          </cell>
          <cell r="E29">
            <v>81</v>
          </cell>
          <cell r="F29" t="str">
            <v>Baik</v>
          </cell>
          <cell r="G29">
            <v>81</v>
          </cell>
          <cell r="H29" t="str">
            <v>Baik</v>
          </cell>
          <cell r="I29">
            <v>92</v>
          </cell>
          <cell r="J29" t="str">
            <v>Sangat Baik</v>
          </cell>
          <cell r="K29">
            <v>81</v>
          </cell>
          <cell r="L29" t="str">
            <v>Baik</v>
          </cell>
          <cell r="M29">
            <v>80</v>
          </cell>
          <cell r="N29" t="str">
            <v>Baik</v>
          </cell>
          <cell r="P29" t="str">
            <v/>
          </cell>
        </row>
        <row r="30">
          <cell r="B30">
            <v>24</v>
          </cell>
          <cell r="C30" t="str">
            <v>RUSTIATI, S.Pd, M.Pd</v>
          </cell>
          <cell r="D30">
            <v>82.41</v>
          </cell>
          <cell r="E30">
            <v>78</v>
          </cell>
          <cell r="F30" t="str">
            <v>Baik</v>
          </cell>
          <cell r="G30">
            <v>78</v>
          </cell>
          <cell r="H30" t="str">
            <v>Baik</v>
          </cell>
          <cell r="I30">
            <v>91</v>
          </cell>
          <cell r="J30" t="str">
            <v>Sangat Baik</v>
          </cell>
          <cell r="K30">
            <v>77</v>
          </cell>
          <cell r="L30" t="str">
            <v>Baik</v>
          </cell>
          <cell r="M30">
            <v>77</v>
          </cell>
          <cell r="N30" t="str">
            <v>Baik</v>
          </cell>
          <cell r="P30" t="str">
            <v/>
          </cell>
        </row>
        <row r="31">
          <cell r="B31">
            <v>25</v>
          </cell>
          <cell r="C31" t="str">
            <v>SARJONO S.Pd</v>
          </cell>
          <cell r="D31">
            <v>84.570000000000007</v>
          </cell>
          <cell r="E31">
            <v>84</v>
          </cell>
          <cell r="F31" t="str">
            <v>Baik</v>
          </cell>
          <cell r="G31">
            <v>84</v>
          </cell>
          <cell r="H31" t="str">
            <v>Baik</v>
          </cell>
          <cell r="I31">
            <v>92</v>
          </cell>
          <cell r="J31" t="str">
            <v>Sangat Baik</v>
          </cell>
          <cell r="K31">
            <v>84</v>
          </cell>
          <cell r="L31" t="str">
            <v>Baik</v>
          </cell>
          <cell r="M31">
            <v>84</v>
          </cell>
          <cell r="N31" t="str">
            <v>Baik</v>
          </cell>
          <cell r="P31" t="str">
            <v/>
          </cell>
        </row>
        <row r="32">
          <cell r="B32">
            <v>26</v>
          </cell>
          <cell r="C32" t="str">
            <v>Drs. AGUS UTOYO, MM</v>
          </cell>
          <cell r="D32">
            <v>84.25</v>
          </cell>
          <cell r="E32">
            <v>83</v>
          </cell>
          <cell r="F32" t="str">
            <v>Baik</v>
          </cell>
          <cell r="G32">
            <v>83</v>
          </cell>
          <cell r="H32" t="str">
            <v>Baik</v>
          </cell>
          <cell r="I32">
            <v>92</v>
          </cell>
          <cell r="J32" t="str">
            <v>Sangat Baik</v>
          </cell>
          <cell r="K32">
            <v>83</v>
          </cell>
          <cell r="L32" t="str">
            <v>Baik</v>
          </cell>
          <cell r="M32">
            <v>83</v>
          </cell>
          <cell r="N32" t="str">
            <v>Baik</v>
          </cell>
          <cell r="P32" t="str">
            <v/>
          </cell>
        </row>
        <row r="33">
          <cell r="B33">
            <v>27</v>
          </cell>
          <cell r="C33" t="str">
            <v>MARWI, S.Pd.I</v>
          </cell>
          <cell r="D33">
            <v>84.33</v>
          </cell>
          <cell r="E33">
            <v>84</v>
          </cell>
          <cell r="F33" t="str">
            <v>Baik</v>
          </cell>
          <cell r="G33">
            <v>83</v>
          </cell>
          <cell r="H33" t="str">
            <v>Baik</v>
          </cell>
          <cell r="I33">
            <v>92</v>
          </cell>
          <cell r="J33" t="str">
            <v>Sangat Baik</v>
          </cell>
          <cell r="K33">
            <v>83</v>
          </cell>
          <cell r="L33" t="str">
            <v>Baik</v>
          </cell>
          <cell r="M33">
            <v>83</v>
          </cell>
          <cell r="N33" t="str">
            <v>Baik</v>
          </cell>
          <cell r="P33" t="str">
            <v/>
          </cell>
        </row>
        <row r="34">
          <cell r="B34">
            <v>28</v>
          </cell>
          <cell r="C34" t="str">
            <v>SUHARTONO, S.Pd</v>
          </cell>
          <cell r="D34">
            <v>81.11</v>
          </cell>
          <cell r="E34">
            <v>81</v>
          </cell>
          <cell r="F34" t="str">
            <v>Baik</v>
          </cell>
          <cell r="G34">
            <v>80</v>
          </cell>
          <cell r="H34" t="str">
            <v>Baik</v>
          </cell>
          <cell r="I34">
            <v>91</v>
          </cell>
          <cell r="J34" t="str">
            <v>Sangat Baik</v>
          </cell>
          <cell r="K34">
            <v>80</v>
          </cell>
          <cell r="L34" t="str">
            <v>Baik</v>
          </cell>
          <cell r="M34">
            <v>80</v>
          </cell>
          <cell r="N34" t="str">
            <v>Baik</v>
          </cell>
          <cell r="P34" t="str">
            <v/>
          </cell>
        </row>
        <row r="35">
          <cell r="B35">
            <v>29</v>
          </cell>
          <cell r="C35" t="str">
            <v>EUIS KURAISIN, M.Pd</v>
          </cell>
          <cell r="D35">
            <v>81.06</v>
          </cell>
          <cell r="E35">
            <v>79</v>
          </cell>
          <cell r="F35" t="str">
            <v>Baik</v>
          </cell>
          <cell r="G35">
            <v>78</v>
          </cell>
          <cell r="H35" t="str">
            <v>Baik</v>
          </cell>
          <cell r="I35">
            <v>91</v>
          </cell>
          <cell r="J35" t="str">
            <v>Sangat Baik</v>
          </cell>
          <cell r="K35">
            <v>78</v>
          </cell>
          <cell r="L35" t="str">
            <v>Baik</v>
          </cell>
          <cell r="M35">
            <v>78</v>
          </cell>
          <cell r="N35" t="str">
            <v>Baik</v>
          </cell>
          <cell r="P35" t="str">
            <v/>
          </cell>
        </row>
        <row r="36">
          <cell r="B36">
            <v>30</v>
          </cell>
          <cell r="C36" t="str">
            <v>Dra. Hj. NUROZIAH</v>
          </cell>
          <cell r="D36">
            <v>83</v>
          </cell>
          <cell r="E36">
            <v>86</v>
          </cell>
          <cell r="F36" t="str">
            <v>Baik</v>
          </cell>
          <cell r="G36">
            <v>86</v>
          </cell>
          <cell r="H36" t="str">
            <v>Baik</v>
          </cell>
          <cell r="I36">
            <v>91</v>
          </cell>
          <cell r="J36" t="str">
            <v>Sangat Baik</v>
          </cell>
          <cell r="K36">
            <v>85</v>
          </cell>
          <cell r="L36" t="str">
            <v>Baik</v>
          </cell>
          <cell r="M36">
            <v>85</v>
          </cell>
          <cell r="N36" t="str">
            <v>Baik</v>
          </cell>
          <cell r="P36" t="str">
            <v/>
          </cell>
        </row>
        <row r="37">
          <cell r="B37" t="str">
            <v/>
          </cell>
          <cell r="C37" t="str">
            <v/>
          </cell>
          <cell r="F37" t="str">
            <v/>
          </cell>
          <cell r="H37" t="str">
            <v/>
          </cell>
          <cell r="J37" t="str">
            <v/>
          </cell>
          <cell r="L37" t="str">
            <v/>
          </cell>
          <cell r="N37" t="str">
            <v/>
          </cell>
          <cell r="P37" t="str">
            <v/>
          </cell>
        </row>
        <row r="38">
          <cell r="B38" t="str">
            <v/>
          </cell>
          <cell r="C38" t="str">
            <v/>
          </cell>
          <cell r="F38" t="str">
            <v/>
          </cell>
          <cell r="H38" t="str">
            <v/>
          </cell>
          <cell r="J38" t="str">
            <v/>
          </cell>
          <cell r="L38" t="str">
            <v/>
          </cell>
          <cell r="N38" t="str">
            <v/>
          </cell>
          <cell r="P38" t="str">
            <v/>
          </cell>
        </row>
        <row r="39">
          <cell r="B39" t="str">
            <v/>
          </cell>
          <cell r="C39" t="str">
            <v/>
          </cell>
          <cell r="F39" t="str">
            <v/>
          </cell>
          <cell r="H39" t="str">
            <v/>
          </cell>
          <cell r="J39" t="str">
            <v/>
          </cell>
          <cell r="L39" t="str">
            <v/>
          </cell>
          <cell r="N39" t="str">
            <v/>
          </cell>
          <cell r="P39" t="str">
            <v/>
          </cell>
        </row>
        <row r="40">
          <cell r="B40" t="str">
            <v/>
          </cell>
          <cell r="C40" t="str">
            <v/>
          </cell>
          <cell r="F40" t="str">
            <v/>
          </cell>
          <cell r="H40" t="str">
            <v/>
          </cell>
          <cell r="J40" t="str">
            <v/>
          </cell>
          <cell r="L40" t="str">
            <v/>
          </cell>
          <cell r="N40" t="str">
            <v/>
          </cell>
          <cell r="P40" t="str">
            <v/>
          </cell>
        </row>
        <row r="41">
          <cell r="B41" t="str">
            <v/>
          </cell>
          <cell r="C41" t="str">
            <v/>
          </cell>
          <cell r="F41" t="str">
            <v/>
          </cell>
          <cell r="H41" t="str">
            <v/>
          </cell>
          <cell r="J41" t="str">
            <v/>
          </cell>
          <cell r="L41" t="str">
            <v/>
          </cell>
          <cell r="N41" t="str">
            <v/>
          </cell>
          <cell r="P41" t="str">
            <v/>
          </cell>
        </row>
        <row r="42">
          <cell r="B42" t="str">
            <v/>
          </cell>
          <cell r="C42" t="str">
            <v/>
          </cell>
          <cell r="F42" t="str">
            <v/>
          </cell>
          <cell r="H42" t="str">
            <v/>
          </cell>
          <cell r="J42" t="str">
            <v/>
          </cell>
          <cell r="L42" t="str">
            <v/>
          </cell>
          <cell r="N42" t="str">
            <v/>
          </cell>
          <cell r="P42" t="str">
            <v/>
          </cell>
        </row>
        <row r="43">
          <cell r="B43" t="str">
            <v/>
          </cell>
          <cell r="C43" t="str">
            <v/>
          </cell>
          <cell r="F43" t="str">
            <v/>
          </cell>
          <cell r="H43" t="str">
            <v/>
          </cell>
          <cell r="J43" t="str">
            <v/>
          </cell>
          <cell r="L43" t="str">
            <v/>
          </cell>
          <cell r="N43" t="str">
            <v/>
          </cell>
          <cell r="P43" t="str">
            <v/>
          </cell>
        </row>
        <row r="44">
          <cell r="B44" t="str">
            <v/>
          </cell>
          <cell r="C44" t="str">
            <v/>
          </cell>
          <cell r="F44" t="str">
            <v/>
          </cell>
          <cell r="H44" t="str">
            <v/>
          </cell>
          <cell r="J44" t="str">
            <v/>
          </cell>
          <cell r="L44" t="str">
            <v/>
          </cell>
          <cell r="N44" t="str">
            <v/>
          </cell>
          <cell r="P44" t="str">
            <v/>
          </cell>
        </row>
        <row r="45">
          <cell r="B45" t="str">
            <v/>
          </cell>
          <cell r="C45" t="str">
            <v/>
          </cell>
          <cell r="F45" t="str">
            <v/>
          </cell>
          <cell r="H45" t="str">
            <v/>
          </cell>
          <cell r="J45" t="str">
            <v/>
          </cell>
          <cell r="L45" t="str">
            <v/>
          </cell>
          <cell r="N45" t="str">
            <v/>
          </cell>
          <cell r="P45" t="str">
            <v/>
          </cell>
        </row>
        <row r="46">
          <cell r="B46" t="str">
            <v/>
          </cell>
          <cell r="C46" t="str">
            <v/>
          </cell>
          <cell r="F46" t="str">
            <v/>
          </cell>
          <cell r="H46" t="str">
            <v/>
          </cell>
          <cell r="J46" t="str">
            <v/>
          </cell>
          <cell r="L46" t="str">
            <v/>
          </cell>
          <cell r="N46" t="str">
            <v/>
          </cell>
          <cell r="P46" t="str">
            <v/>
          </cell>
        </row>
        <row r="47">
          <cell r="B47" t="str">
            <v/>
          </cell>
          <cell r="C47" t="str">
            <v/>
          </cell>
          <cell r="F47" t="str">
            <v/>
          </cell>
          <cell r="H47" t="str">
            <v/>
          </cell>
          <cell r="J47" t="str">
            <v/>
          </cell>
          <cell r="L47" t="str">
            <v/>
          </cell>
          <cell r="N47" t="str">
            <v/>
          </cell>
          <cell r="P47" t="str">
            <v/>
          </cell>
        </row>
        <row r="48">
          <cell r="B48" t="str">
            <v/>
          </cell>
          <cell r="C48" t="str">
            <v/>
          </cell>
          <cell r="F48" t="str">
            <v/>
          </cell>
          <cell r="H48" t="str">
            <v/>
          </cell>
          <cell r="J48" t="str">
            <v/>
          </cell>
          <cell r="L48" t="str">
            <v/>
          </cell>
          <cell r="N48" t="str">
            <v/>
          </cell>
          <cell r="P48" t="str">
            <v/>
          </cell>
        </row>
        <row r="49">
          <cell r="B49" t="str">
            <v/>
          </cell>
          <cell r="C49" t="str">
            <v/>
          </cell>
          <cell r="F49" t="str">
            <v/>
          </cell>
          <cell r="H49" t="str">
            <v/>
          </cell>
          <cell r="J49" t="str">
            <v/>
          </cell>
          <cell r="L49" t="str">
            <v/>
          </cell>
          <cell r="N49" t="str">
            <v/>
          </cell>
          <cell r="P49" t="str">
            <v/>
          </cell>
        </row>
        <row r="50">
          <cell r="B50" t="str">
            <v/>
          </cell>
          <cell r="C50" t="str">
            <v/>
          </cell>
          <cell r="F50" t="str">
            <v/>
          </cell>
          <cell r="H50" t="str">
            <v/>
          </cell>
          <cell r="J50" t="str">
            <v/>
          </cell>
          <cell r="L50" t="str">
            <v/>
          </cell>
          <cell r="N50" t="str">
            <v/>
          </cell>
          <cell r="P50" t="str">
            <v/>
          </cell>
        </row>
        <row r="51">
          <cell r="B51" t="str">
            <v/>
          </cell>
          <cell r="C51" t="str">
            <v/>
          </cell>
          <cell r="F51" t="str">
            <v/>
          </cell>
          <cell r="H51" t="str">
            <v/>
          </cell>
          <cell r="J51" t="str">
            <v/>
          </cell>
          <cell r="L51" t="str">
            <v/>
          </cell>
          <cell r="N51" t="str">
            <v/>
          </cell>
          <cell r="P51" t="str">
            <v/>
          </cell>
        </row>
        <row r="52">
          <cell r="B52" t="str">
            <v/>
          </cell>
          <cell r="C52" t="str">
            <v/>
          </cell>
          <cell r="F52" t="str">
            <v/>
          </cell>
          <cell r="H52" t="str">
            <v/>
          </cell>
          <cell r="J52" t="str">
            <v/>
          </cell>
          <cell r="L52" t="str">
            <v/>
          </cell>
          <cell r="N52" t="str">
            <v/>
          </cell>
          <cell r="P52" t="str">
            <v/>
          </cell>
        </row>
        <row r="53">
          <cell r="B53" t="str">
            <v/>
          </cell>
          <cell r="C53" t="str">
            <v/>
          </cell>
          <cell r="F53" t="str">
            <v/>
          </cell>
          <cell r="H53" t="str">
            <v/>
          </cell>
          <cell r="J53" t="str">
            <v/>
          </cell>
          <cell r="L53" t="str">
            <v/>
          </cell>
          <cell r="N53" t="str">
            <v/>
          </cell>
          <cell r="P53" t="str">
            <v/>
          </cell>
        </row>
        <row r="54">
          <cell r="B54" t="str">
            <v/>
          </cell>
          <cell r="C54" t="str">
            <v/>
          </cell>
          <cell r="F54" t="str">
            <v/>
          </cell>
          <cell r="H54" t="str">
            <v/>
          </cell>
          <cell r="J54" t="str">
            <v/>
          </cell>
          <cell r="L54" t="str">
            <v/>
          </cell>
          <cell r="N54" t="str">
            <v/>
          </cell>
          <cell r="P54" t="str">
            <v/>
          </cell>
        </row>
        <row r="55">
          <cell r="B55" t="str">
            <v/>
          </cell>
          <cell r="C55" t="str">
            <v/>
          </cell>
          <cell r="F55" t="str">
            <v/>
          </cell>
          <cell r="H55" t="str">
            <v/>
          </cell>
          <cell r="J55" t="str">
            <v/>
          </cell>
          <cell r="L55" t="str">
            <v/>
          </cell>
          <cell r="N55" t="str">
            <v/>
          </cell>
          <cell r="P55" t="str">
            <v/>
          </cell>
        </row>
        <row r="56">
          <cell r="B56" t="str">
            <v/>
          </cell>
          <cell r="C56" t="str">
            <v/>
          </cell>
          <cell r="F56" t="str">
            <v/>
          </cell>
          <cell r="H56" t="str">
            <v/>
          </cell>
          <cell r="J56" t="str">
            <v/>
          </cell>
          <cell r="L56" t="str">
            <v/>
          </cell>
          <cell r="N56" t="str">
            <v/>
          </cell>
          <cell r="P56" t="str">
            <v/>
          </cell>
        </row>
        <row r="57">
          <cell r="B57" t="str">
            <v/>
          </cell>
          <cell r="C57" t="str">
            <v/>
          </cell>
          <cell r="F57" t="str">
            <v/>
          </cell>
          <cell r="H57" t="str">
            <v/>
          </cell>
          <cell r="J57" t="str">
            <v/>
          </cell>
          <cell r="L57" t="str">
            <v/>
          </cell>
          <cell r="N57" t="str">
            <v/>
          </cell>
          <cell r="P57" t="str">
            <v/>
          </cell>
        </row>
        <row r="58">
          <cell r="B58" t="str">
            <v/>
          </cell>
          <cell r="C58" t="str">
            <v/>
          </cell>
          <cell r="F58" t="str">
            <v/>
          </cell>
          <cell r="H58" t="str">
            <v/>
          </cell>
          <cell r="J58" t="str">
            <v/>
          </cell>
          <cell r="L58" t="str">
            <v/>
          </cell>
          <cell r="N58" t="str">
            <v/>
          </cell>
          <cell r="P58" t="str">
            <v/>
          </cell>
        </row>
        <row r="59">
          <cell r="B59" t="str">
            <v/>
          </cell>
          <cell r="C59" t="str">
            <v/>
          </cell>
          <cell r="F59" t="str">
            <v/>
          </cell>
          <cell r="H59" t="str">
            <v/>
          </cell>
          <cell r="J59" t="str">
            <v/>
          </cell>
          <cell r="L59" t="str">
            <v/>
          </cell>
          <cell r="N59" t="str">
            <v/>
          </cell>
          <cell r="P59" t="str">
            <v/>
          </cell>
        </row>
        <row r="60">
          <cell r="B60" t="str">
            <v/>
          </cell>
          <cell r="C60" t="str">
            <v/>
          </cell>
          <cell r="F60" t="str">
            <v/>
          </cell>
          <cell r="H60" t="str">
            <v/>
          </cell>
          <cell r="J60" t="str">
            <v/>
          </cell>
          <cell r="L60" t="str">
            <v/>
          </cell>
          <cell r="N60" t="str">
            <v/>
          </cell>
          <cell r="P60" t="str">
            <v/>
          </cell>
        </row>
        <row r="61">
          <cell r="B61" t="str">
            <v/>
          </cell>
          <cell r="C61" t="str">
            <v/>
          </cell>
          <cell r="F61" t="str">
            <v/>
          </cell>
          <cell r="H61" t="str">
            <v/>
          </cell>
          <cell r="J61" t="str">
            <v/>
          </cell>
          <cell r="L61" t="str">
            <v/>
          </cell>
          <cell r="N61" t="str">
            <v/>
          </cell>
          <cell r="P61" t="str">
            <v/>
          </cell>
        </row>
        <row r="62">
          <cell r="B62" t="str">
            <v/>
          </cell>
          <cell r="C62" t="str">
            <v/>
          </cell>
          <cell r="F62" t="str">
            <v/>
          </cell>
          <cell r="H62" t="str">
            <v/>
          </cell>
          <cell r="J62" t="str">
            <v/>
          </cell>
          <cell r="L62" t="str">
            <v/>
          </cell>
          <cell r="N62" t="str">
            <v/>
          </cell>
          <cell r="P62" t="str">
            <v/>
          </cell>
        </row>
        <row r="63">
          <cell r="B63" t="str">
            <v/>
          </cell>
          <cell r="C63" t="str">
            <v/>
          </cell>
          <cell r="F63" t="str">
            <v/>
          </cell>
          <cell r="H63" t="str">
            <v/>
          </cell>
          <cell r="J63" t="str">
            <v/>
          </cell>
          <cell r="L63" t="str">
            <v/>
          </cell>
          <cell r="N63" t="str">
            <v/>
          </cell>
          <cell r="P63" t="str">
            <v/>
          </cell>
        </row>
        <row r="64">
          <cell r="B64" t="str">
            <v/>
          </cell>
          <cell r="C64" t="str">
            <v/>
          </cell>
          <cell r="F64" t="str">
            <v/>
          </cell>
          <cell r="H64" t="str">
            <v/>
          </cell>
          <cell r="J64" t="str">
            <v/>
          </cell>
          <cell r="L64" t="str">
            <v/>
          </cell>
          <cell r="N64" t="str">
            <v/>
          </cell>
          <cell r="P64" t="str">
            <v/>
          </cell>
        </row>
        <row r="65">
          <cell r="B65" t="str">
            <v/>
          </cell>
          <cell r="C65" t="str">
            <v/>
          </cell>
          <cell r="F65" t="str">
            <v/>
          </cell>
          <cell r="H65" t="str">
            <v/>
          </cell>
          <cell r="J65" t="str">
            <v/>
          </cell>
          <cell r="L65" t="str">
            <v/>
          </cell>
          <cell r="N65" t="str">
            <v/>
          </cell>
          <cell r="P65" t="str">
            <v/>
          </cell>
        </row>
        <row r="66">
          <cell r="B66" t="str">
            <v/>
          </cell>
          <cell r="C66" t="str">
            <v/>
          </cell>
          <cell r="F66" t="str">
            <v/>
          </cell>
          <cell r="H66" t="str">
            <v/>
          </cell>
          <cell r="J66" t="str">
            <v/>
          </cell>
          <cell r="L66" t="str">
            <v/>
          </cell>
          <cell r="N66" t="str">
            <v/>
          </cell>
          <cell r="P66" t="str">
            <v/>
          </cell>
        </row>
        <row r="67">
          <cell r="B67" t="str">
            <v/>
          </cell>
          <cell r="C67" t="str">
            <v/>
          </cell>
          <cell r="F67" t="str">
            <v/>
          </cell>
          <cell r="H67" t="str">
            <v/>
          </cell>
          <cell r="J67" t="str">
            <v/>
          </cell>
          <cell r="L67" t="str">
            <v/>
          </cell>
          <cell r="N67" t="str">
            <v/>
          </cell>
          <cell r="P67" t="str">
            <v/>
          </cell>
        </row>
        <row r="68">
          <cell r="B68" t="str">
            <v/>
          </cell>
          <cell r="C68" t="str">
            <v/>
          </cell>
          <cell r="F68" t="str">
            <v/>
          </cell>
          <cell r="H68" t="str">
            <v/>
          </cell>
          <cell r="J68" t="str">
            <v/>
          </cell>
          <cell r="L68" t="str">
            <v/>
          </cell>
          <cell r="N68" t="str">
            <v/>
          </cell>
          <cell r="P68" t="str">
            <v/>
          </cell>
        </row>
        <row r="69">
          <cell r="B69" t="str">
            <v/>
          </cell>
          <cell r="C69" t="str">
            <v/>
          </cell>
          <cell r="F69" t="str">
            <v/>
          </cell>
          <cell r="H69" t="str">
            <v/>
          </cell>
          <cell r="J69" t="str">
            <v/>
          </cell>
          <cell r="L69" t="str">
            <v/>
          </cell>
          <cell r="N69" t="str">
            <v/>
          </cell>
          <cell r="P69" t="str">
            <v/>
          </cell>
        </row>
        <row r="70">
          <cell r="B70" t="str">
            <v/>
          </cell>
          <cell r="C70" t="str">
            <v/>
          </cell>
          <cell r="F70" t="str">
            <v/>
          </cell>
          <cell r="H70" t="str">
            <v/>
          </cell>
          <cell r="J70" t="str">
            <v/>
          </cell>
          <cell r="L70" t="str">
            <v/>
          </cell>
          <cell r="N70" t="str">
            <v/>
          </cell>
          <cell r="P70" t="str">
            <v/>
          </cell>
        </row>
        <row r="71">
          <cell r="B71" t="str">
            <v/>
          </cell>
          <cell r="C71" t="str">
            <v/>
          </cell>
          <cell r="F71" t="str">
            <v/>
          </cell>
          <cell r="H71" t="str">
            <v/>
          </cell>
          <cell r="J71" t="str">
            <v/>
          </cell>
          <cell r="L71" t="str">
            <v/>
          </cell>
          <cell r="N71" t="str">
            <v/>
          </cell>
          <cell r="P71" t="str">
            <v/>
          </cell>
        </row>
        <row r="72">
          <cell r="B72" t="str">
            <v/>
          </cell>
          <cell r="C72" t="str">
            <v/>
          </cell>
          <cell r="F72" t="str">
            <v/>
          </cell>
          <cell r="H72" t="str">
            <v/>
          </cell>
          <cell r="J72" t="str">
            <v/>
          </cell>
          <cell r="L72" t="str">
            <v/>
          </cell>
          <cell r="N72" t="str">
            <v/>
          </cell>
          <cell r="P72" t="str">
            <v/>
          </cell>
        </row>
        <row r="73">
          <cell r="B73" t="str">
            <v/>
          </cell>
          <cell r="C73" t="str">
            <v/>
          </cell>
          <cell r="F73" t="str">
            <v/>
          </cell>
          <cell r="H73" t="str">
            <v/>
          </cell>
          <cell r="J73" t="str">
            <v/>
          </cell>
          <cell r="L73" t="str">
            <v/>
          </cell>
          <cell r="N73" t="str">
            <v/>
          </cell>
          <cell r="P73" t="str">
            <v/>
          </cell>
        </row>
        <row r="74">
          <cell r="B74" t="str">
            <v/>
          </cell>
          <cell r="C74" t="str">
            <v/>
          </cell>
          <cell r="F74" t="str">
            <v/>
          </cell>
          <cell r="H74" t="str">
            <v/>
          </cell>
          <cell r="J74" t="str">
            <v/>
          </cell>
          <cell r="L74" t="str">
            <v/>
          </cell>
          <cell r="N74" t="str">
            <v/>
          </cell>
          <cell r="P74" t="str">
            <v/>
          </cell>
        </row>
        <row r="75">
          <cell r="B75" t="str">
            <v/>
          </cell>
          <cell r="C75" t="str">
            <v/>
          </cell>
          <cell r="F75" t="str">
            <v/>
          </cell>
          <cell r="H75" t="str">
            <v/>
          </cell>
          <cell r="J75" t="str">
            <v/>
          </cell>
          <cell r="L75" t="str">
            <v/>
          </cell>
          <cell r="N75" t="str">
            <v/>
          </cell>
          <cell r="P75" t="str">
            <v/>
          </cell>
        </row>
        <row r="76">
          <cell r="B76" t="str">
            <v/>
          </cell>
          <cell r="C76" t="str">
            <v/>
          </cell>
          <cell r="F76" t="str">
            <v/>
          </cell>
          <cell r="H76" t="str">
            <v/>
          </cell>
          <cell r="J76" t="str">
            <v/>
          </cell>
          <cell r="L76" t="str">
            <v/>
          </cell>
          <cell r="N76" t="str">
            <v/>
          </cell>
          <cell r="P76" t="str">
            <v/>
          </cell>
        </row>
        <row r="77">
          <cell r="B77" t="str">
            <v/>
          </cell>
          <cell r="C77" t="str">
            <v/>
          </cell>
          <cell r="F77" t="str">
            <v/>
          </cell>
          <cell r="H77" t="str">
            <v/>
          </cell>
          <cell r="J77" t="str">
            <v/>
          </cell>
          <cell r="L77" t="str">
            <v/>
          </cell>
          <cell r="N77" t="str">
            <v/>
          </cell>
          <cell r="P77" t="str">
            <v/>
          </cell>
        </row>
        <row r="78">
          <cell r="B78" t="str">
            <v/>
          </cell>
          <cell r="C78" t="str">
            <v/>
          </cell>
          <cell r="F78" t="str">
            <v/>
          </cell>
          <cell r="H78" t="str">
            <v/>
          </cell>
          <cell r="J78" t="str">
            <v/>
          </cell>
          <cell r="L78" t="str">
            <v/>
          </cell>
          <cell r="N78" t="str">
            <v/>
          </cell>
          <cell r="P78" t="str">
            <v/>
          </cell>
        </row>
        <row r="79">
          <cell r="B79" t="str">
            <v/>
          </cell>
          <cell r="C79" t="str">
            <v/>
          </cell>
          <cell r="F79" t="str">
            <v/>
          </cell>
          <cell r="H79" t="str">
            <v/>
          </cell>
          <cell r="J79" t="str">
            <v/>
          </cell>
          <cell r="L79" t="str">
            <v/>
          </cell>
          <cell r="N79" t="str">
            <v/>
          </cell>
          <cell r="P79" t="str">
            <v/>
          </cell>
        </row>
        <row r="80">
          <cell r="B80" t="str">
            <v/>
          </cell>
          <cell r="C80" t="str">
            <v/>
          </cell>
          <cell r="F80" t="str">
            <v/>
          </cell>
          <cell r="H80" t="str">
            <v/>
          </cell>
          <cell r="J80" t="str">
            <v/>
          </cell>
          <cell r="L80" t="str">
            <v/>
          </cell>
          <cell r="N80" t="str">
            <v/>
          </cell>
          <cell r="P80" t="str">
            <v/>
          </cell>
        </row>
        <row r="81">
          <cell r="B81" t="str">
            <v/>
          </cell>
          <cell r="C81" t="str">
            <v/>
          </cell>
          <cell r="F81" t="str">
            <v/>
          </cell>
          <cell r="H81" t="str">
            <v/>
          </cell>
          <cell r="J81" t="str">
            <v/>
          </cell>
          <cell r="L81" t="str">
            <v/>
          </cell>
          <cell r="N81" t="str">
            <v/>
          </cell>
          <cell r="P81" t="str">
            <v/>
          </cell>
        </row>
        <row r="82">
          <cell r="B82" t="str">
            <v/>
          </cell>
          <cell r="C82" t="str">
            <v/>
          </cell>
          <cell r="F82" t="str">
            <v/>
          </cell>
          <cell r="H82" t="str">
            <v/>
          </cell>
          <cell r="J82" t="str">
            <v/>
          </cell>
          <cell r="L82" t="str">
            <v/>
          </cell>
          <cell r="N82" t="str">
            <v/>
          </cell>
          <cell r="P82" t="str">
            <v/>
          </cell>
        </row>
        <row r="83">
          <cell r="B83" t="str">
            <v/>
          </cell>
          <cell r="C83" t="str">
            <v/>
          </cell>
          <cell r="F83" t="str">
            <v/>
          </cell>
          <cell r="H83" t="str">
            <v/>
          </cell>
          <cell r="J83" t="str">
            <v/>
          </cell>
          <cell r="L83" t="str">
            <v/>
          </cell>
          <cell r="N83" t="str">
            <v/>
          </cell>
          <cell r="P83" t="str">
            <v/>
          </cell>
        </row>
        <row r="84">
          <cell r="B84" t="str">
            <v/>
          </cell>
          <cell r="C84" t="str">
            <v/>
          </cell>
          <cell r="F84" t="str">
            <v/>
          </cell>
          <cell r="H84" t="str">
            <v/>
          </cell>
          <cell r="J84" t="str">
            <v/>
          </cell>
          <cell r="L84" t="str">
            <v/>
          </cell>
          <cell r="N84" t="str">
            <v/>
          </cell>
          <cell r="P84" t="str">
            <v/>
          </cell>
        </row>
        <row r="85">
          <cell r="B85" t="str">
            <v/>
          </cell>
          <cell r="C85" t="str">
            <v/>
          </cell>
          <cell r="F85" t="str">
            <v/>
          </cell>
          <cell r="H85" t="str">
            <v/>
          </cell>
          <cell r="J85" t="str">
            <v/>
          </cell>
          <cell r="L85" t="str">
            <v/>
          </cell>
          <cell r="N85" t="str">
            <v/>
          </cell>
          <cell r="P85" t="str">
            <v/>
          </cell>
        </row>
        <row r="86">
          <cell r="B86" t="str">
            <v/>
          </cell>
          <cell r="C86" t="str">
            <v/>
          </cell>
          <cell r="F86" t="str">
            <v/>
          </cell>
          <cell r="H86" t="str">
            <v/>
          </cell>
          <cell r="J86" t="str">
            <v/>
          </cell>
          <cell r="L86" t="str">
            <v/>
          </cell>
          <cell r="N86" t="str">
            <v/>
          </cell>
          <cell r="P86" t="str">
            <v/>
          </cell>
        </row>
        <row r="87">
          <cell r="B87" t="str">
            <v/>
          </cell>
          <cell r="C87" t="str">
            <v/>
          </cell>
          <cell r="F87" t="str">
            <v/>
          </cell>
          <cell r="H87" t="str">
            <v/>
          </cell>
          <cell r="J87" t="str">
            <v/>
          </cell>
          <cell r="L87" t="str">
            <v/>
          </cell>
          <cell r="N87" t="str">
            <v/>
          </cell>
          <cell r="P87" t="str">
            <v/>
          </cell>
        </row>
        <row r="88">
          <cell r="B88" t="str">
            <v/>
          </cell>
          <cell r="C88" t="str">
            <v/>
          </cell>
          <cell r="F88" t="str">
            <v/>
          </cell>
          <cell r="H88" t="str">
            <v/>
          </cell>
          <cell r="J88" t="str">
            <v/>
          </cell>
          <cell r="L88" t="str">
            <v/>
          </cell>
          <cell r="N88" t="str">
            <v/>
          </cell>
          <cell r="P88" t="str">
            <v/>
          </cell>
        </row>
        <row r="89">
          <cell r="B89" t="str">
            <v/>
          </cell>
          <cell r="C89" t="str">
            <v/>
          </cell>
          <cell r="F89" t="str">
            <v/>
          </cell>
          <cell r="H89" t="str">
            <v/>
          </cell>
          <cell r="J89" t="str">
            <v/>
          </cell>
          <cell r="L89" t="str">
            <v/>
          </cell>
          <cell r="N89" t="str">
            <v/>
          </cell>
          <cell r="P89" t="str">
            <v/>
          </cell>
        </row>
        <row r="90">
          <cell r="B90" t="str">
            <v/>
          </cell>
          <cell r="C90" t="str">
            <v/>
          </cell>
          <cell r="F90" t="str">
            <v/>
          </cell>
          <cell r="H90" t="str">
            <v/>
          </cell>
          <cell r="J90" t="str">
            <v/>
          </cell>
          <cell r="L90" t="str">
            <v/>
          </cell>
          <cell r="N90" t="str">
            <v/>
          </cell>
          <cell r="P90" t="str">
            <v/>
          </cell>
        </row>
        <row r="91">
          <cell r="B91" t="str">
            <v/>
          </cell>
          <cell r="C91" t="str">
            <v/>
          </cell>
          <cell r="F91" t="str">
            <v/>
          </cell>
          <cell r="H91" t="str">
            <v/>
          </cell>
          <cell r="J91" t="str">
            <v/>
          </cell>
          <cell r="L91" t="str">
            <v/>
          </cell>
          <cell r="N91" t="str">
            <v/>
          </cell>
          <cell r="P91" t="str">
            <v/>
          </cell>
        </row>
        <row r="92">
          <cell r="B92" t="str">
            <v/>
          </cell>
          <cell r="C92" t="str">
            <v/>
          </cell>
          <cell r="F92" t="str">
            <v/>
          </cell>
          <cell r="H92" t="str">
            <v/>
          </cell>
          <cell r="J92" t="str">
            <v/>
          </cell>
          <cell r="L92" t="str">
            <v/>
          </cell>
          <cell r="N92" t="str">
            <v/>
          </cell>
          <cell r="P92" t="str">
            <v/>
          </cell>
        </row>
        <row r="93">
          <cell r="B93" t="str">
            <v/>
          </cell>
          <cell r="C93" t="str">
            <v/>
          </cell>
          <cell r="F93" t="str">
            <v/>
          </cell>
          <cell r="H93" t="str">
            <v/>
          </cell>
          <cell r="J93" t="str">
            <v/>
          </cell>
          <cell r="L93" t="str">
            <v/>
          </cell>
          <cell r="N93" t="str">
            <v/>
          </cell>
          <cell r="P93" t="str">
            <v/>
          </cell>
        </row>
        <row r="94">
          <cell r="B94" t="str">
            <v/>
          </cell>
          <cell r="C94" t="str">
            <v/>
          </cell>
          <cell r="F94" t="str">
            <v/>
          </cell>
          <cell r="H94" t="str">
            <v/>
          </cell>
          <cell r="J94" t="str">
            <v/>
          </cell>
          <cell r="L94" t="str">
            <v/>
          </cell>
          <cell r="N94" t="str">
            <v/>
          </cell>
          <cell r="P94" t="str">
            <v/>
          </cell>
        </row>
        <row r="95">
          <cell r="B95" t="str">
            <v/>
          </cell>
          <cell r="C95" t="str">
            <v/>
          </cell>
          <cell r="F95" t="str">
            <v/>
          </cell>
          <cell r="H95" t="str">
            <v/>
          </cell>
          <cell r="J95" t="str">
            <v/>
          </cell>
          <cell r="L95" t="str">
            <v/>
          </cell>
          <cell r="N95" t="str">
            <v/>
          </cell>
          <cell r="P95" t="str">
            <v/>
          </cell>
        </row>
        <row r="96">
          <cell r="B96" t="str">
            <v/>
          </cell>
          <cell r="C96" t="str">
            <v/>
          </cell>
          <cell r="F96" t="str">
            <v/>
          </cell>
          <cell r="H96" t="str">
            <v/>
          </cell>
          <cell r="J96" t="str">
            <v/>
          </cell>
          <cell r="L96" t="str">
            <v/>
          </cell>
          <cell r="N96" t="str">
            <v/>
          </cell>
          <cell r="P96" t="str">
            <v/>
          </cell>
        </row>
        <row r="97">
          <cell r="B97" t="str">
            <v/>
          </cell>
          <cell r="C97" t="str">
            <v/>
          </cell>
          <cell r="F97" t="str">
            <v/>
          </cell>
          <cell r="H97" t="str">
            <v/>
          </cell>
          <cell r="J97" t="str">
            <v/>
          </cell>
          <cell r="L97" t="str">
            <v/>
          </cell>
          <cell r="N97" t="str">
            <v/>
          </cell>
          <cell r="P97" t="str">
            <v/>
          </cell>
        </row>
        <row r="98">
          <cell r="B98" t="str">
            <v/>
          </cell>
          <cell r="C98" t="str">
            <v/>
          </cell>
          <cell r="F98" t="str">
            <v/>
          </cell>
          <cell r="H98" t="str">
            <v/>
          </cell>
          <cell r="J98" t="str">
            <v/>
          </cell>
          <cell r="L98" t="str">
            <v/>
          </cell>
          <cell r="N98" t="str">
            <v/>
          </cell>
          <cell r="P98" t="str">
            <v/>
          </cell>
        </row>
        <row r="99">
          <cell r="B99" t="str">
            <v/>
          </cell>
          <cell r="C99" t="str">
            <v/>
          </cell>
          <cell r="F99" t="str">
            <v/>
          </cell>
          <cell r="H99" t="str">
            <v/>
          </cell>
          <cell r="J99" t="str">
            <v/>
          </cell>
          <cell r="L99" t="str">
            <v/>
          </cell>
          <cell r="N99" t="str">
            <v/>
          </cell>
          <cell r="P99" t="str">
            <v/>
          </cell>
        </row>
        <row r="100">
          <cell r="B100" t="str">
            <v/>
          </cell>
          <cell r="C100" t="str">
            <v/>
          </cell>
          <cell r="F100" t="str">
            <v/>
          </cell>
          <cell r="H100" t="str">
            <v/>
          </cell>
          <cell r="J100" t="str">
            <v/>
          </cell>
          <cell r="L100" t="str">
            <v/>
          </cell>
          <cell r="N100" t="str">
            <v/>
          </cell>
          <cell r="P100" t="str">
            <v/>
          </cell>
        </row>
        <row r="101">
          <cell r="B101" t="str">
            <v/>
          </cell>
          <cell r="C101" t="str">
            <v/>
          </cell>
          <cell r="F101" t="str">
            <v/>
          </cell>
          <cell r="H101" t="str">
            <v/>
          </cell>
          <cell r="J101" t="str">
            <v/>
          </cell>
          <cell r="L101" t="str">
            <v/>
          </cell>
          <cell r="N101" t="str">
            <v/>
          </cell>
          <cell r="P101" t="str">
            <v/>
          </cell>
        </row>
        <row r="102">
          <cell r="B102" t="str">
            <v/>
          </cell>
          <cell r="C102" t="str">
            <v/>
          </cell>
          <cell r="F102" t="str">
            <v/>
          </cell>
          <cell r="H102" t="str">
            <v/>
          </cell>
          <cell r="J102" t="str">
            <v/>
          </cell>
          <cell r="L102" t="str">
            <v/>
          </cell>
          <cell r="N102" t="str">
            <v/>
          </cell>
          <cell r="P102" t="str">
            <v/>
          </cell>
        </row>
        <row r="103">
          <cell r="B103" t="str">
            <v/>
          </cell>
          <cell r="C103" t="str">
            <v/>
          </cell>
          <cell r="F103" t="str">
            <v/>
          </cell>
          <cell r="H103" t="str">
            <v/>
          </cell>
          <cell r="J103" t="str">
            <v/>
          </cell>
          <cell r="L103" t="str">
            <v/>
          </cell>
          <cell r="N103" t="str">
            <v/>
          </cell>
          <cell r="P103" t="str">
            <v/>
          </cell>
        </row>
        <row r="104">
          <cell r="B104" t="str">
            <v/>
          </cell>
          <cell r="C104" t="str">
            <v/>
          </cell>
          <cell r="F104" t="str">
            <v/>
          </cell>
          <cell r="H104" t="str">
            <v/>
          </cell>
          <cell r="J104" t="str">
            <v/>
          </cell>
          <cell r="L104" t="str">
            <v/>
          </cell>
          <cell r="N104" t="str">
            <v/>
          </cell>
          <cell r="P104" t="str">
            <v/>
          </cell>
        </row>
        <row r="105">
          <cell r="B105" t="str">
            <v/>
          </cell>
          <cell r="C105" t="str">
            <v/>
          </cell>
          <cell r="F105" t="str">
            <v/>
          </cell>
          <cell r="H105" t="str">
            <v/>
          </cell>
          <cell r="J105" t="str">
            <v/>
          </cell>
          <cell r="L105" t="str">
            <v/>
          </cell>
          <cell r="N105" t="str">
            <v/>
          </cell>
          <cell r="P105" t="str">
            <v/>
          </cell>
        </row>
        <row r="106">
          <cell r="B106" t="str">
            <v/>
          </cell>
          <cell r="C106" t="str">
            <v/>
          </cell>
          <cell r="F106" t="str">
            <v/>
          </cell>
          <cell r="H106" t="str">
            <v/>
          </cell>
          <cell r="J106" t="str">
            <v/>
          </cell>
          <cell r="L106" t="str">
            <v/>
          </cell>
          <cell r="N106" t="str">
            <v/>
          </cell>
          <cell r="P106" t="str">
            <v/>
          </cell>
        </row>
        <row r="107">
          <cell r="B107" t="str">
            <v/>
          </cell>
          <cell r="C107" t="str">
            <v/>
          </cell>
          <cell r="F107" t="str">
            <v/>
          </cell>
          <cell r="H107" t="str">
            <v/>
          </cell>
          <cell r="J107" t="str">
            <v/>
          </cell>
          <cell r="L107" t="str">
            <v/>
          </cell>
          <cell r="N107" t="str">
            <v/>
          </cell>
          <cell r="P107" t="str">
            <v/>
          </cell>
        </row>
        <row r="108">
          <cell r="B108" t="str">
            <v/>
          </cell>
          <cell r="C108" t="str">
            <v/>
          </cell>
          <cell r="F108" t="str">
            <v/>
          </cell>
          <cell r="H108" t="str">
            <v/>
          </cell>
          <cell r="J108" t="str">
            <v/>
          </cell>
          <cell r="L108" t="str">
            <v/>
          </cell>
          <cell r="N108" t="str">
            <v/>
          </cell>
          <cell r="P108" t="str">
            <v/>
          </cell>
        </row>
        <row r="109">
          <cell r="B109" t="str">
            <v/>
          </cell>
          <cell r="C109" t="str">
            <v/>
          </cell>
          <cell r="F109" t="str">
            <v/>
          </cell>
          <cell r="H109" t="str">
            <v/>
          </cell>
          <cell r="J109" t="str">
            <v/>
          </cell>
          <cell r="L109" t="str">
            <v/>
          </cell>
          <cell r="N109" t="str">
            <v/>
          </cell>
          <cell r="P109" t="str">
            <v/>
          </cell>
        </row>
        <row r="110">
          <cell r="B110" t="str">
            <v/>
          </cell>
          <cell r="C110" t="str">
            <v/>
          </cell>
          <cell r="F110" t="str">
            <v/>
          </cell>
          <cell r="H110" t="str">
            <v/>
          </cell>
          <cell r="J110" t="str">
            <v/>
          </cell>
          <cell r="L110" t="str">
            <v/>
          </cell>
          <cell r="N110" t="str">
            <v/>
          </cell>
          <cell r="P110" t="str">
            <v/>
          </cell>
        </row>
        <row r="111">
          <cell r="B111" t="str">
            <v/>
          </cell>
          <cell r="C111" t="str">
            <v/>
          </cell>
          <cell r="F111" t="str">
            <v/>
          </cell>
          <cell r="H111" t="str">
            <v/>
          </cell>
          <cell r="J111" t="str">
            <v/>
          </cell>
          <cell r="L111" t="str">
            <v/>
          </cell>
          <cell r="N111" t="str">
            <v/>
          </cell>
          <cell r="P111" t="str">
            <v/>
          </cell>
        </row>
        <row r="112">
          <cell r="B112" t="str">
            <v/>
          </cell>
          <cell r="C112" t="str">
            <v/>
          </cell>
          <cell r="F112" t="str">
            <v/>
          </cell>
          <cell r="H112" t="str">
            <v/>
          </cell>
          <cell r="J112" t="str">
            <v/>
          </cell>
          <cell r="L112" t="str">
            <v/>
          </cell>
          <cell r="N112" t="str">
            <v/>
          </cell>
          <cell r="P112" t="str">
            <v/>
          </cell>
        </row>
        <row r="113">
          <cell r="B113" t="str">
            <v/>
          </cell>
          <cell r="C113" t="str">
            <v/>
          </cell>
          <cell r="F113" t="str">
            <v/>
          </cell>
          <cell r="H113" t="str">
            <v/>
          </cell>
          <cell r="J113" t="str">
            <v/>
          </cell>
          <cell r="L113" t="str">
            <v/>
          </cell>
          <cell r="N113" t="str">
            <v/>
          </cell>
          <cell r="P113" t="str">
            <v/>
          </cell>
        </row>
        <row r="114">
          <cell r="B114" t="str">
            <v/>
          </cell>
          <cell r="C114" t="str">
            <v/>
          </cell>
          <cell r="F114" t="str">
            <v/>
          </cell>
          <cell r="H114" t="str">
            <v/>
          </cell>
          <cell r="J114" t="str">
            <v/>
          </cell>
          <cell r="L114" t="str">
            <v/>
          </cell>
          <cell r="N114" t="str">
            <v/>
          </cell>
          <cell r="P114" t="str">
            <v/>
          </cell>
        </row>
        <row r="115">
          <cell r="B115" t="str">
            <v/>
          </cell>
          <cell r="C115" t="str">
            <v/>
          </cell>
          <cell r="F115" t="str">
            <v/>
          </cell>
          <cell r="H115" t="str">
            <v/>
          </cell>
          <cell r="J115" t="str">
            <v/>
          </cell>
          <cell r="L115" t="str">
            <v/>
          </cell>
          <cell r="N115" t="str">
            <v/>
          </cell>
          <cell r="P115" t="str">
            <v/>
          </cell>
        </row>
        <row r="116">
          <cell r="B116" t="str">
            <v/>
          </cell>
          <cell r="C116" t="str">
            <v/>
          </cell>
          <cell r="F116" t="str">
            <v/>
          </cell>
          <cell r="H116" t="str">
            <v/>
          </cell>
          <cell r="J116" t="str">
            <v/>
          </cell>
          <cell r="L116" t="str">
            <v/>
          </cell>
          <cell r="N116" t="str">
            <v/>
          </cell>
          <cell r="P116" t="str">
            <v/>
          </cell>
        </row>
        <row r="117">
          <cell r="B117" t="str">
            <v/>
          </cell>
          <cell r="C117" t="str">
            <v/>
          </cell>
          <cell r="F117" t="str">
            <v/>
          </cell>
          <cell r="H117" t="str">
            <v/>
          </cell>
          <cell r="J117" t="str">
            <v/>
          </cell>
          <cell r="L117" t="str">
            <v/>
          </cell>
          <cell r="N117" t="str">
            <v/>
          </cell>
          <cell r="P117" t="str">
            <v/>
          </cell>
        </row>
        <row r="118">
          <cell r="B118" t="str">
            <v/>
          </cell>
          <cell r="C118" t="str">
            <v/>
          </cell>
          <cell r="F118" t="str">
            <v/>
          </cell>
          <cell r="H118" t="str">
            <v/>
          </cell>
          <cell r="J118" t="str">
            <v/>
          </cell>
          <cell r="L118" t="str">
            <v/>
          </cell>
          <cell r="N118" t="str">
            <v/>
          </cell>
          <cell r="P118" t="str">
            <v/>
          </cell>
        </row>
        <row r="119">
          <cell r="B119" t="str">
            <v/>
          </cell>
          <cell r="C119" t="str">
            <v/>
          </cell>
          <cell r="F119" t="str">
            <v/>
          </cell>
          <cell r="H119" t="str">
            <v/>
          </cell>
          <cell r="J119" t="str">
            <v/>
          </cell>
          <cell r="L119" t="str">
            <v/>
          </cell>
          <cell r="N119" t="str">
            <v/>
          </cell>
          <cell r="P119" t="str">
            <v/>
          </cell>
        </row>
        <row r="120">
          <cell r="B120" t="str">
            <v/>
          </cell>
          <cell r="C120" t="str">
            <v/>
          </cell>
          <cell r="F120" t="str">
            <v/>
          </cell>
          <cell r="H120" t="str">
            <v/>
          </cell>
          <cell r="J120" t="str">
            <v/>
          </cell>
          <cell r="L120" t="str">
            <v/>
          </cell>
          <cell r="N120" t="str">
            <v/>
          </cell>
          <cell r="P120" t="str">
            <v/>
          </cell>
        </row>
        <row r="121">
          <cell r="B121" t="str">
            <v/>
          </cell>
          <cell r="C121" t="str">
            <v/>
          </cell>
          <cell r="F121" t="str">
            <v/>
          </cell>
          <cell r="H121" t="str">
            <v/>
          </cell>
          <cell r="J121" t="str">
            <v/>
          </cell>
          <cell r="L121" t="str">
            <v/>
          </cell>
          <cell r="N121" t="str">
            <v/>
          </cell>
          <cell r="P121" t="str">
            <v/>
          </cell>
        </row>
        <row r="122">
          <cell r="B122" t="str">
            <v/>
          </cell>
          <cell r="C122" t="str">
            <v/>
          </cell>
          <cell r="F122" t="str">
            <v/>
          </cell>
          <cell r="H122" t="str">
            <v/>
          </cell>
          <cell r="J122" t="str">
            <v/>
          </cell>
          <cell r="L122" t="str">
            <v/>
          </cell>
          <cell r="N122" t="str">
            <v/>
          </cell>
          <cell r="P122" t="str">
            <v/>
          </cell>
        </row>
        <row r="123">
          <cell r="B123" t="str">
            <v/>
          </cell>
          <cell r="C123" t="str">
            <v/>
          </cell>
          <cell r="F123" t="str">
            <v/>
          </cell>
          <cell r="H123" t="str">
            <v/>
          </cell>
          <cell r="J123" t="str">
            <v/>
          </cell>
          <cell r="L123" t="str">
            <v/>
          </cell>
          <cell r="N123" t="str">
            <v/>
          </cell>
          <cell r="P123" t="str">
            <v/>
          </cell>
        </row>
        <row r="124">
          <cell r="B124" t="str">
            <v/>
          </cell>
          <cell r="C124" t="str">
            <v/>
          </cell>
          <cell r="F124" t="str">
            <v/>
          </cell>
          <cell r="H124" t="str">
            <v/>
          </cell>
          <cell r="J124" t="str">
            <v/>
          </cell>
          <cell r="L124" t="str">
            <v/>
          </cell>
          <cell r="N124" t="str">
            <v/>
          </cell>
          <cell r="P124" t="str">
            <v/>
          </cell>
        </row>
        <row r="125">
          <cell r="B125" t="str">
            <v/>
          </cell>
          <cell r="C125" t="str">
            <v/>
          </cell>
          <cell r="F125" t="str">
            <v/>
          </cell>
          <cell r="H125" t="str">
            <v/>
          </cell>
          <cell r="J125" t="str">
            <v/>
          </cell>
          <cell r="L125" t="str">
            <v/>
          </cell>
          <cell r="N125" t="str">
            <v/>
          </cell>
          <cell r="P125" t="str">
            <v/>
          </cell>
        </row>
        <row r="126">
          <cell r="B126" t="str">
            <v/>
          </cell>
          <cell r="C126" t="str">
            <v/>
          </cell>
          <cell r="F126" t="str">
            <v/>
          </cell>
          <cell r="H126" t="str">
            <v/>
          </cell>
          <cell r="J126" t="str">
            <v/>
          </cell>
          <cell r="L126" t="str">
            <v/>
          </cell>
          <cell r="N126" t="str">
            <v/>
          </cell>
          <cell r="P126" t="str">
            <v/>
          </cell>
        </row>
        <row r="127">
          <cell r="B127" t="str">
            <v/>
          </cell>
          <cell r="C127" t="str">
            <v/>
          </cell>
          <cell r="F127" t="str">
            <v/>
          </cell>
          <cell r="H127" t="str">
            <v/>
          </cell>
          <cell r="J127" t="str">
            <v/>
          </cell>
          <cell r="L127" t="str">
            <v/>
          </cell>
          <cell r="N127" t="str">
            <v/>
          </cell>
          <cell r="P127" t="str">
            <v/>
          </cell>
        </row>
        <row r="128">
          <cell r="B128" t="str">
            <v/>
          </cell>
          <cell r="C128" t="str">
            <v/>
          </cell>
          <cell r="F128" t="str">
            <v/>
          </cell>
          <cell r="H128" t="str">
            <v/>
          </cell>
          <cell r="J128" t="str">
            <v/>
          </cell>
          <cell r="L128" t="str">
            <v/>
          </cell>
          <cell r="N128" t="str">
            <v/>
          </cell>
          <cell r="P128" t="str">
            <v/>
          </cell>
        </row>
        <row r="129">
          <cell r="B129" t="str">
            <v/>
          </cell>
          <cell r="C129" t="str">
            <v/>
          </cell>
          <cell r="F129" t="str">
            <v/>
          </cell>
          <cell r="H129" t="str">
            <v/>
          </cell>
          <cell r="J129" t="str">
            <v/>
          </cell>
          <cell r="L129" t="str">
            <v/>
          </cell>
          <cell r="N129" t="str">
            <v/>
          </cell>
          <cell r="P129" t="str">
            <v/>
          </cell>
        </row>
        <row r="130">
          <cell r="B130" t="str">
            <v/>
          </cell>
          <cell r="C130" t="str">
            <v/>
          </cell>
          <cell r="F130" t="str">
            <v/>
          </cell>
          <cell r="H130" t="str">
            <v/>
          </cell>
          <cell r="J130" t="str">
            <v/>
          </cell>
          <cell r="L130" t="str">
            <v/>
          </cell>
          <cell r="N130" t="str">
            <v/>
          </cell>
          <cell r="P130" t="str">
            <v/>
          </cell>
        </row>
        <row r="131">
          <cell r="B131" t="str">
            <v/>
          </cell>
          <cell r="C131" t="str">
            <v/>
          </cell>
          <cell r="F131" t="str">
            <v/>
          </cell>
          <cell r="H131" t="str">
            <v/>
          </cell>
          <cell r="J131" t="str">
            <v/>
          </cell>
          <cell r="L131" t="str">
            <v/>
          </cell>
          <cell r="N131" t="str">
            <v/>
          </cell>
          <cell r="P131" t="str">
            <v/>
          </cell>
        </row>
        <row r="132">
          <cell r="B132" t="str">
            <v/>
          </cell>
          <cell r="C132" t="str">
            <v/>
          </cell>
          <cell r="F132" t="str">
            <v/>
          </cell>
          <cell r="H132" t="str">
            <v/>
          </cell>
          <cell r="J132" t="str">
            <v/>
          </cell>
          <cell r="L132" t="str">
            <v/>
          </cell>
          <cell r="N132" t="str">
            <v/>
          </cell>
          <cell r="P132" t="str">
            <v/>
          </cell>
        </row>
        <row r="133">
          <cell r="B133" t="str">
            <v/>
          </cell>
          <cell r="C133" t="str">
            <v/>
          </cell>
          <cell r="F133" t="str">
            <v/>
          </cell>
          <cell r="H133" t="str">
            <v/>
          </cell>
          <cell r="J133" t="str">
            <v/>
          </cell>
          <cell r="L133" t="str">
            <v/>
          </cell>
          <cell r="N133" t="str">
            <v/>
          </cell>
          <cell r="P133" t="str">
            <v/>
          </cell>
        </row>
        <row r="134">
          <cell r="B134" t="str">
            <v/>
          </cell>
          <cell r="C134" t="str">
            <v/>
          </cell>
          <cell r="F134" t="str">
            <v/>
          </cell>
          <cell r="H134" t="str">
            <v/>
          </cell>
          <cell r="J134" t="str">
            <v/>
          </cell>
          <cell r="L134" t="str">
            <v/>
          </cell>
          <cell r="N134" t="str">
            <v/>
          </cell>
          <cell r="P134" t="str">
            <v/>
          </cell>
        </row>
        <row r="135">
          <cell r="B135" t="str">
            <v/>
          </cell>
          <cell r="C135" t="str">
            <v/>
          </cell>
          <cell r="F135" t="str">
            <v/>
          </cell>
          <cell r="H135" t="str">
            <v/>
          </cell>
          <cell r="J135" t="str">
            <v/>
          </cell>
          <cell r="L135" t="str">
            <v/>
          </cell>
          <cell r="N135" t="str">
            <v/>
          </cell>
          <cell r="P135" t="str">
            <v/>
          </cell>
        </row>
        <row r="136">
          <cell r="B136" t="str">
            <v/>
          </cell>
          <cell r="C136" t="str">
            <v/>
          </cell>
          <cell r="F136" t="str">
            <v/>
          </cell>
          <cell r="H136" t="str">
            <v/>
          </cell>
          <cell r="J136" t="str">
            <v/>
          </cell>
          <cell r="L136" t="str">
            <v/>
          </cell>
          <cell r="N136" t="str">
            <v/>
          </cell>
          <cell r="P136" t="str">
            <v/>
          </cell>
        </row>
        <row r="137">
          <cell r="B137" t="str">
            <v/>
          </cell>
          <cell r="C137" t="str">
            <v/>
          </cell>
          <cell r="F137" t="str">
            <v/>
          </cell>
          <cell r="H137" t="str">
            <v/>
          </cell>
          <cell r="J137" t="str">
            <v/>
          </cell>
          <cell r="L137" t="str">
            <v/>
          </cell>
          <cell r="N137" t="str">
            <v/>
          </cell>
          <cell r="P137" t="str">
            <v/>
          </cell>
        </row>
        <row r="138">
          <cell r="B138" t="str">
            <v/>
          </cell>
          <cell r="C138" t="str">
            <v/>
          </cell>
          <cell r="F138" t="str">
            <v/>
          </cell>
          <cell r="H138" t="str">
            <v/>
          </cell>
          <cell r="J138" t="str">
            <v/>
          </cell>
          <cell r="L138" t="str">
            <v/>
          </cell>
          <cell r="N138" t="str">
            <v/>
          </cell>
          <cell r="P138" t="str">
            <v/>
          </cell>
        </row>
        <row r="139">
          <cell r="B139" t="str">
            <v/>
          </cell>
          <cell r="C139" t="str">
            <v/>
          </cell>
          <cell r="F139" t="str">
            <v/>
          </cell>
          <cell r="H139" t="str">
            <v/>
          </cell>
          <cell r="J139" t="str">
            <v/>
          </cell>
          <cell r="L139" t="str">
            <v/>
          </cell>
          <cell r="N139" t="str">
            <v/>
          </cell>
          <cell r="P139" t="str">
            <v/>
          </cell>
        </row>
        <row r="140">
          <cell r="B140" t="str">
            <v/>
          </cell>
          <cell r="C140" t="str">
            <v/>
          </cell>
          <cell r="F140" t="str">
            <v/>
          </cell>
          <cell r="H140" t="str">
            <v/>
          </cell>
          <cell r="J140" t="str">
            <v/>
          </cell>
          <cell r="L140" t="str">
            <v/>
          </cell>
          <cell r="N140" t="str">
            <v/>
          </cell>
          <cell r="P140" t="str">
            <v/>
          </cell>
        </row>
        <row r="141">
          <cell r="B141" t="str">
            <v/>
          </cell>
          <cell r="C141" t="str">
            <v/>
          </cell>
          <cell r="F141" t="str">
            <v/>
          </cell>
          <cell r="H141" t="str">
            <v/>
          </cell>
          <cell r="J141" t="str">
            <v/>
          </cell>
          <cell r="L141" t="str">
            <v/>
          </cell>
          <cell r="N141" t="str">
            <v/>
          </cell>
          <cell r="P141" t="str">
            <v/>
          </cell>
        </row>
        <row r="142">
          <cell r="B142" t="str">
            <v/>
          </cell>
          <cell r="C142" t="str">
            <v/>
          </cell>
          <cell r="F142" t="str">
            <v/>
          </cell>
          <cell r="H142" t="str">
            <v/>
          </cell>
          <cell r="J142" t="str">
            <v/>
          </cell>
          <cell r="L142" t="str">
            <v/>
          </cell>
          <cell r="N142" t="str">
            <v/>
          </cell>
          <cell r="P142" t="str">
            <v/>
          </cell>
        </row>
        <row r="143">
          <cell r="B143" t="str">
            <v/>
          </cell>
          <cell r="C143" t="str">
            <v/>
          </cell>
          <cell r="F143" t="str">
            <v/>
          </cell>
          <cell r="H143" t="str">
            <v/>
          </cell>
          <cell r="J143" t="str">
            <v/>
          </cell>
          <cell r="L143" t="str">
            <v/>
          </cell>
          <cell r="N143" t="str">
            <v/>
          </cell>
          <cell r="P143" t="str">
            <v/>
          </cell>
        </row>
      </sheetData>
      <sheetData sheetId="12" refreshError="1"/>
      <sheetData sheetId="13" refreshError="1">
        <row r="6">
          <cell r="P6">
            <v>14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SMK"/>
      <sheetName val="ksSDMP"/>
      <sheetName val="ksTIK"/>
      <sheetName val="ksBK"/>
      <sheetName val="Sheet2"/>
      <sheetName val="ksPAUDSD"/>
      <sheetName val="DATA"/>
      <sheetName val="KH"/>
      <sheetName val="Respon"/>
      <sheetName val="Proporsi"/>
      <sheetName val="Idx"/>
      <sheetName val="Sheet1"/>
      <sheetName val="PAUDSD"/>
      <sheetName val="SDMP"/>
      <sheetName val="PK"/>
      <sheetName val="TIK"/>
      <sheetName val="BK"/>
      <sheetName val="SMK"/>
      <sheetName val="HOME"/>
      <sheetName val="Guna"/>
      <sheetName val="SJWTpk"/>
      <sheetName val="SJWTtik"/>
      <sheetName val="SJWTbk"/>
      <sheetName val="SJWT"/>
      <sheetName val="KS03"/>
      <sheetName val="KS02"/>
      <sheetName val="KS01"/>
      <sheetName val="PK2"/>
      <sheetName val="PK1"/>
      <sheetName val="TK2"/>
      <sheetName val="TK1"/>
      <sheetName val="MP01"/>
      <sheetName val="MP02"/>
      <sheetName val="BK01"/>
      <sheetName val="BK02"/>
      <sheetName val="TIK01"/>
      <sheetName val="TIK02"/>
      <sheetName val="DUDI2"/>
      <sheetName val="DUDI"/>
      <sheetName val="Gur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9">
          <cell r="K19" t="str">
            <v>Guru Mata Pelajaran</v>
          </cell>
        </row>
        <row r="20">
          <cell r="K20" t="str">
            <v>Guru BK</v>
          </cell>
        </row>
        <row r="21">
          <cell r="K21" t="str">
            <v>Guru TIK</v>
          </cell>
        </row>
        <row r="22">
          <cell r="K22" t="str">
            <v>Guru Kelas Tinggi</v>
          </cell>
        </row>
        <row r="23">
          <cell r="K23" t="str">
            <v>Guru Kelas Rendah/TK/P Khusus</v>
          </cell>
        </row>
        <row r="24">
          <cell r="K24" t="str">
            <v>Guru Kejuruan</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SMK"/>
      <sheetName val="ksSDMP"/>
      <sheetName val="ksTIK"/>
      <sheetName val="ksBK"/>
      <sheetName val="Sheet2"/>
      <sheetName val="ksPAUDSD"/>
      <sheetName val="DATA"/>
      <sheetName val="KH"/>
      <sheetName val="Respon"/>
      <sheetName val="Proporsi"/>
      <sheetName val="Idx"/>
      <sheetName val="Sheet1"/>
      <sheetName val="PAUDSD"/>
      <sheetName val="SDMP"/>
      <sheetName val="PK"/>
      <sheetName val="TIK"/>
      <sheetName val="BK"/>
      <sheetName val="SMK"/>
      <sheetName val="HOME"/>
      <sheetName val="Guna"/>
      <sheetName val="SJWTpk"/>
      <sheetName val="SJWTtik"/>
      <sheetName val="SJWTbk"/>
      <sheetName val="SJWT"/>
      <sheetName val="KS03"/>
      <sheetName val="KS02"/>
      <sheetName val="KS01"/>
      <sheetName val="PK2"/>
      <sheetName val="PK1"/>
      <sheetName val="TK2"/>
      <sheetName val="TK1"/>
      <sheetName val="MP01"/>
      <sheetName val="MP02"/>
      <sheetName val="BK01"/>
      <sheetName val="BK02"/>
      <sheetName val="TIK01"/>
      <sheetName val="TIK02"/>
      <sheetName val="DUDI2"/>
      <sheetName val="DUDI"/>
      <sheetName val="Gur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9">
          <cell r="K19" t="str">
            <v>Guru Mata Pelajaran</v>
          </cell>
        </row>
        <row r="20">
          <cell r="K20" t="str">
            <v>Guru BK</v>
          </cell>
        </row>
        <row r="21">
          <cell r="K21" t="str">
            <v>Guru TIK</v>
          </cell>
        </row>
        <row r="22">
          <cell r="K22" t="str">
            <v>Guru Kelas Tinggi</v>
          </cell>
        </row>
        <row r="23">
          <cell r="K23" t="str">
            <v>Guru Kelas Rendah/TK/P Khusus</v>
          </cell>
        </row>
        <row r="24">
          <cell r="K24" t="str">
            <v>Guru Kejuruan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sheetName val="conv"/>
      <sheetName val="data"/>
      <sheetName val="DATA MC"/>
      <sheetName val="NILAI MC"/>
      <sheetName val="analisi MC"/>
      <sheetName val="PROSES MC"/>
      <sheetName val="GRFIK MC"/>
      <sheetName val="DATA UR"/>
      <sheetName val="Proses UR"/>
      <sheetName val="Analisis UR"/>
      <sheetName val="NILAI UR"/>
      <sheetName val="DIAGRAM UR"/>
      <sheetName val="Nil Gab"/>
      <sheetName val="Remed"/>
      <sheetName val="Perbaikan"/>
      <sheetName val="Saran"/>
      <sheetName val="dasek"/>
      <sheetName val="dagur"/>
      <sheetName val="sik1"/>
      <sheetName val="sik2"/>
      <sheetName val="sik3"/>
      <sheetName val="sik4"/>
      <sheetName val="sik5"/>
      <sheetName val="sik6"/>
      <sheetName val="sik7"/>
      <sheetName val="sik8"/>
      <sheetName val="rek1"/>
      <sheetName val="rek2"/>
      <sheetName val="rek3"/>
      <sheetName val="rek4"/>
      <sheetName val="rek5"/>
      <sheetName val="rek6"/>
      <sheetName val="rek7"/>
      <sheetName val="rek8"/>
      <sheetName val="ket1"/>
      <sheetName val="ket2"/>
      <sheetName val="ket3"/>
      <sheetName val="ket4"/>
      <sheetName val="ket5"/>
      <sheetName val="ket6"/>
      <sheetName val="ket7"/>
      <sheetName val="ket8"/>
      <sheetName val="peng1"/>
      <sheetName val="peng2"/>
      <sheetName val="peng3"/>
      <sheetName val="peng4"/>
      <sheetName val="peng5"/>
      <sheetName val="peng6"/>
      <sheetName val="peng7"/>
      <sheetName val="peng8"/>
      <sheetName val="Sheet1"/>
      <sheetName val="dasiUt"/>
      <sheetName val="jur1"/>
      <sheetName val="jur2"/>
      <sheetName val="jur3"/>
      <sheetName val="jur4"/>
      <sheetName val="jur5"/>
      <sheetName val="jur6"/>
      <sheetName val="jur7"/>
      <sheetName val="jur8"/>
      <sheetName val="ab1"/>
      <sheetName val="ab2"/>
      <sheetName val="ab3"/>
      <sheetName val="ab4"/>
      <sheetName val="ab5"/>
      <sheetName val="ab6"/>
      <sheetName val="ab7"/>
      <sheetName val="ab8"/>
      <sheetName val="skl"/>
      <sheetName val="ki-kd"/>
      <sheetName val="kkm"/>
      <sheetName val="kaldik"/>
      <sheetName val="me"/>
      <sheetName val="jadNgajar"/>
      <sheetName val="prota"/>
      <sheetName val="Buku"/>
      <sheetName val="EtikGuru"/>
      <sheetName val="IkrarGuru"/>
      <sheetName val="prosem"/>
      <sheetName val="Nil"/>
      <sheetName val="Pembiasaan"/>
      <sheetName val="Sila_Rpp"/>
      <sheetName val="analisis HU"/>
      <sheetName val="MenuKis"/>
      <sheetName val="DataKis"/>
      <sheetName val="database"/>
      <sheetName val="KartuPG"/>
      <sheetName val="RSoalEs"/>
      <sheetName val="Cover"/>
      <sheetName val="kartuESy"/>
      <sheetName val="Tatib"/>
      <sheetName val="DS"/>
      <sheetName val="EvDiri"/>
      <sheetName val="TindakL"/>
      <sheetName val="cov"/>
      <sheetName val="cov1"/>
      <sheetName val="admG"/>
      <sheetName val="Menut"/>
      <sheetName val="pering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4">
          <cell r="B4" t="str">
            <v xml:space="preserve"> 1-A</v>
          </cell>
          <cell r="C4" t="str">
            <v xml:space="preserve"> 1-B</v>
          </cell>
          <cell r="D4" t="str">
            <v xml:space="preserve"> 1-C</v>
          </cell>
          <cell r="E4" t="str">
            <v xml:space="preserve"> 1-D</v>
          </cell>
          <cell r="F4" t="str">
            <v xml:space="preserve"> 1-E</v>
          </cell>
          <cell r="G4" t="str">
            <v xml:space="preserve"> 1-F</v>
          </cell>
          <cell r="H4" t="str">
            <v xml:space="preserve"> 1-G</v>
          </cell>
          <cell r="I4" t="str">
            <v xml:space="preserve"> 1-H</v>
          </cell>
        </row>
        <row r="5">
          <cell r="B5" t="str">
            <v>ACHMAD SYAUQI</v>
          </cell>
          <cell r="C5" t="str">
            <v>ACHMAD BUKHORI</v>
          </cell>
          <cell r="D5">
            <v>0</v>
          </cell>
          <cell r="E5">
            <v>0</v>
          </cell>
          <cell r="F5">
            <v>0</v>
          </cell>
          <cell r="G5">
            <v>0</v>
          </cell>
          <cell r="H5">
            <v>0</v>
          </cell>
          <cell r="I5">
            <v>0</v>
          </cell>
        </row>
        <row r="6">
          <cell r="B6" t="str">
            <v>ADAM NURSAID</v>
          </cell>
          <cell r="C6" t="str">
            <v>ADRIAN IBNU RACHMAN</v>
          </cell>
          <cell r="D6">
            <v>0</v>
          </cell>
          <cell r="E6">
            <v>0</v>
          </cell>
          <cell r="F6">
            <v>0</v>
          </cell>
          <cell r="G6">
            <v>0</v>
          </cell>
          <cell r="H6">
            <v>0</v>
          </cell>
          <cell r="I6">
            <v>0</v>
          </cell>
        </row>
        <row r="7">
          <cell r="B7" t="str">
            <v>ADZRA NADIRA NUR AMALIA</v>
          </cell>
          <cell r="C7" t="str">
            <v>ALI SYEH ABU BAKAR</v>
          </cell>
          <cell r="D7">
            <v>0</v>
          </cell>
          <cell r="E7">
            <v>0</v>
          </cell>
          <cell r="F7">
            <v>0</v>
          </cell>
          <cell r="G7">
            <v>0</v>
          </cell>
          <cell r="H7">
            <v>0</v>
          </cell>
          <cell r="I7">
            <v>0</v>
          </cell>
        </row>
        <row r="8">
          <cell r="B8" t="str">
            <v>AHMANDA SYAHRIL GUSMAN</v>
          </cell>
          <cell r="C8" t="str">
            <v>ANDRE NAUFAL PUTRA</v>
          </cell>
          <cell r="D8">
            <v>0</v>
          </cell>
          <cell r="E8">
            <v>0</v>
          </cell>
          <cell r="F8">
            <v>0</v>
          </cell>
          <cell r="G8">
            <v>0</v>
          </cell>
          <cell r="H8">
            <v>0</v>
          </cell>
          <cell r="I8">
            <v>0</v>
          </cell>
        </row>
        <row r="9">
          <cell r="B9" t="str">
            <v>ARDIYANSYAH TEGAR RAMADAN</v>
          </cell>
          <cell r="C9" t="str">
            <v>ANGEL AULIA RAHMA</v>
          </cell>
          <cell r="D9">
            <v>0</v>
          </cell>
          <cell r="E9">
            <v>0</v>
          </cell>
          <cell r="F9">
            <v>0</v>
          </cell>
          <cell r="G9">
            <v>0</v>
          </cell>
          <cell r="H9">
            <v>0</v>
          </cell>
          <cell r="I9">
            <v>0</v>
          </cell>
        </row>
        <row r="10">
          <cell r="B10" t="str">
            <v>BONA  RAMADHANI  ZEIN</v>
          </cell>
          <cell r="C10" t="str">
            <v>CRUS PRADANA KUSUMA</v>
          </cell>
          <cell r="D10">
            <v>0</v>
          </cell>
          <cell r="E10">
            <v>0</v>
          </cell>
          <cell r="F10">
            <v>0</v>
          </cell>
          <cell r="G10">
            <v>0</v>
          </cell>
          <cell r="H10">
            <v>0</v>
          </cell>
          <cell r="I10">
            <v>0</v>
          </cell>
        </row>
        <row r="11">
          <cell r="B11" t="str">
            <v>BUNGA AMELIA</v>
          </cell>
          <cell r="C11" t="str">
            <v>DEA SITI APRIANTI</v>
          </cell>
          <cell r="D11">
            <v>0</v>
          </cell>
          <cell r="E11">
            <v>0</v>
          </cell>
          <cell r="F11">
            <v>0</v>
          </cell>
          <cell r="G11">
            <v>0</v>
          </cell>
          <cell r="H11">
            <v>0</v>
          </cell>
          <cell r="I11">
            <v>0</v>
          </cell>
        </row>
        <row r="12">
          <cell r="B12" t="str">
            <v>CHELSY MILKA NAIYALA SHOFYAN</v>
          </cell>
          <cell r="C12" t="str">
            <v>DHINI ARETA PUTRI PURWANTO</v>
          </cell>
          <cell r="D12">
            <v>0</v>
          </cell>
          <cell r="E12">
            <v>0</v>
          </cell>
          <cell r="F12">
            <v>0</v>
          </cell>
          <cell r="G12">
            <v>0</v>
          </cell>
          <cell r="H12">
            <v>0</v>
          </cell>
          <cell r="I12">
            <v>0</v>
          </cell>
        </row>
        <row r="13">
          <cell r="B13" t="str">
            <v>DANANG PRASETYO</v>
          </cell>
          <cell r="C13" t="str">
            <v>EKA PUTRI WULANDARI</v>
          </cell>
          <cell r="D13">
            <v>0</v>
          </cell>
          <cell r="E13">
            <v>0</v>
          </cell>
          <cell r="F13">
            <v>0</v>
          </cell>
          <cell r="G13">
            <v>0</v>
          </cell>
          <cell r="H13">
            <v>0</v>
          </cell>
          <cell r="I13">
            <v>0</v>
          </cell>
        </row>
        <row r="14">
          <cell r="B14" t="str">
            <v>DANIEL SAMUEL TUPALESSY</v>
          </cell>
          <cell r="C14" t="str">
            <v>FABIAN AHMAD KHALIEF</v>
          </cell>
          <cell r="D14">
            <v>0</v>
          </cell>
          <cell r="E14">
            <v>0</v>
          </cell>
          <cell r="F14">
            <v>0</v>
          </cell>
          <cell r="G14">
            <v>0</v>
          </cell>
          <cell r="H14">
            <v>0</v>
          </cell>
          <cell r="I14">
            <v>0</v>
          </cell>
        </row>
        <row r="15">
          <cell r="B15" t="str">
            <v>DUTA FAUZY DWITAMA</v>
          </cell>
          <cell r="C15" t="str">
            <v>FADIA QABILA PUTRI CANDRA</v>
          </cell>
          <cell r="D15">
            <v>0</v>
          </cell>
          <cell r="E15">
            <v>0</v>
          </cell>
          <cell r="F15">
            <v>0</v>
          </cell>
          <cell r="G15">
            <v>0</v>
          </cell>
          <cell r="H15">
            <v>0</v>
          </cell>
          <cell r="I15">
            <v>0</v>
          </cell>
        </row>
        <row r="16">
          <cell r="B16" t="str">
            <v>DWI RAMADHAN</v>
          </cell>
          <cell r="C16" t="str">
            <v>FAJAR RAMADHAN</v>
          </cell>
          <cell r="D16">
            <v>0</v>
          </cell>
          <cell r="E16">
            <v>0</v>
          </cell>
          <cell r="F16">
            <v>0</v>
          </cell>
          <cell r="G16">
            <v>0</v>
          </cell>
          <cell r="H16">
            <v>0</v>
          </cell>
          <cell r="I16">
            <v>0</v>
          </cell>
        </row>
        <row r="17">
          <cell r="B17" t="str">
            <v>ELSA RAHMA ALYA</v>
          </cell>
          <cell r="C17" t="str">
            <v>FATIMATU ZAHRA</v>
          </cell>
          <cell r="D17">
            <v>0</v>
          </cell>
          <cell r="E17">
            <v>0</v>
          </cell>
          <cell r="F17">
            <v>0</v>
          </cell>
          <cell r="G17">
            <v>0</v>
          </cell>
          <cell r="H17">
            <v>0</v>
          </cell>
          <cell r="I17">
            <v>0</v>
          </cell>
        </row>
        <row r="18">
          <cell r="B18" t="str">
            <v>FIKRI RAMDHONI HIDAYAT</v>
          </cell>
          <cell r="C18" t="str">
            <v>FERDIANSYAH MAULANA</v>
          </cell>
          <cell r="D18">
            <v>0</v>
          </cell>
          <cell r="E18">
            <v>0</v>
          </cell>
          <cell r="F18">
            <v>0</v>
          </cell>
          <cell r="G18">
            <v>0</v>
          </cell>
          <cell r="H18">
            <v>0</v>
          </cell>
          <cell r="I18">
            <v>0</v>
          </cell>
        </row>
        <row r="19">
          <cell r="B19" t="str">
            <v>GHINA ARLIENTA BALQIS KISWARA</v>
          </cell>
          <cell r="C19" t="str">
            <v>FERRY KUSUMA</v>
          </cell>
          <cell r="D19">
            <v>0</v>
          </cell>
          <cell r="E19">
            <v>0</v>
          </cell>
          <cell r="F19">
            <v>0</v>
          </cell>
          <cell r="G19">
            <v>0</v>
          </cell>
          <cell r="H19">
            <v>0</v>
          </cell>
          <cell r="I19">
            <v>0</v>
          </cell>
        </row>
        <row r="20">
          <cell r="B20" t="str">
            <v>GIDEON RAEL</v>
          </cell>
          <cell r="C20" t="str">
            <v>FITRAH AMELIA PRATIWI</v>
          </cell>
          <cell r="D20">
            <v>0</v>
          </cell>
          <cell r="E20">
            <v>0</v>
          </cell>
          <cell r="F20">
            <v>0</v>
          </cell>
          <cell r="G20">
            <v>0</v>
          </cell>
          <cell r="H20">
            <v>0</v>
          </cell>
          <cell r="I20">
            <v>0</v>
          </cell>
        </row>
        <row r="21">
          <cell r="B21" t="str">
            <v>GIVORSCHY SOPLANTILA</v>
          </cell>
          <cell r="C21" t="str">
            <v>FITRIYANIH</v>
          </cell>
          <cell r="D21">
            <v>0</v>
          </cell>
          <cell r="E21">
            <v>0</v>
          </cell>
          <cell r="F21">
            <v>0</v>
          </cell>
          <cell r="G21">
            <v>0</v>
          </cell>
          <cell r="H21">
            <v>0</v>
          </cell>
          <cell r="I21">
            <v>0</v>
          </cell>
        </row>
        <row r="22">
          <cell r="B22" t="str">
            <v>HAYFA NADIRA ANDRIANSYAH</v>
          </cell>
          <cell r="C22" t="str">
            <v>GUNTUR WIBOWO</v>
          </cell>
          <cell r="D22">
            <v>0</v>
          </cell>
          <cell r="E22">
            <v>0</v>
          </cell>
          <cell r="F22">
            <v>0</v>
          </cell>
          <cell r="G22">
            <v>0</v>
          </cell>
          <cell r="H22">
            <v>0</v>
          </cell>
          <cell r="I22">
            <v>0</v>
          </cell>
        </row>
        <row r="23">
          <cell r="B23" t="str">
            <v>ILHAM ISLAMET</v>
          </cell>
          <cell r="C23" t="str">
            <v>HEDI HIDAYAT</v>
          </cell>
          <cell r="D23">
            <v>0</v>
          </cell>
          <cell r="E23">
            <v>0</v>
          </cell>
          <cell r="F23">
            <v>0</v>
          </cell>
          <cell r="G23">
            <v>0</v>
          </cell>
          <cell r="H23">
            <v>0</v>
          </cell>
          <cell r="I23">
            <v>0</v>
          </cell>
        </row>
        <row r="24">
          <cell r="B24" t="str">
            <v>KARIN THERESIA</v>
          </cell>
          <cell r="C24" t="str">
            <v>IMAM AMIN NULLAH</v>
          </cell>
          <cell r="D24">
            <v>0</v>
          </cell>
          <cell r="E24">
            <v>0</v>
          </cell>
          <cell r="F24">
            <v>0</v>
          </cell>
          <cell r="G24">
            <v>0</v>
          </cell>
          <cell r="H24">
            <v>0</v>
          </cell>
          <cell r="I24">
            <v>0</v>
          </cell>
        </row>
        <row r="25">
          <cell r="B25" t="str">
            <v>MARIA MARGARETHA AUGUSTYNA</v>
          </cell>
          <cell r="C25" t="str">
            <v>MAYA DWI RAMADHANI</v>
          </cell>
          <cell r="D25">
            <v>0</v>
          </cell>
          <cell r="E25">
            <v>0</v>
          </cell>
          <cell r="F25">
            <v>0</v>
          </cell>
          <cell r="G25">
            <v>0</v>
          </cell>
          <cell r="H25">
            <v>0</v>
          </cell>
          <cell r="I25">
            <v>0</v>
          </cell>
        </row>
        <row r="26">
          <cell r="B26" t="str">
            <v>MARSELLA FAJ'RI DEHAN PRATAMA</v>
          </cell>
          <cell r="C26" t="str">
            <v>MOCHAMMAD BIMO SETIAWAN</v>
          </cell>
          <cell r="D26">
            <v>0</v>
          </cell>
          <cell r="E26">
            <v>0</v>
          </cell>
          <cell r="F26">
            <v>0</v>
          </cell>
          <cell r="G26">
            <v>0</v>
          </cell>
          <cell r="H26">
            <v>0</v>
          </cell>
          <cell r="I26">
            <v>0</v>
          </cell>
        </row>
        <row r="27">
          <cell r="B27" t="str">
            <v>MUHAMMAD ABDAN SYAKURO SIMBOLON</v>
          </cell>
          <cell r="C27" t="str">
            <v>MUHAMMAD NAJWAN PUTRA</v>
          </cell>
          <cell r="D27">
            <v>0</v>
          </cell>
          <cell r="E27">
            <v>0</v>
          </cell>
          <cell r="F27">
            <v>0</v>
          </cell>
          <cell r="G27">
            <v>0</v>
          </cell>
          <cell r="H27">
            <v>0</v>
          </cell>
          <cell r="I27">
            <v>0</v>
          </cell>
        </row>
        <row r="28">
          <cell r="B28" t="str">
            <v>MUHAMMAD ILHAM HILMI</v>
          </cell>
          <cell r="C28" t="str">
            <v>MUHAMMAD REVA ABYAN ISLAMI</v>
          </cell>
          <cell r="D28">
            <v>0</v>
          </cell>
          <cell r="E28">
            <v>0</v>
          </cell>
          <cell r="F28">
            <v>0</v>
          </cell>
          <cell r="G28">
            <v>0</v>
          </cell>
          <cell r="H28">
            <v>0</v>
          </cell>
          <cell r="I28">
            <v>0</v>
          </cell>
        </row>
        <row r="29">
          <cell r="B29" t="str">
            <v>MUHAMMAD RAVA ABIYYU ISLAMI</v>
          </cell>
          <cell r="C29" t="str">
            <v>NAOVAL NUR FAHLEFI</v>
          </cell>
          <cell r="D29">
            <v>0</v>
          </cell>
          <cell r="E29">
            <v>0</v>
          </cell>
          <cell r="F29">
            <v>0</v>
          </cell>
          <cell r="G29">
            <v>0</v>
          </cell>
          <cell r="H29">
            <v>0</v>
          </cell>
          <cell r="I29">
            <v>0</v>
          </cell>
        </row>
        <row r="30">
          <cell r="B30" t="str">
            <v>NANDAR ADE PUTRA</v>
          </cell>
          <cell r="C30" t="str">
            <v>RAHMAH CHANTIKA RUSTIYONO PUTR</v>
          </cell>
          <cell r="D30">
            <v>0</v>
          </cell>
          <cell r="E30">
            <v>0</v>
          </cell>
          <cell r="F30">
            <v>0</v>
          </cell>
          <cell r="G30">
            <v>0</v>
          </cell>
          <cell r="H30">
            <v>0</v>
          </cell>
          <cell r="I30">
            <v>0</v>
          </cell>
        </row>
        <row r="31">
          <cell r="B31" t="str">
            <v>NATASYA ZAHRA RIYANTI</v>
          </cell>
          <cell r="C31" t="str">
            <v>RAHMAH HIDAYAH</v>
          </cell>
          <cell r="D31">
            <v>0</v>
          </cell>
          <cell r="E31">
            <v>0</v>
          </cell>
          <cell r="F31">
            <v>0</v>
          </cell>
          <cell r="G31">
            <v>0</v>
          </cell>
          <cell r="H31">
            <v>0</v>
          </cell>
          <cell r="I31">
            <v>0</v>
          </cell>
        </row>
        <row r="32">
          <cell r="B32" t="str">
            <v>NOVA JOJOR</v>
          </cell>
          <cell r="C32" t="str">
            <v>RAINER ADITYATAMA</v>
          </cell>
          <cell r="D32">
            <v>0</v>
          </cell>
          <cell r="E32">
            <v>0</v>
          </cell>
          <cell r="F32">
            <v>0</v>
          </cell>
          <cell r="G32">
            <v>0</v>
          </cell>
          <cell r="H32">
            <v>0</v>
          </cell>
          <cell r="I32">
            <v>0</v>
          </cell>
        </row>
        <row r="33">
          <cell r="B33" t="str">
            <v>NOVA KHAIRANI AKHZA</v>
          </cell>
          <cell r="C33" t="str">
            <v>RIASTANIA ANJANI</v>
          </cell>
          <cell r="D33">
            <v>0</v>
          </cell>
          <cell r="E33">
            <v>0</v>
          </cell>
          <cell r="F33">
            <v>0</v>
          </cell>
          <cell r="G33">
            <v>0</v>
          </cell>
          <cell r="H33">
            <v>0</v>
          </cell>
          <cell r="I33">
            <v>0</v>
          </cell>
        </row>
        <row r="34">
          <cell r="B34" t="str">
            <v>PUTRA EKA WIBOWO</v>
          </cell>
          <cell r="C34" t="str">
            <v>RIFAT VALDERAMA</v>
          </cell>
          <cell r="D34">
            <v>0</v>
          </cell>
          <cell r="E34">
            <v>0</v>
          </cell>
          <cell r="F34">
            <v>0</v>
          </cell>
          <cell r="G34">
            <v>0</v>
          </cell>
          <cell r="H34">
            <v>0</v>
          </cell>
          <cell r="I34">
            <v>0</v>
          </cell>
        </row>
        <row r="35">
          <cell r="B35" t="str">
            <v>RIANA KHOIRUN NISSA</v>
          </cell>
          <cell r="C35" t="str">
            <v>SADDAM ARYO PUTRANTO</v>
          </cell>
          <cell r="D35">
            <v>0</v>
          </cell>
          <cell r="E35">
            <v>0</v>
          </cell>
          <cell r="F35">
            <v>0</v>
          </cell>
          <cell r="G35">
            <v>0</v>
          </cell>
          <cell r="H35">
            <v>0</v>
          </cell>
          <cell r="I35">
            <v>0</v>
          </cell>
        </row>
        <row r="36">
          <cell r="B36" t="str">
            <v>RIZKY AZKA RAMADHAN</v>
          </cell>
          <cell r="C36" t="str">
            <v>SAFIRA RAMADHANI BUDIMAN</v>
          </cell>
          <cell r="D36">
            <v>0</v>
          </cell>
          <cell r="E36">
            <v>0</v>
          </cell>
          <cell r="F36">
            <v>0</v>
          </cell>
          <cell r="G36">
            <v>0</v>
          </cell>
          <cell r="H36">
            <v>0</v>
          </cell>
          <cell r="I36">
            <v>0</v>
          </cell>
        </row>
        <row r="37">
          <cell r="B37" t="str">
            <v>SHARFANI RAMADHAN OKTAVIANTO</v>
          </cell>
          <cell r="C37" t="str">
            <v>SALMA SABRINA</v>
          </cell>
          <cell r="D37">
            <v>0</v>
          </cell>
          <cell r="E37">
            <v>0</v>
          </cell>
          <cell r="F37">
            <v>0</v>
          </cell>
          <cell r="G37">
            <v>0</v>
          </cell>
          <cell r="H37">
            <v>0</v>
          </cell>
          <cell r="I37">
            <v>0</v>
          </cell>
        </row>
        <row r="38">
          <cell r="B38" t="str">
            <v>SYAIPUL BASYRI</v>
          </cell>
          <cell r="C38" t="str">
            <v>SYAKIRA SALSABILA</v>
          </cell>
          <cell r="D38">
            <v>0</v>
          </cell>
          <cell r="E38">
            <v>0</v>
          </cell>
          <cell r="F38">
            <v>0</v>
          </cell>
          <cell r="G38">
            <v>0</v>
          </cell>
          <cell r="H38">
            <v>0</v>
          </cell>
          <cell r="I38">
            <v>0</v>
          </cell>
        </row>
        <row r="39">
          <cell r="B39" t="str">
            <v>SYIPA AMANATUNNISA</v>
          </cell>
          <cell r="C39" t="str">
            <v>ZHIRA SALSABILLA SYARIEL</v>
          </cell>
          <cell r="D39">
            <v>0</v>
          </cell>
          <cell r="E39">
            <v>0</v>
          </cell>
          <cell r="F39">
            <v>0</v>
          </cell>
          <cell r="G39">
            <v>0</v>
          </cell>
          <cell r="H39">
            <v>0</v>
          </cell>
          <cell r="I39">
            <v>0</v>
          </cell>
        </row>
        <row r="40">
          <cell r="B40" t="str">
            <v>YOSHIKA PUTRI KEZIA WULANDARI</v>
          </cell>
          <cell r="C40">
            <v>0</v>
          </cell>
          <cell r="D40">
            <v>0</v>
          </cell>
          <cell r="E40">
            <v>0</v>
          </cell>
          <cell r="F40">
            <v>0</v>
          </cell>
          <cell r="G40">
            <v>0</v>
          </cell>
          <cell r="H40">
            <v>0</v>
          </cell>
          <cell r="I40">
            <v>0</v>
          </cell>
        </row>
        <row r="41">
          <cell r="B41">
            <v>0</v>
          </cell>
          <cell r="C41">
            <v>0</v>
          </cell>
          <cell r="D41">
            <v>0</v>
          </cell>
          <cell r="E41">
            <v>0</v>
          </cell>
          <cell r="F41">
            <v>0</v>
          </cell>
          <cell r="G41">
            <v>0</v>
          </cell>
          <cell r="H41">
            <v>0</v>
          </cell>
          <cell r="I41">
            <v>0</v>
          </cell>
        </row>
        <row r="42">
          <cell r="B42">
            <v>0</v>
          </cell>
          <cell r="C42">
            <v>0</v>
          </cell>
          <cell r="D42">
            <v>0</v>
          </cell>
          <cell r="E42">
            <v>0</v>
          </cell>
          <cell r="F42">
            <v>0</v>
          </cell>
          <cell r="G42">
            <v>0</v>
          </cell>
          <cell r="H42">
            <v>0</v>
          </cell>
          <cell r="I42">
            <v>0</v>
          </cell>
        </row>
        <row r="43">
          <cell r="B43">
            <v>0</v>
          </cell>
          <cell r="C43">
            <v>0</v>
          </cell>
          <cell r="D43">
            <v>0</v>
          </cell>
          <cell r="E43">
            <v>0</v>
          </cell>
          <cell r="F43">
            <v>0</v>
          </cell>
          <cell r="G43">
            <v>0</v>
          </cell>
          <cell r="H43">
            <v>0</v>
          </cell>
          <cell r="I43">
            <v>0</v>
          </cell>
        </row>
        <row r="44">
          <cell r="B44">
            <v>0</v>
          </cell>
          <cell r="C44">
            <v>0</v>
          </cell>
          <cell r="D44">
            <v>0</v>
          </cell>
          <cell r="E44">
            <v>0</v>
          </cell>
          <cell r="F44">
            <v>0</v>
          </cell>
          <cell r="G44">
            <v>0</v>
          </cell>
          <cell r="H44">
            <v>0</v>
          </cell>
          <cell r="I44">
            <v>0</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D8">
            <v>1</v>
          </cell>
          <cell r="E8" t="str">
            <v>(Alquran)Menerapkan hukum bacaan qalqalah  dan ra</v>
          </cell>
        </row>
        <row r="9">
          <cell r="D9">
            <v>0</v>
          </cell>
          <cell r="E9">
            <v>0</v>
          </cell>
        </row>
        <row r="10">
          <cell r="D10">
            <v>2</v>
          </cell>
          <cell r="E10" t="str">
            <v>(Aqidah)Meningkatkan keimanan kepada kitab-kitab Allah</v>
          </cell>
        </row>
        <row r="11">
          <cell r="D11">
            <v>0</v>
          </cell>
          <cell r="E11">
            <v>0</v>
          </cell>
        </row>
        <row r="12">
          <cell r="D12">
            <v>0</v>
          </cell>
          <cell r="E12">
            <v>0</v>
          </cell>
        </row>
        <row r="13">
          <cell r="D13">
            <v>3</v>
          </cell>
          <cell r="E13" t="str">
            <v>(Akhlak)Membiasakan perilaku terpuji</v>
          </cell>
        </row>
        <row r="14">
          <cell r="D14">
            <v>0</v>
          </cell>
          <cell r="E14">
            <v>0</v>
          </cell>
        </row>
        <row r="15">
          <cell r="D15">
            <v>0</v>
          </cell>
          <cell r="E15">
            <v>0</v>
          </cell>
        </row>
        <row r="16">
          <cell r="D16">
            <v>4</v>
          </cell>
          <cell r="E16" t="str">
            <v xml:space="preserve">(Akhlak)Menghindari perilaku tercela </v>
          </cell>
        </row>
        <row r="17">
          <cell r="D17">
            <v>0</v>
          </cell>
          <cell r="E17">
            <v>0</v>
          </cell>
        </row>
        <row r="18">
          <cell r="D18">
            <v>0</v>
          </cell>
          <cell r="E18">
            <v>0</v>
          </cell>
        </row>
        <row r="19">
          <cell r="D19">
            <v>5</v>
          </cell>
          <cell r="E19" t="str">
            <v>(Fiqih)Mengenal tatacara shalat sunnat</v>
          </cell>
        </row>
        <row r="20">
          <cell r="D20">
            <v>0</v>
          </cell>
          <cell r="E20">
            <v>0</v>
          </cell>
        </row>
        <row r="21">
          <cell r="D21">
            <v>6</v>
          </cell>
          <cell r="E21" t="str">
            <v>(Fiqih): Memahami macam-macam sujud</v>
          </cell>
        </row>
        <row r="22">
          <cell r="D22">
            <v>0</v>
          </cell>
          <cell r="E22">
            <v>0</v>
          </cell>
        </row>
        <row r="23">
          <cell r="D23">
            <v>0</v>
          </cell>
          <cell r="E23">
            <v>0</v>
          </cell>
        </row>
        <row r="24">
          <cell r="D24">
            <v>7</v>
          </cell>
          <cell r="E24" t="str">
            <v>(Fiqih): Memahami tatacara puasa</v>
          </cell>
        </row>
        <row r="25">
          <cell r="D25">
            <v>0</v>
          </cell>
          <cell r="E25">
            <v>0</v>
          </cell>
        </row>
        <row r="26">
          <cell r="D26">
            <v>0</v>
          </cell>
          <cell r="E26">
            <v>0</v>
          </cell>
        </row>
        <row r="27">
          <cell r="D27">
            <v>0</v>
          </cell>
          <cell r="E27">
            <v>0</v>
          </cell>
        </row>
        <row r="28">
          <cell r="D28">
            <v>8</v>
          </cell>
          <cell r="E28" t="str">
            <v>(Fiqih): Memahami zakat</v>
          </cell>
        </row>
        <row r="29">
          <cell r="D29">
            <v>0</v>
          </cell>
          <cell r="E29">
            <v>0</v>
          </cell>
        </row>
        <row r="30">
          <cell r="D30">
            <v>0</v>
          </cell>
          <cell r="E30">
            <v>0</v>
          </cell>
        </row>
        <row r="31">
          <cell r="D31">
            <v>0</v>
          </cell>
          <cell r="E31">
            <v>0</v>
          </cell>
        </row>
        <row r="32">
          <cell r="D32">
            <v>9</v>
          </cell>
          <cell r="E32" t="str">
            <v>(Tarikh dan Kebudayaan Islam): Memahami sejarah Nabi Muhammad Saw.</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sheetData>
      <sheetData sheetId="76"/>
      <sheetData sheetId="77"/>
      <sheetData sheetId="78"/>
      <sheetData sheetId="79"/>
      <sheetData sheetId="80"/>
      <sheetData sheetId="81"/>
      <sheetData sheetId="82"/>
      <sheetData sheetId="83"/>
      <sheetData sheetId="84"/>
      <sheetData sheetId="85"/>
      <sheetData sheetId="86">
        <row r="4">
          <cell r="G4" t="str">
            <v>SOAL</v>
          </cell>
        </row>
        <row r="5">
          <cell r="G5">
            <v>0</v>
          </cell>
        </row>
        <row r="6">
          <cell r="A6">
            <v>1</v>
          </cell>
          <cell r="B6" t="str">
            <v>1. Memahami penggunaan teknologi informasi dan komunikasi, dan prospeknya di masa mendatang</v>
          </cell>
          <cell r="C6" t="str">
            <v>1. 1. Mengidentifikasi berbagai peralatan teknologi informasi dan komunikasi</v>
          </cell>
          <cell r="D6" t="str">
            <v>Peralatan teknologi informasi dan komunikasi</v>
          </cell>
          <cell r="E6" t="str">
            <v> Mengidentifikasi peralatan teknologi informasi dan komunikasi di berbagai bidang dengan cermat dan berhati-hati Menjelaskan fungsi berbagai peralatan teknologi informasi dan komunikasi dengan berfikir logis</v>
          </cell>
          <cell r="F6" t="str">
            <v>Buku Paket &amp; Perangkat TIK (komputer, telepon/ hand-phone, faximail, multi media dll.),buku paket, lembar kerja</v>
          </cell>
          <cell r="G6" t="str">
            <v>Komputer berasal dari kata "To Compute", yang mempunyai arti…..</v>
          </cell>
          <cell r="H6" t="str">
            <v>A</v>
          </cell>
          <cell r="I6" t="str">
            <v>Alat hitung</v>
          </cell>
          <cell r="J6" t="str">
            <v>Berhitung</v>
          </cell>
          <cell r="K6" t="str">
            <v>Komputer</v>
          </cell>
          <cell r="L6" t="str">
            <v>Kalkulator</v>
          </cell>
        </row>
        <row r="7">
          <cell r="A7">
            <v>2</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Mengidentifikasi peralatan teknologi informasi dan komunikasi di berbagai bidang dengan cermat dan berhati-hati Menjelaskan fungsi berbagai peralatan teknologi informasi dan komunikasi dengan berfikir logis</v>
          </cell>
          <cell r="F7" t="str">
            <v>Buku Paket &amp; Perangkat TIK (komputer, telepon/ hand-phone, faximail, multi media dll.),buku paket, lembar kerja</v>
          </cell>
          <cell r="G7" t="str">
            <v>Bagian komputer yang termasuk alat input adalah….</v>
          </cell>
          <cell r="H7" t="str">
            <v>B</v>
          </cell>
          <cell r="I7" t="str">
            <v>Monitor</v>
          </cell>
          <cell r="J7" t="str">
            <v>Keyboard</v>
          </cell>
          <cell r="K7" t="str">
            <v>CPU</v>
          </cell>
          <cell r="L7" t="str">
            <v>Speaker</v>
          </cell>
        </row>
        <row r="8">
          <cell r="A8">
            <v>3</v>
          </cell>
          <cell r="B8">
            <v>0</v>
          </cell>
          <cell r="C8">
            <v>0</v>
          </cell>
          <cell r="D8">
            <v>0</v>
          </cell>
          <cell r="E8">
            <v>0</v>
          </cell>
          <cell r="F8">
            <v>0</v>
          </cell>
          <cell r="G8">
            <v>0</v>
          </cell>
          <cell r="H8">
            <v>0</v>
          </cell>
          <cell r="I8">
            <v>0</v>
          </cell>
          <cell r="J8">
            <v>0</v>
          </cell>
          <cell r="K8">
            <v>0</v>
          </cell>
          <cell r="L8">
            <v>0</v>
          </cell>
        </row>
        <row r="9">
          <cell r="A9">
            <v>4</v>
          </cell>
          <cell r="B9">
            <v>0</v>
          </cell>
          <cell r="C9">
            <v>0</v>
          </cell>
          <cell r="D9">
            <v>0</v>
          </cell>
          <cell r="E9">
            <v>0</v>
          </cell>
          <cell r="F9">
            <v>0</v>
          </cell>
          <cell r="G9">
            <v>0</v>
          </cell>
          <cell r="H9">
            <v>0</v>
          </cell>
          <cell r="I9">
            <v>0</v>
          </cell>
          <cell r="J9">
            <v>0</v>
          </cell>
          <cell r="K9">
            <v>0</v>
          </cell>
          <cell r="L9">
            <v>0</v>
          </cell>
        </row>
        <row r="10">
          <cell r="A10">
            <v>5</v>
          </cell>
          <cell r="B10">
            <v>0</v>
          </cell>
          <cell r="C10">
            <v>0</v>
          </cell>
          <cell r="D10">
            <v>0</v>
          </cell>
          <cell r="E10">
            <v>0</v>
          </cell>
          <cell r="F10">
            <v>0</v>
          </cell>
          <cell r="G10">
            <v>0</v>
          </cell>
          <cell r="H10">
            <v>0</v>
          </cell>
          <cell r="I10">
            <v>0</v>
          </cell>
          <cell r="J10">
            <v>0</v>
          </cell>
          <cell r="K10">
            <v>0</v>
          </cell>
          <cell r="L10">
            <v>0</v>
          </cell>
        </row>
        <row r="11">
          <cell r="A11">
            <v>6</v>
          </cell>
          <cell r="B11">
            <v>0</v>
          </cell>
          <cell r="C11">
            <v>0</v>
          </cell>
          <cell r="D11">
            <v>0</v>
          </cell>
          <cell r="E11">
            <v>0</v>
          </cell>
          <cell r="F11">
            <v>0</v>
          </cell>
          <cell r="G11">
            <v>0</v>
          </cell>
          <cell r="H11">
            <v>0</v>
          </cell>
          <cell r="I11">
            <v>0</v>
          </cell>
          <cell r="J11">
            <v>0</v>
          </cell>
          <cell r="K11">
            <v>0</v>
          </cell>
          <cell r="L11">
            <v>0</v>
          </cell>
        </row>
        <row r="12">
          <cell r="A12">
            <v>7</v>
          </cell>
          <cell r="B12">
            <v>0</v>
          </cell>
          <cell r="C12">
            <v>0</v>
          </cell>
          <cell r="D12">
            <v>0</v>
          </cell>
          <cell r="E12">
            <v>0</v>
          </cell>
          <cell r="F12">
            <v>0</v>
          </cell>
          <cell r="G12">
            <v>0</v>
          </cell>
          <cell r="H12">
            <v>0</v>
          </cell>
          <cell r="I12">
            <v>0</v>
          </cell>
          <cell r="J12">
            <v>0</v>
          </cell>
          <cell r="K12">
            <v>0</v>
          </cell>
          <cell r="L12">
            <v>0</v>
          </cell>
        </row>
        <row r="13">
          <cell r="A13">
            <v>8</v>
          </cell>
          <cell r="B13">
            <v>0</v>
          </cell>
          <cell r="C13">
            <v>0</v>
          </cell>
          <cell r="D13">
            <v>0</v>
          </cell>
          <cell r="E13">
            <v>0</v>
          </cell>
          <cell r="F13">
            <v>0</v>
          </cell>
          <cell r="G13">
            <v>0</v>
          </cell>
          <cell r="H13">
            <v>0</v>
          </cell>
          <cell r="I13">
            <v>0</v>
          </cell>
          <cell r="J13">
            <v>0</v>
          </cell>
          <cell r="K13">
            <v>0</v>
          </cell>
          <cell r="L13">
            <v>0</v>
          </cell>
        </row>
        <row r="14">
          <cell r="A14">
            <v>9</v>
          </cell>
          <cell r="B14">
            <v>0</v>
          </cell>
          <cell r="C14">
            <v>0</v>
          </cell>
          <cell r="D14">
            <v>0</v>
          </cell>
          <cell r="E14">
            <v>0</v>
          </cell>
          <cell r="F14">
            <v>0</v>
          </cell>
          <cell r="G14">
            <v>0</v>
          </cell>
          <cell r="H14">
            <v>0</v>
          </cell>
          <cell r="I14">
            <v>0</v>
          </cell>
          <cell r="J14">
            <v>0</v>
          </cell>
          <cell r="K14">
            <v>0</v>
          </cell>
          <cell r="L14">
            <v>0</v>
          </cell>
        </row>
        <row r="15">
          <cell r="A15">
            <v>10</v>
          </cell>
          <cell r="B15">
            <v>0</v>
          </cell>
          <cell r="C15">
            <v>0</v>
          </cell>
          <cell r="D15">
            <v>0</v>
          </cell>
          <cell r="E15">
            <v>0</v>
          </cell>
          <cell r="F15">
            <v>0</v>
          </cell>
          <cell r="G15">
            <v>0</v>
          </cell>
          <cell r="H15">
            <v>0</v>
          </cell>
          <cell r="I15">
            <v>0</v>
          </cell>
          <cell r="J15">
            <v>0</v>
          </cell>
          <cell r="K15">
            <v>0</v>
          </cell>
          <cell r="L15">
            <v>0</v>
          </cell>
        </row>
        <row r="16">
          <cell r="A16">
            <v>11</v>
          </cell>
          <cell r="B16">
            <v>0</v>
          </cell>
          <cell r="C16">
            <v>0</v>
          </cell>
          <cell r="D16">
            <v>0</v>
          </cell>
          <cell r="E16">
            <v>0</v>
          </cell>
          <cell r="F16">
            <v>0</v>
          </cell>
          <cell r="G16">
            <v>0</v>
          </cell>
          <cell r="H16">
            <v>0</v>
          </cell>
          <cell r="I16">
            <v>0</v>
          </cell>
          <cell r="J16">
            <v>0</v>
          </cell>
          <cell r="K16">
            <v>0</v>
          </cell>
          <cell r="L16">
            <v>0</v>
          </cell>
        </row>
        <row r="17">
          <cell r="A17">
            <v>12</v>
          </cell>
          <cell r="B17">
            <v>0</v>
          </cell>
          <cell r="C17">
            <v>0</v>
          </cell>
          <cell r="D17">
            <v>0</v>
          </cell>
          <cell r="E17">
            <v>0</v>
          </cell>
          <cell r="F17">
            <v>0</v>
          </cell>
          <cell r="G17">
            <v>0</v>
          </cell>
          <cell r="H17">
            <v>0</v>
          </cell>
          <cell r="I17">
            <v>0</v>
          </cell>
          <cell r="J17">
            <v>0</v>
          </cell>
          <cell r="K17">
            <v>0</v>
          </cell>
          <cell r="L17">
            <v>0</v>
          </cell>
        </row>
        <row r="18">
          <cell r="A18">
            <v>13</v>
          </cell>
          <cell r="B18">
            <v>0</v>
          </cell>
          <cell r="C18">
            <v>0</v>
          </cell>
          <cell r="D18">
            <v>0</v>
          </cell>
          <cell r="E18">
            <v>0</v>
          </cell>
          <cell r="F18">
            <v>0</v>
          </cell>
          <cell r="G18">
            <v>0</v>
          </cell>
          <cell r="H18">
            <v>0</v>
          </cell>
          <cell r="I18">
            <v>0</v>
          </cell>
          <cell r="J18">
            <v>0</v>
          </cell>
          <cell r="K18">
            <v>0</v>
          </cell>
          <cell r="L18">
            <v>0</v>
          </cell>
        </row>
        <row r="19">
          <cell r="A19">
            <v>14</v>
          </cell>
          <cell r="B19">
            <v>0</v>
          </cell>
          <cell r="C19">
            <v>0</v>
          </cell>
          <cell r="D19">
            <v>0</v>
          </cell>
          <cell r="E19">
            <v>0</v>
          </cell>
          <cell r="F19">
            <v>0</v>
          </cell>
          <cell r="G19">
            <v>0</v>
          </cell>
          <cell r="H19">
            <v>0</v>
          </cell>
          <cell r="I19">
            <v>0</v>
          </cell>
          <cell r="J19">
            <v>0</v>
          </cell>
          <cell r="K19">
            <v>0</v>
          </cell>
          <cell r="L19">
            <v>0</v>
          </cell>
        </row>
        <row r="20">
          <cell r="A20">
            <v>15</v>
          </cell>
          <cell r="B20">
            <v>0</v>
          </cell>
          <cell r="C20">
            <v>0</v>
          </cell>
          <cell r="D20">
            <v>0</v>
          </cell>
          <cell r="E20">
            <v>0</v>
          </cell>
          <cell r="F20">
            <v>0</v>
          </cell>
          <cell r="G20">
            <v>0</v>
          </cell>
          <cell r="H20">
            <v>0</v>
          </cell>
          <cell r="I20">
            <v>0</v>
          </cell>
          <cell r="J20">
            <v>0</v>
          </cell>
          <cell r="K20">
            <v>0</v>
          </cell>
          <cell r="L20">
            <v>0</v>
          </cell>
        </row>
        <row r="21">
          <cell r="A21">
            <v>16</v>
          </cell>
          <cell r="B21">
            <v>0</v>
          </cell>
          <cell r="C21">
            <v>0</v>
          </cell>
          <cell r="D21">
            <v>0</v>
          </cell>
          <cell r="E21">
            <v>0</v>
          </cell>
          <cell r="F21">
            <v>0</v>
          </cell>
          <cell r="G21">
            <v>0</v>
          </cell>
          <cell r="H21">
            <v>0</v>
          </cell>
          <cell r="I21">
            <v>0</v>
          </cell>
          <cell r="J21">
            <v>0</v>
          </cell>
          <cell r="K21">
            <v>0</v>
          </cell>
          <cell r="L21">
            <v>0</v>
          </cell>
        </row>
        <row r="22">
          <cell r="A22">
            <v>17</v>
          </cell>
          <cell r="B22">
            <v>0</v>
          </cell>
          <cell r="C22">
            <v>0</v>
          </cell>
          <cell r="D22">
            <v>0</v>
          </cell>
          <cell r="E22">
            <v>0</v>
          </cell>
          <cell r="F22">
            <v>0</v>
          </cell>
          <cell r="G22">
            <v>0</v>
          </cell>
          <cell r="H22">
            <v>0</v>
          </cell>
          <cell r="I22">
            <v>0</v>
          </cell>
          <cell r="J22">
            <v>0</v>
          </cell>
          <cell r="K22">
            <v>0</v>
          </cell>
          <cell r="L22">
            <v>0</v>
          </cell>
        </row>
        <row r="23">
          <cell r="A23">
            <v>18</v>
          </cell>
          <cell r="B23">
            <v>0</v>
          </cell>
          <cell r="C23">
            <v>0</v>
          </cell>
          <cell r="D23">
            <v>0</v>
          </cell>
          <cell r="E23">
            <v>0</v>
          </cell>
          <cell r="F23">
            <v>0</v>
          </cell>
          <cell r="G23">
            <v>0</v>
          </cell>
          <cell r="H23">
            <v>0</v>
          </cell>
          <cell r="I23">
            <v>0</v>
          </cell>
          <cell r="J23">
            <v>0</v>
          </cell>
          <cell r="K23">
            <v>0</v>
          </cell>
          <cell r="L23">
            <v>0</v>
          </cell>
        </row>
        <row r="24">
          <cell r="A24">
            <v>19</v>
          </cell>
          <cell r="B24">
            <v>0</v>
          </cell>
          <cell r="C24">
            <v>0</v>
          </cell>
          <cell r="D24">
            <v>0</v>
          </cell>
          <cell r="E24">
            <v>0</v>
          </cell>
          <cell r="F24">
            <v>0</v>
          </cell>
          <cell r="G24">
            <v>0</v>
          </cell>
          <cell r="H24">
            <v>0</v>
          </cell>
          <cell r="I24">
            <v>0</v>
          </cell>
          <cell r="J24">
            <v>0</v>
          </cell>
          <cell r="K24">
            <v>0</v>
          </cell>
          <cell r="L24">
            <v>0</v>
          </cell>
        </row>
        <row r="25">
          <cell r="A25">
            <v>20</v>
          </cell>
          <cell r="B25">
            <v>0</v>
          </cell>
          <cell r="C25">
            <v>0</v>
          </cell>
          <cell r="D25">
            <v>0</v>
          </cell>
          <cell r="E25">
            <v>0</v>
          </cell>
          <cell r="F25">
            <v>0</v>
          </cell>
          <cell r="G25">
            <v>0</v>
          </cell>
          <cell r="H25">
            <v>0</v>
          </cell>
          <cell r="I25">
            <v>0</v>
          </cell>
          <cell r="J25">
            <v>0</v>
          </cell>
          <cell r="K25">
            <v>0</v>
          </cell>
          <cell r="L25">
            <v>0</v>
          </cell>
        </row>
        <row r="26">
          <cell r="A26">
            <v>21</v>
          </cell>
          <cell r="B26">
            <v>0</v>
          </cell>
          <cell r="C26">
            <v>0</v>
          </cell>
          <cell r="D26">
            <v>0</v>
          </cell>
          <cell r="E26">
            <v>0</v>
          </cell>
          <cell r="F26">
            <v>0</v>
          </cell>
          <cell r="G26">
            <v>0</v>
          </cell>
          <cell r="H26">
            <v>0</v>
          </cell>
          <cell r="I26">
            <v>0</v>
          </cell>
          <cell r="J26">
            <v>0</v>
          </cell>
          <cell r="K26">
            <v>0</v>
          </cell>
          <cell r="L26">
            <v>0</v>
          </cell>
        </row>
        <row r="27">
          <cell r="A27">
            <v>22</v>
          </cell>
          <cell r="B27">
            <v>0</v>
          </cell>
          <cell r="C27">
            <v>0</v>
          </cell>
          <cell r="D27">
            <v>0</v>
          </cell>
          <cell r="E27">
            <v>0</v>
          </cell>
          <cell r="F27">
            <v>0</v>
          </cell>
          <cell r="G27">
            <v>0</v>
          </cell>
          <cell r="H27">
            <v>0</v>
          </cell>
          <cell r="I27">
            <v>0</v>
          </cell>
          <cell r="J27">
            <v>0</v>
          </cell>
          <cell r="K27">
            <v>0</v>
          </cell>
          <cell r="L27">
            <v>0</v>
          </cell>
        </row>
        <row r="28">
          <cell r="A28">
            <v>23</v>
          </cell>
          <cell r="B28">
            <v>0</v>
          </cell>
          <cell r="C28">
            <v>0</v>
          </cell>
          <cell r="D28">
            <v>0</v>
          </cell>
          <cell r="E28">
            <v>0</v>
          </cell>
          <cell r="F28">
            <v>0</v>
          </cell>
          <cell r="G28">
            <v>0</v>
          </cell>
          <cell r="H28">
            <v>0</v>
          </cell>
          <cell r="I28">
            <v>0</v>
          </cell>
          <cell r="J28">
            <v>0</v>
          </cell>
          <cell r="K28">
            <v>0</v>
          </cell>
          <cell r="L28">
            <v>0</v>
          </cell>
        </row>
        <row r="29">
          <cell r="A29">
            <v>24</v>
          </cell>
          <cell r="B29">
            <v>0</v>
          </cell>
          <cell r="C29">
            <v>0</v>
          </cell>
          <cell r="D29">
            <v>0</v>
          </cell>
          <cell r="E29">
            <v>0</v>
          </cell>
          <cell r="F29">
            <v>0</v>
          </cell>
          <cell r="G29">
            <v>0</v>
          </cell>
          <cell r="H29">
            <v>0</v>
          </cell>
          <cell r="I29">
            <v>0</v>
          </cell>
          <cell r="J29">
            <v>0</v>
          </cell>
          <cell r="K29">
            <v>0</v>
          </cell>
          <cell r="L29">
            <v>0</v>
          </cell>
        </row>
        <row r="30">
          <cell r="A30">
            <v>25</v>
          </cell>
          <cell r="B30">
            <v>0</v>
          </cell>
          <cell r="C30">
            <v>0</v>
          </cell>
          <cell r="D30">
            <v>0</v>
          </cell>
          <cell r="E30">
            <v>0</v>
          </cell>
          <cell r="F30">
            <v>0</v>
          </cell>
          <cell r="G30">
            <v>0</v>
          </cell>
          <cell r="H30">
            <v>0</v>
          </cell>
          <cell r="I30">
            <v>0</v>
          </cell>
          <cell r="J30">
            <v>0</v>
          </cell>
          <cell r="K30">
            <v>0</v>
          </cell>
          <cell r="L30">
            <v>0</v>
          </cell>
        </row>
        <row r="31">
          <cell r="A31">
            <v>26</v>
          </cell>
          <cell r="B31">
            <v>0</v>
          </cell>
          <cell r="C31">
            <v>0</v>
          </cell>
          <cell r="D31">
            <v>0</v>
          </cell>
          <cell r="E31">
            <v>0</v>
          </cell>
          <cell r="F31">
            <v>0</v>
          </cell>
          <cell r="G31">
            <v>0</v>
          </cell>
          <cell r="H31">
            <v>0</v>
          </cell>
          <cell r="I31">
            <v>0</v>
          </cell>
          <cell r="J31">
            <v>0</v>
          </cell>
          <cell r="K31">
            <v>0</v>
          </cell>
          <cell r="L31">
            <v>0</v>
          </cell>
        </row>
        <row r="32">
          <cell r="A32">
            <v>27</v>
          </cell>
          <cell r="B32">
            <v>0</v>
          </cell>
          <cell r="C32">
            <v>0</v>
          </cell>
          <cell r="D32">
            <v>0</v>
          </cell>
          <cell r="E32">
            <v>0</v>
          </cell>
          <cell r="F32">
            <v>0</v>
          </cell>
          <cell r="G32">
            <v>0</v>
          </cell>
          <cell r="H32">
            <v>0</v>
          </cell>
          <cell r="I32">
            <v>0</v>
          </cell>
          <cell r="J32">
            <v>0</v>
          </cell>
          <cell r="K32">
            <v>0</v>
          </cell>
          <cell r="L32">
            <v>0</v>
          </cell>
        </row>
        <row r="33">
          <cell r="A33">
            <v>28</v>
          </cell>
          <cell r="B33">
            <v>0</v>
          </cell>
          <cell r="C33">
            <v>0</v>
          </cell>
          <cell r="D33">
            <v>0</v>
          </cell>
          <cell r="E33">
            <v>0</v>
          </cell>
          <cell r="F33">
            <v>0</v>
          </cell>
          <cell r="G33">
            <v>0</v>
          </cell>
          <cell r="H33">
            <v>0</v>
          </cell>
          <cell r="I33">
            <v>0</v>
          </cell>
          <cell r="J33">
            <v>0</v>
          </cell>
          <cell r="K33">
            <v>0</v>
          </cell>
          <cell r="L33">
            <v>0</v>
          </cell>
        </row>
        <row r="34">
          <cell r="A34">
            <v>29</v>
          </cell>
          <cell r="B34">
            <v>0</v>
          </cell>
          <cell r="C34">
            <v>0</v>
          </cell>
          <cell r="D34">
            <v>0</v>
          </cell>
          <cell r="E34">
            <v>0</v>
          </cell>
          <cell r="F34">
            <v>0</v>
          </cell>
          <cell r="G34">
            <v>0</v>
          </cell>
          <cell r="H34">
            <v>0</v>
          </cell>
          <cell r="I34">
            <v>0</v>
          </cell>
          <cell r="J34">
            <v>0</v>
          </cell>
          <cell r="K34">
            <v>0</v>
          </cell>
          <cell r="L34">
            <v>0</v>
          </cell>
        </row>
        <row r="35">
          <cell r="A35">
            <v>30</v>
          </cell>
          <cell r="B35">
            <v>0</v>
          </cell>
          <cell r="C35">
            <v>0</v>
          </cell>
          <cell r="D35">
            <v>0</v>
          </cell>
          <cell r="E35">
            <v>0</v>
          </cell>
          <cell r="F35">
            <v>0</v>
          </cell>
          <cell r="G35">
            <v>0</v>
          </cell>
          <cell r="H35">
            <v>0</v>
          </cell>
          <cell r="I35">
            <v>0</v>
          </cell>
          <cell r="J35">
            <v>0</v>
          </cell>
          <cell r="K35">
            <v>0</v>
          </cell>
          <cell r="L35">
            <v>0</v>
          </cell>
        </row>
        <row r="36">
          <cell r="A36">
            <v>31</v>
          </cell>
          <cell r="B36">
            <v>0</v>
          </cell>
          <cell r="C36">
            <v>0</v>
          </cell>
          <cell r="D36">
            <v>0</v>
          </cell>
          <cell r="E36">
            <v>0</v>
          </cell>
          <cell r="F36">
            <v>0</v>
          </cell>
          <cell r="G36">
            <v>0</v>
          </cell>
          <cell r="H36">
            <v>0</v>
          </cell>
          <cell r="I36">
            <v>0</v>
          </cell>
          <cell r="J36">
            <v>0</v>
          </cell>
          <cell r="K36">
            <v>0</v>
          </cell>
          <cell r="L36">
            <v>0</v>
          </cell>
        </row>
        <row r="37">
          <cell r="A37">
            <v>32</v>
          </cell>
          <cell r="B37">
            <v>0</v>
          </cell>
          <cell r="C37">
            <v>0</v>
          </cell>
          <cell r="D37">
            <v>0</v>
          </cell>
          <cell r="E37">
            <v>0</v>
          </cell>
          <cell r="F37">
            <v>0</v>
          </cell>
          <cell r="G37">
            <v>0</v>
          </cell>
          <cell r="H37">
            <v>0</v>
          </cell>
          <cell r="I37">
            <v>0</v>
          </cell>
          <cell r="J37">
            <v>0</v>
          </cell>
          <cell r="K37">
            <v>0</v>
          </cell>
          <cell r="L37">
            <v>0</v>
          </cell>
        </row>
        <row r="38">
          <cell r="A38">
            <v>33</v>
          </cell>
          <cell r="B38">
            <v>0</v>
          </cell>
          <cell r="C38">
            <v>0</v>
          </cell>
          <cell r="D38">
            <v>0</v>
          </cell>
          <cell r="E38">
            <v>0</v>
          </cell>
          <cell r="F38">
            <v>0</v>
          </cell>
          <cell r="G38">
            <v>0</v>
          </cell>
          <cell r="H38">
            <v>0</v>
          </cell>
          <cell r="I38">
            <v>0</v>
          </cell>
          <cell r="J38">
            <v>0</v>
          </cell>
          <cell r="K38">
            <v>0</v>
          </cell>
          <cell r="L38">
            <v>0</v>
          </cell>
        </row>
        <row r="39">
          <cell r="A39">
            <v>34</v>
          </cell>
          <cell r="B39">
            <v>0</v>
          </cell>
          <cell r="C39">
            <v>0</v>
          </cell>
          <cell r="D39">
            <v>0</v>
          </cell>
          <cell r="E39">
            <v>0</v>
          </cell>
          <cell r="F39">
            <v>0</v>
          </cell>
          <cell r="G39">
            <v>0</v>
          </cell>
          <cell r="H39">
            <v>0</v>
          </cell>
          <cell r="I39">
            <v>0</v>
          </cell>
          <cell r="J39">
            <v>0</v>
          </cell>
          <cell r="K39">
            <v>0</v>
          </cell>
          <cell r="L39">
            <v>0</v>
          </cell>
        </row>
        <row r="40">
          <cell r="A40">
            <v>35</v>
          </cell>
          <cell r="B40">
            <v>0</v>
          </cell>
          <cell r="C40">
            <v>0</v>
          </cell>
          <cell r="D40">
            <v>0</v>
          </cell>
          <cell r="E40">
            <v>0</v>
          </cell>
          <cell r="F40">
            <v>0</v>
          </cell>
          <cell r="G40">
            <v>0</v>
          </cell>
          <cell r="H40">
            <v>0</v>
          </cell>
          <cell r="I40">
            <v>0</v>
          </cell>
          <cell r="J40">
            <v>0</v>
          </cell>
          <cell r="K40">
            <v>0</v>
          </cell>
          <cell r="L40">
            <v>0</v>
          </cell>
        </row>
        <row r="41">
          <cell r="A41">
            <v>36</v>
          </cell>
          <cell r="B41">
            <v>0</v>
          </cell>
          <cell r="C41">
            <v>0</v>
          </cell>
          <cell r="D41">
            <v>0</v>
          </cell>
          <cell r="E41">
            <v>0</v>
          </cell>
          <cell r="F41">
            <v>0</v>
          </cell>
          <cell r="G41">
            <v>0</v>
          </cell>
          <cell r="H41">
            <v>0</v>
          </cell>
          <cell r="I41">
            <v>0</v>
          </cell>
          <cell r="J41">
            <v>0</v>
          </cell>
          <cell r="K41">
            <v>0</v>
          </cell>
          <cell r="L41">
            <v>0</v>
          </cell>
        </row>
        <row r="42">
          <cell r="A42">
            <v>37</v>
          </cell>
          <cell r="B42">
            <v>0</v>
          </cell>
          <cell r="C42">
            <v>0</v>
          </cell>
          <cell r="D42">
            <v>0</v>
          </cell>
          <cell r="E42">
            <v>0</v>
          </cell>
          <cell r="F42">
            <v>0</v>
          </cell>
          <cell r="G42">
            <v>0</v>
          </cell>
          <cell r="H42">
            <v>0</v>
          </cell>
          <cell r="I42">
            <v>0</v>
          </cell>
          <cell r="J42">
            <v>0</v>
          </cell>
          <cell r="K42">
            <v>0</v>
          </cell>
          <cell r="L42">
            <v>0</v>
          </cell>
        </row>
        <row r="43">
          <cell r="A43">
            <v>38</v>
          </cell>
          <cell r="B43">
            <v>0</v>
          </cell>
          <cell r="C43">
            <v>0</v>
          </cell>
          <cell r="D43">
            <v>0</v>
          </cell>
          <cell r="E43">
            <v>0</v>
          </cell>
          <cell r="F43">
            <v>0</v>
          </cell>
          <cell r="G43">
            <v>0</v>
          </cell>
          <cell r="H43">
            <v>0</v>
          </cell>
          <cell r="I43">
            <v>0</v>
          </cell>
          <cell r="J43">
            <v>0</v>
          </cell>
          <cell r="K43">
            <v>0</v>
          </cell>
          <cell r="L43">
            <v>0</v>
          </cell>
        </row>
        <row r="44">
          <cell r="A44">
            <v>39</v>
          </cell>
          <cell r="B44">
            <v>0</v>
          </cell>
          <cell r="C44">
            <v>0</v>
          </cell>
          <cell r="D44">
            <v>0</v>
          </cell>
          <cell r="E44">
            <v>0</v>
          </cell>
          <cell r="F44">
            <v>0</v>
          </cell>
          <cell r="G44">
            <v>0</v>
          </cell>
          <cell r="H44">
            <v>0</v>
          </cell>
          <cell r="I44">
            <v>0</v>
          </cell>
          <cell r="J44">
            <v>0</v>
          </cell>
          <cell r="K44">
            <v>0</v>
          </cell>
          <cell r="L44">
            <v>0</v>
          </cell>
        </row>
        <row r="45">
          <cell r="A45">
            <v>40</v>
          </cell>
          <cell r="B45">
            <v>0</v>
          </cell>
          <cell r="C45">
            <v>0</v>
          </cell>
          <cell r="D45">
            <v>0</v>
          </cell>
          <cell r="E45">
            <v>0</v>
          </cell>
          <cell r="F45">
            <v>0</v>
          </cell>
          <cell r="G45">
            <v>0</v>
          </cell>
          <cell r="H45">
            <v>0</v>
          </cell>
          <cell r="I45">
            <v>0</v>
          </cell>
          <cell r="J45">
            <v>0</v>
          </cell>
          <cell r="K45">
            <v>0</v>
          </cell>
          <cell r="L45">
            <v>0</v>
          </cell>
        </row>
        <row r="46">
          <cell r="A46">
            <v>41</v>
          </cell>
          <cell r="B46">
            <v>0</v>
          </cell>
          <cell r="C46">
            <v>0</v>
          </cell>
          <cell r="D46">
            <v>0</v>
          </cell>
          <cell r="E46">
            <v>0</v>
          </cell>
          <cell r="F46">
            <v>0</v>
          </cell>
          <cell r="G46">
            <v>0</v>
          </cell>
          <cell r="H46">
            <v>0</v>
          </cell>
          <cell r="I46">
            <v>0</v>
          </cell>
          <cell r="J46">
            <v>0</v>
          </cell>
          <cell r="K46">
            <v>0</v>
          </cell>
          <cell r="L46">
            <v>0</v>
          </cell>
        </row>
        <row r="47">
          <cell r="A47">
            <v>42</v>
          </cell>
          <cell r="B47">
            <v>0</v>
          </cell>
          <cell r="C47">
            <v>0</v>
          </cell>
          <cell r="D47">
            <v>0</v>
          </cell>
          <cell r="E47">
            <v>0</v>
          </cell>
          <cell r="F47">
            <v>0</v>
          </cell>
          <cell r="G47">
            <v>0</v>
          </cell>
          <cell r="H47">
            <v>0</v>
          </cell>
          <cell r="I47">
            <v>0</v>
          </cell>
          <cell r="J47">
            <v>0</v>
          </cell>
          <cell r="K47">
            <v>0</v>
          </cell>
          <cell r="L47">
            <v>0</v>
          </cell>
        </row>
        <row r="48">
          <cell r="A48">
            <v>43</v>
          </cell>
          <cell r="B48">
            <v>0</v>
          </cell>
          <cell r="C48">
            <v>0</v>
          </cell>
          <cell r="D48">
            <v>0</v>
          </cell>
          <cell r="E48">
            <v>0</v>
          </cell>
          <cell r="F48">
            <v>0</v>
          </cell>
          <cell r="G48">
            <v>0</v>
          </cell>
          <cell r="H48">
            <v>0</v>
          </cell>
          <cell r="I48">
            <v>0</v>
          </cell>
          <cell r="J48">
            <v>0</v>
          </cell>
          <cell r="K48">
            <v>0</v>
          </cell>
          <cell r="L48">
            <v>0</v>
          </cell>
        </row>
        <row r="49">
          <cell r="A49">
            <v>44</v>
          </cell>
          <cell r="B49">
            <v>0</v>
          </cell>
          <cell r="C49">
            <v>0</v>
          </cell>
          <cell r="D49">
            <v>0</v>
          </cell>
          <cell r="E49">
            <v>0</v>
          </cell>
          <cell r="F49">
            <v>0</v>
          </cell>
          <cell r="G49">
            <v>0</v>
          </cell>
          <cell r="H49">
            <v>0</v>
          </cell>
          <cell r="I49">
            <v>0</v>
          </cell>
          <cell r="J49">
            <v>0</v>
          </cell>
          <cell r="K49">
            <v>0</v>
          </cell>
          <cell r="L49">
            <v>0</v>
          </cell>
        </row>
        <row r="50">
          <cell r="A50">
            <v>45</v>
          </cell>
          <cell r="B50">
            <v>0</v>
          </cell>
          <cell r="C50">
            <v>0</v>
          </cell>
          <cell r="D50">
            <v>0</v>
          </cell>
          <cell r="E50">
            <v>0</v>
          </cell>
          <cell r="F50">
            <v>0</v>
          </cell>
          <cell r="G50">
            <v>0</v>
          </cell>
          <cell r="H50">
            <v>0</v>
          </cell>
          <cell r="I50">
            <v>0</v>
          </cell>
          <cell r="J50">
            <v>0</v>
          </cell>
          <cell r="K50">
            <v>0</v>
          </cell>
          <cell r="L50">
            <v>0</v>
          </cell>
        </row>
        <row r="51">
          <cell r="A51">
            <v>46</v>
          </cell>
          <cell r="B51">
            <v>0</v>
          </cell>
          <cell r="C51">
            <v>0</v>
          </cell>
          <cell r="D51">
            <v>0</v>
          </cell>
          <cell r="E51">
            <v>0</v>
          </cell>
          <cell r="F51">
            <v>0</v>
          </cell>
          <cell r="G51">
            <v>0</v>
          </cell>
          <cell r="H51">
            <v>0</v>
          </cell>
          <cell r="I51">
            <v>0</v>
          </cell>
          <cell r="J51">
            <v>0</v>
          </cell>
          <cell r="K51">
            <v>0</v>
          </cell>
          <cell r="L51">
            <v>0</v>
          </cell>
        </row>
        <row r="52">
          <cell r="A52">
            <v>47</v>
          </cell>
          <cell r="B52">
            <v>0</v>
          </cell>
          <cell r="C52">
            <v>0</v>
          </cell>
          <cell r="D52">
            <v>0</v>
          </cell>
          <cell r="E52">
            <v>0</v>
          </cell>
          <cell r="F52">
            <v>0</v>
          </cell>
          <cell r="G52">
            <v>0</v>
          </cell>
          <cell r="H52">
            <v>0</v>
          </cell>
          <cell r="I52">
            <v>0</v>
          </cell>
          <cell r="J52">
            <v>0</v>
          </cell>
          <cell r="K52">
            <v>0</v>
          </cell>
          <cell r="L52">
            <v>0</v>
          </cell>
        </row>
        <row r="53">
          <cell r="A53">
            <v>48</v>
          </cell>
          <cell r="B53">
            <v>0</v>
          </cell>
          <cell r="C53">
            <v>0</v>
          </cell>
          <cell r="D53">
            <v>0</v>
          </cell>
          <cell r="E53">
            <v>0</v>
          </cell>
          <cell r="F53">
            <v>0</v>
          </cell>
          <cell r="G53">
            <v>0</v>
          </cell>
          <cell r="H53">
            <v>0</v>
          </cell>
          <cell r="I53">
            <v>0</v>
          </cell>
          <cell r="J53">
            <v>0</v>
          </cell>
          <cell r="K53">
            <v>0</v>
          </cell>
          <cell r="L53">
            <v>0</v>
          </cell>
        </row>
        <row r="54">
          <cell r="A54">
            <v>49</v>
          </cell>
          <cell r="B54">
            <v>0</v>
          </cell>
          <cell r="C54">
            <v>0</v>
          </cell>
          <cell r="D54">
            <v>0</v>
          </cell>
          <cell r="E54">
            <v>0</v>
          </cell>
          <cell r="F54">
            <v>0</v>
          </cell>
          <cell r="G54">
            <v>0</v>
          </cell>
          <cell r="H54">
            <v>0</v>
          </cell>
          <cell r="I54">
            <v>0</v>
          </cell>
          <cell r="J54">
            <v>0</v>
          </cell>
          <cell r="K54">
            <v>0</v>
          </cell>
          <cell r="L54">
            <v>0</v>
          </cell>
        </row>
        <row r="55">
          <cell r="A55">
            <v>50</v>
          </cell>
          <cell r="B55">
            <v>0</v>
          </cell>
          <cell r="C55">
            <v>0</v>
          </cell>
          <cell r="D55">
            <v>0</v>
          </cell>
          <cell r="E55">
            <v>0</v>
          </cell>
          <cell r="F55">
            <v>0</v>
          </cell>
          <cell r="G55">
            <v>0</v>
          </cell>
          <cell r="H55">
            <v>0</v>
          </cell>
          <cell r="I55">
            <v>0</v>
          </cell>
          <cell r="J55">
            <v>0</v>
          </cell>
          <cell r="K55">
            <v>0</v>
          </cell>
          <cell r="L55">
            <v>0</v>
          </cell>
        </row>
        <row r="56">
          <cell r="A56">
            <v>51</v>
          </cell>
          <cell r="B56">
            <v>0</v>
          </cell>
          <cell r="C56">
            <v>0</v>
          </cell>
          <cell r="D56">
            <v>0</v>
          </cell>
          <cell r="E56">
            <v>0</v>
          </cell>
          <cell r="F56">
            <v>0</v>
          </cell>
          <cell r="G56">
            <v>0</v>
          </cell>
          <cell r="H56">
            <v>0</v>
          </cell>
          <cell r="I56">
            <v>0</v>
          </cell>
          <cell r="J56">
            <v>0</v>
          </cell>
          <cell r="K56">
            <v>0</v>
          </cell>
          <cell r="L56">
            <v>0</v>
          </cell>
        </row>
        <row r="57">
          <cell r="A57">
            <v>52</v>
          </cell>
          <cell r="B57">
            <v>0</v>
          </cell>
          <cell r="C57">
            <v>0</v>
          </cell>
          <cell r="D57">
            <v>0</v>
          </cell>
          <cell r="E57">
            <v>0</v>
          </cell>
          <cell r="F57">
            <v>0</v>
          </cell>
          <cell r="G57">
            <v>0</v>
          </cell>
          <cell r="H57">
            <v>0</v>
          </cell>
          <cell r="I57">
            <v>0</v>
          </cell>
          <cell r="J57">
            <v>0</v>
          </cell>
          <cell r="K57">
            <v>0</v>
          </cell>
          <cell r="L57">
            <v>0</v>
          </cell>
        </row>
        <row r="58">
          <cell r="A58">
            <v>53</v>
          </cell>
          <cell r="B58">
            <v>0</v>
          </cell>
          <cell r="C58">
            <v>0</v>
          </cell>
          <cell r="D58">
            <v>0</v>
          </cell>
          <cell r="E58">
            <v>0</v>
          </cell>
          <cell r="F58">
            <v>0</v>
          </cell>
          <cell r="G58">
            <v>0</v>
          </cell>
          <cell r="H58">
            <v>0</v>
          </cell>
          <cell r="I58">
            <v>0</v>
          </cell>
          <cell r="J58">
            <v>0</v>
          </cell>
          <cell r="K58">
            <v>0</v>
          </cell>
          <cell r="L58">
            <v>0</v>
          </cell>
        </row>
        <row r="59">
          <cell r="A59">
            <v>54</v>
          </cell>
          <cell r="B59">
            <v>0</v>
          </cell>
          <cell r="C59">
            <v>0</v>
          </cell>
          <cell r="D59">
            <v>0</v>
          </cell>
          <cell r="E59">
            <v>0</v>
          </cell>
          <cell r="F59">
            <v>0</v>
          </cell>
          <cell r="G59">
            <v>0</v>
          </cell>
          <cell r="H59">
            <v>0</v>
          </cell>
          <cell r="I59">
            <v>0</v>
          </cell>
          <cell r="J59">
            <v>0</v>
          </cell>
          <cell r="K59">
            <v>0</v>
          </cell>
          <cell r="L59">
            <v>0</v>
          </cell>
        </row>
        <row r="60">
          <cell r="A60">
            <v>55</v>
          </cell>
          <cell r="B60">
            <v>0</v>
          </cell>
          <cell r="C60">
            <v>0</v>
          </cell>
          <cell r="D60">
            <v>0</v>
          </cell>
          <cell r="E60">
            <v>0</v>
          </cell>
          <cell r="F60">
            <v>0</v>
          </cell>
          <cell r="G60">
            <v>0</v>
          </cell>
          <cell r="H60">
            <v>0</v>
          </cell>
          <cell r="I60">
            <v>0</v>
          </cell>
          <cell r="J60">
            <v>0</v>
          </cell>
          <cell r="K60">
            <v>0</v>
          </cell>
          <cell r="L60">
            <v>0</v>
          </cell>
        </row>
        <row r="61">
          <cell r="A61">
            <v>56</v>
          </cell>
          <cell r="B61">
            <v>0</v>
          </cell>
          <cell r="C61">
            <v>0</v>
          </cell>
          <cell r="D61">
            <v>0</v>
          </cell>
          <cell r="E61">
            <v>0</v>
          </cell>
          <cell r="F61">
            <v>0</v>
          </cell>
          <cell r="G61">
            <v>0</v>
          </cell>
          <cell r="H61">
            <v>0</v>
          </cell>
          <cell r="I61">
            <v>0</v>
          </cell>
          <cell r="J61">
            <v>0</v>
          </cell>
          <cell r="K61">
            <v>0</v>
          </cell>
          <cell r="L61">
            <v>0</v>
          </cell>
        </row>
        <row r="62">
          <cell r="A62">
            <v>57</v>
          </cell>
          <cell r="B62">
            <v>0</v>
          </cell>
          <cell r="C62">
            <v>0</v>
          </cell>
          <cell r="D62">
            <v>0</v>
          </cell>
          <cell r="E62">
            <v>0</v>
          </cell>
          <cell r="F62">
            <v>0</v>
          </cell>
          <cell r="G62">
            <v>0</v>
          </cell>
          <cell r="H62">
            <v>0</v>
          </cell>
          <cell r="I62">
            <v>0</v>
          </cell>
          <cell r="J62">
            <v>0</v>
          </cell>
          <cell r="K62">
            <v>0</v>
          </cell>
          <cell r="L62">
            <v>0</v>
          </cell>
        </row>
        <row r="63">
          <cell r="A63">
            <v>58</v>
          </cell>
          <cell r="B63">
            <v>0</v>
          </cell>
          <cell r="C63">
            <v>0</v>
          </cell>
          <cell r="D63">
            <v>0</v>
          </cell>
          <cell r="E63">
            <v>0</v>
          </cell>
          <cell r="F63">
            <v>0</v>
          </cell>
          <cell r="G63">
            <v>0</v>
          </cell>
          <cell r="H63">
            <v>0</v>
          </cell>
          <cell r="I63">
            <v>0</v>
          </cell>
          <cell r="J63">
            <v>0</v>
          </cell>
          <cell r="K63">
            <v>0</v>
          </cell>
          <cell r="L63">
            <v>0</v>
          </cell>
        </row>
        <row r="64">
          <cell r="A64">
            <v>59</v>
          </cell>
          <cell r="B64">
            <v>0</v>
          </cell>
          <cell r="C64">
            <v>0</v>
          </cell>
          <cell r="D64">
            <v>0</v>
          </cell>
          <cell r="E64">
            <v>0</v>
          </cell>
          <cell r="F64">
            <v>0</v>
          </cell>
          <cell r="G64">
            <v>0</v>
          </cell>
          <cell r="H64">
            <v>0</v>
          </cell>
          <cell r="I64">
            <v>0</v>
          </cell>
          <cell r="J64">
            <v>0</v>
          </cell>
          <cell r="K64">
            <v>0</v>
          </cell>
          <cell r="L64">
            <v>0</v>
          </cell>
        </row>
        <row r="65">
          <cell r="A65">
            <v>60</v>
          </cell>
          <cell r="B65">
            <v>0</v>
          </cell>
          <cell r="C65">
            <v>0</v>
          </cell>
          <cell r="D65">
            <v>0</v>
          </cell>
          <cell r="E65">
            <v>0</v>
          </cell>
          <cell r="F65">
            <v>0</v>
          </cell>
          <cell r="G65">
            <v>0</v>
          </cell>
          <cell r="H65">
            <v>0</v>
          </cell>
          <cell r="I65">
            <v>0</v>
          </cell>
          <cell r="J65">
            <v>0</v>
          </cell>
          <cell r="K65">
            <v>0</v>
          </cell>
          <cell r="L65">
            <v>0</v>
          </cell>
        </row>
      </sheetData>
      <sheetData sheetId="87">
        <row r="11">
          <cell r="I11">
            <v>1</v>
          </cell>
        </row>
      </sheetData>
      <sheetData sheetId="88">
        <row r="7">
          <cell r="A7">
            <v>1</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Mengidentifikasi peralatan teknologi informasi dan komunikasi di berbagai bidang dengan cermat dan berhati-hati Menjelaskan fungsi berbagai peralatan teknologi informasi dan komunikasi dengan berfikir logis</v>
          </cell>
          <cell r="F7" t="str">
            <v>Buku Paket &amp; Perangkat TIK (komputer, telepon/ hand-phone, faximail, multi media dll.),buku paket, lembar kerja</v>
          </cell>
          <cell r="G7" t="str">
            <v>Apakah yang dimaksud dengan komputer, jelaskan !</v>
          </cell>
          <cell r="H7" t="str">
            <v>Secara Bahasa Komputer berasal dari Bahasa Inggris, yakni To Compute, atau Bahasa Latin "Computare. Sedangkan secara istilah komputer adalah alat yang digunakan untuk menginput, memproses, menyimpan dan mengoutputkan sebuat data, agar lebih tertata rapi</v>
          </cell>
        </row>
        <row r="8">
          <cell r="A8">
            <v>2</v>
          </cell>
          <cell r="B8">
            <v>0</v>
          </cell>
          <cell r="C8">
            <v>0</v>
          </cell>
          <cell r="D8">
            <v>0</v>
          </cell>
          <cell r="E8">
            <v>0</v>
          </cell>
          <cell r="F8">
            <v>0</v>
          </cell>
          <cell r="G8">
            <v>0</v>
          </cell>
          <cell r="H8">
            <v>0</v>
          </cell>
        </row>
        <row r="9">
          <cell r="A9">
            <v>3</v>
          </cell>
          <cell r="B9">
            <v>0</v>
          </cell>
          <cell r="C9">
            <v>0</v>
          </cell>
          <cell r="D9">
            <v>0</v>
          </cell>
          <cell r="E9">
            <v>0</v>
          </cell>
          <cell r="F9">
            <v>0</v>
          </cell>
          <cell r="G9">
            <v>0</v>
          </cell>
          <cell r="H9">
            <v>0</v>
          </cell>
        </row>
        <row r="10">
          <cell r="A10">
            <v>4</v>
          </cell>
          <cell r="B10">
            <v>0</v>
          </cell>
          <cell r="C10">
            <v>0</v>
          </cell>
          <cell r="D10">
            <v>0</v>
          </cell>
          <cell r="E10">
            <v>0</v>
          </cell>
          <cell r="F10">
            <v>0</v>
          </cell>
          <cell r="G10">
            <v>0</v>
          </cell>
          <cell r="H10">
            <v>0</v>
          </cell>
        </row>
        <row r="11">
          <cell r="A11">
            <v>5</v>
          </cell>
          <cell r="B11">
            <v>0</v>
          </cell>
          <cell r="C11">
            <v>0</v>
          </cell>
          <cell r="D11">
            <v>0</v>
          </cell>
          <cell r="E11">
            <v>0</v>
          </cell>
          <cell r="F11">
            <v>0</v>
          </cell>
          <cell r="G11">
            <v>0</v>
          </cell>
          <cell r="H11">
            <v>0</v>
          </cell>
        </row>
        <row r="12">
          <cell r="A12">
            <v>6</v>
          </cell>
          <cell r="B12">
            <v>0</v>
          </cell>
          <cell r="C12">
            <v>0</v>
          </cell>
          <cell r="D12">
            <v>0</v>
          </cell>
          <cell r="E12">
            <v>0</v>
          </cell>
          <cell r="F12">
            <v>0</v>
          </cell>
          <cell r="G12">
            <v>0</v>
          </cell>
          <cell r="H12">
            <v>0</v>
          </cell>
        </row>
        <row r="13">
          <cell r="A13">
            <v>7</v>
          </cell>
          <cell r="B13">
            <v>0</v>
          </cell>
          <cell r="C13">
            <v>0</v>
          </cell>
          <cell r="D13">
            <v>0</v>
          </cell>
          <cell r="E13">
            <v>0</v>
          </cell>
          <cell r="F13">
            <v>0</v>
          </cell>
          <cell r="G13">
            <v>0</v>
          </cell>
          <cell r="H13">
            <v>0</v>
          </cell>
        </row>
        <row r="14">
          <cell r="A14">
            <v>8</v>
          </cell>
          <cell r="B14">
            <v>0</v>
          </cell>
          <cell r="C14">
            <v>0</v>
          </cell>
          <cell r="D14">
            <v>0</v>
          </cell>
          <cell r="E14">
            <v>0</v>
          </cell>
          <cell r="F14">
            <v>0</v>
          </cell>
          <cell r="G14">
            <v>0</v>
          </cell>
          <cell r="H14">
            <v>0</v>
          </cell>
        </row>
        <row r="15">
          <cell r="A15">
            <v>9</v>
          </cell>
          <cell r="B15">
            <v>0</v>
          </cell>
          <cell r="C15">
            <v>0</v>
          </cell>
          <cell r="D15">
            <v>0</v>
          </cell>
          <cell r="E15">
            <v>0</v>
          </cell>
          <cell r="F15">
            <v>0</v>
          </cell>
          <cell r="G15">
            <v>0</v>
          </cell>
          <cell r="H15">
            <v>0</v>
          </cell>
        </row>
        <row r="16">
          <cell r="A16">
            <v>10</v>
          </cell>
          <cell r="B16">
            <v>0</v>
          </cell>
          <cell r="C16">
            <v>0</v>
          </cell>
          <cell r="D16">
            <v>0</v>
          </cell>
          <cell r="E16">
            <v>0</v>
          </cell>
          <cell r="F16">
            <v>0</v>
          </cell>
          <cell r="G16">
            <v>0</v>
          </cell>
          <cell r="H16">
            <v>0</v>
          </cell>
        </row>
        <row r="17">
          <cell r="A17">
            <v>11</v>
          </cell>
          <cell r="B17">
            <v>0</v>
          </cell>
          <cell r="C17">
            <v>0</v>
          </cell>
          <cell r="D17">
            <v>0</v>
          </cell>
          <cell r="E17">
            <v>0</v>
          </cell>
          <cell r="F17">
            <v>0</v>
          </cell>
          <cell r="G17">
            <v>0</v>
          </cell>
          <cell r="H17">
            <v>0</v>
          </cell>
        </row>
        <row r="18">
          <cell r="A18">
            <v>12</v>
          </cell>
          <cell r="B18">
            <v>0</v>
          </cell>
          <cell r="C18">
            <v>0</v>
          </cell>
          <cell r="D18">
            <v>0</v>
          </cell>
          <cell r="E18">
            <v>0</v>
          </cell>
          <cell r="F18">
            <v>0</v>
          </cell>
          <cell r="G18">
            <v>0</v>
          </cell>
          <cell r="H18">
            <v>0</v>
          </cell>
        </row>
        <row r="19">
          <cell r="A19">
            <v>13</v>
          </cell>
          <cell r="B19">
            <v>0</v>
          </cell>
          <cell r="C19">
            <v>0</v>
          </cell>
          <cell r="D19">
            <v>0</v>
          </cell>
          <cell r="E19">
            <v>0</v>
          </cell>
          <cell r="F19">
            <v>0</v>
          </cell>
          <cell r="G19">
            <v>0</v>
          </cell>
          <cell r="H19">
            <v>0</v>
          </cell>
        </row>
        <row r="20">
          <cell r="A20">
            <v>14</v>
          </cell>
          <cell r="B20">
            <v>0</v>
          </cell>
          <cell r="C20">
            <v>0</v>
          </cell>
          <cell r="D20">
            <v>0</v>
          </cell>
          <cell r="E20">
            <v>0</v>
          </cell>
          <cell r="F20">
            <v>0</v>
          </cell>
          <cell r="G20">
            <v>0</v>
          </cell>
          <cell r="H20">
            <v>0</v>
          </cell>
        </row>
        <row r="21">
          <cell r="A21">
            <v>15</v>
          </cell>
          <cell r="B21">
            <v>0</v>
          </cell>
          <cell r="C21">
            <v>0</v>
          </cell>
          <cell r="D21">
            <v>0</v>
          </cell>
          <cell r="E21">
            <v>0</v>
          </cell>
          <cell r="F21">
            <v>0</v>
          </cell>
          <cell r="G21">
            <v>0</v>
          </cell>
          <cell r="H21">
            <v>0</v>
          </cell>
        </row>
        <row r="22">
          <cell r="A22">
            <v>16</v>
          </cell>
          <cell r="B22">
            <v>0</v>
          </cell>
          <cell r="C22">
            <v>0</v>
          </cell>
          <cell r="D22">
            <v>0</v>
          </cell>
          <cell r="E22">
            <v>0</v>
          </cell>
          <cell r="F22">
            <v>0</v>
          </cell>
          <cell r="G22">
            <v>0</v>
          </cell>
          <cell r="H22">
            <v>0</v>
          </cell>
        </row>
        <row r="23">
          <cell r="A23">
            <v>17</v>
          </cell>
          <cell r="B23">
            <v>0</v>
          </cell>
          <cell r="C23">
            <v>0</v>
          </cell>
          <cell r="D23">
            <v>0</v>
          </cell>
          <cell r="E23">
            <v>0</v>
          </cell>
          <cell r="F23">
            <v>0</v>
          </cell>
          <cell r="G23">
            <v>0</v>
          </cell>
          <cell r="H23">
            <v>0</v>
          </cell>
        </row>
        <row r="24">
          <cell r="A24">
            <v>18</v>
          </cell>
          <cell r="B24">
            <v>0</v>
          </cell>
          <cell r="C24">
            <v>0</v>
          </cell>
          <cell r="D24">
            <v>0</v>
          </cell>
          <cell r="E24">
            <v>0</v>
          </cell>
          <cell r="F24">
            <v>0</v>
          </cell>
          <cell r="G24">
            <v>0</v>
          </cell>
          <cell r="H24">
            <v>0</v>
          </cell>
        </row>
        <row r="25">
          <cell r="A25">
            <v>19</v>
          </cell>
          <cell r="B25">
            <v>0</v>
          </cell>
          <cell r="C25">
            <v>0</v>
          </cell>
          <cell r="D25">
            <v>0</v>
          </cell>
          <cell r="E25">
            <v>0</v>
          </cell>
          <cell r="F25">
            <v>0</v>
          </cell>
          <cell r="G25">
            <v>0</v>
          </cell>
          <cell r="H25">
            <v>0</v>
          </cell>
        </row>
        <row r="26">
          <cell r="A26">
            <v>20</v>
          </cell>
          <cell r="B26">
            <v>0</v>
          </cell>
          <cell r="C26">
            <v>0</v>
          </cell>
          <cell r="D26">
            <v>0</v>
          </cell>
          <cell r="E26">
            <v>0</v>
          </cell>
          <cell r="F26">
            <v>0</v>
          </cell>
          <cell r="G26">
            <v>0</v>
          </cell>
          <cell r="H26">
            <v>0</v>
          </cell>
        </row>
      </sheetData>
      <sheetData sheetId="89"/>
      <sheetData sheetId="90"/>
      <sheetData sheetId="91"/>
      <sheetData sheetId="92">
        <row r="1">
          <cell r="W1" t="str">
            <v xml:space="preserve"> 1-A</v>
          </cell>
          <cell r="X1">
            <v>36</v>
          </cell>
        </row>
        <row r="2">
          <cell r="W2" t="str">
            <v xml:space="preserve"> 1-B</v>
          </cell>
          <cell r="X2">
            <v>35</v>
          </cell>
        </row>
        <row r="3">
          <cell r="W3" t="str">
            <v xml:space="preserve"> 1-C</v>
          </cell>
          <cell r="X3">
            <v>0</v>
          </cell>
        </row>
        <row r="4">
          <cell r="W4" t="str">
            <v xml:space="preserve"> 1-D</v>
          </cell>
          <cell r="X4">
            <v>0</v>
          </cell>
        </row>
        <row r="5">
          <cell r="W5" t="str">
            <v xml:space="preserve"> 1-E</v>
          </cell>
          <cell r="X5">
            <v>0</v>
          </cell>
        </row>
        <row r="6">
          <cell r="W6" t="str">
            <v xml:space="preserve"> 1-F</v>
          </cell>
          <cell r="X6">
            <v>0</v>
          </cell>
        </row>
        <row r="7">
          <cell r="W7" t="str">
            <v xml:space="preserve"> 1-G</v>
          </cell>
          <cell r="X7">
            <v>0</v>
          </cell>
        </row>
        <row r="8">
          <cell r="W8" t="str">
            <v xml:space="preserve"> 1-H</v>
          </cell>
          <cell r="X8">
            <v>0</v>
          </cell>
        </row>
        <row r="14">
          <cell r="AB14" t="str">
            <v xml:space="preserve"> 1-A</v>
          </cell>
          <cell r="AC14" t="str">
            <v xml:space="preserve"> 1-B</v>
          </cell>
          <cell r="AD14" t="str">
            <v xml:space="preserve"> 1-C</v>
          </cell>
          <cell r="AE14" t="str">
            <v xml:space="preserve"> 1-D</v>
          </cell>
          <cell r="AF14" t="str">
            <v xml:space="preserve"> 1-E</v>
          </cell>
          <cell r="AG14" t="str">
            <v xml:space="preserve"> 1-F</v>
          </cell>
          <cell r="AH14" t="str">
            <v xml:space="preserve"> 1-G</v>
          </cell>
          <cell r="AI14" t="str">
            <v xml:space="preserve"> 1-H</v>
          </cell>
        </row>
        <row r="15">
          <cell r="AB15">
            <v>74.772222222222211</v>
          </cell>
          <cell r="AC15" t="str">
            <v/>
          </cell>
          <cell r="AD15" t="str">
            <v/>
          </cell>
          <cell r="AE15" t="str">
            <v/>
          </cell>
          <cell r="AF15" t="str">
            <v/>
          </cell>
          <cell r="AG15" t="str">
            <v/>
          </cell>
          <cell r="AH15" t="str">
            <v/>
          </cell>
          <cell r="AI15" t="str">
            <v/>
          </cell>
        </row>
      </sheetData>
      <sheetData sheetId="93"/>
      <sheetData sheetId="94"/>
      <sheetData sheetId="95"/>
      <sheetData sheetId="96"/>
      <sheetData sheetId="97"/>
      <sheetData sheetId="98"/>
      <sheetData sheetId="9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sheetName val="conv"/>
      <sheetName val="data"/>
      <sheetName val="DATA MC"/>
      <sheetName val="NILAI MC"/>
      <sheetName val="analisi MC"/>
      <sheetName val="PROSES MC"/>
      <sheetName val="GRFIK MC"/>
      <sheetName val="DATA UR"/>
      <sheetName val="Proses UR"/>
      <sheetName val="Analisis UR"/>
      <sheetName val="NILAI UR"/>
      <sheetName val="DIAGRAM UR"/>
      <sheetName val="Nil Gab"/>
      <sheetName val="Remed"/>
      <sheetName val="Perbaikan"/>
      <sheetName val="Saran"/>
      <sheetName val="dasek"/>
      <sheetName val="dagur"/>
      <sheetName val="sik1"/>
      <sheetName val="sik2"/>
      <sheetName val="sik3"/>
      <sheetName val="sik4"/>
      <sheetName val="sik5"/>
      <sheetName val="sik6"/>
      <sheetName val="sik7"/>
      <sheetName val="sik8"/>
      <sheetName val="rek1"/>
      <sheetName val="rek2"/>
      <sheetName val="rek3"/>
      <sheetName val="rek4"/>
      <sheetName val="rek5"/>
      <sheetName val="rek6"/>
      <sheetName val="rek7"/>
      <sheetName val="rek8"/>
      <sheetName val="ket1"/>
      <sheetName val="ket2"/>
      <sheetName val="ket3"/>
      <sheetName val="ket4"/>
      <sheetName val="ket5"/>
      <sheetName val="ket6"/>
      <sheetName val="ket7"/>
      <sheetName val="ket8"/>
      <sheetName val="peng1"/>
      <sheetName val="peng2"/>
      <sheetName val="peng3"/>
      <sheetName val="peng4"/>
      <sheetName val="peng5"/>
      <sheetName val="peng6"/>
      <sheetName val="peng7"/>
      <sheetName val="peng8"/>
      <sheetName val="Sheet1"/>
      <sheetName val="dasiUt"/>
      <sheetName val="jur1"/>
      <sheetName val="jur2"/>
      <sheetName val="jur3"/>
      <sheetName val="jur4"/>
      <sheetName val="jur5"/>
      <sheetName val="jur6"/>
      <sheetName val="jur7"/>
      <sheetName val="jur8"/>
      <sheetName val="ab1"/>
      <sheetName val="ab2"/>
      <sheetName val="ab3"/>
      <sheetName val="ab4"/>
      <sheetName val="ab5"/>
      <sheetName val="ab6"/>
      <sheetName val="ab7"/>
      <sheetName val="ab8"/>
      <sheetName val="skl"/>
      <sheetName val="ki-kd"/>
      <sheetName val="kkm"/>
      <sheetName val="kaldik"/>
      <sheetName val="me"/>
      <sheetName val="jadNgajar"/>
      <sheetName val="prota"/>
      <sheetName val="Buku"/>
      <sheetName val="EtikGuru"/>
      <sheetName val="IkrarGuru"/>
      <sheetName val="prosem"/>
      <sheetName val="Nil"/>
      <sheetName val="Pembiasaan"/>
      <sheetName val="Sila_Rpp"/>
      <sheetName val="analisis HU"/>
      <sheetName val="MenuKis"/>
      <sheetName val="DataKis"/>
      <sheetName val="database"/>
      <sheetName val="KartuPG"/>
      <sheetName val="RSoalEs"/>
      <sheetName val="Cover"/>
      <sheetName val="kartuESy"/>
      <sheetName val="Tatib"/>
      <sheetName val="DS"/>
      <sheetName val="EvDiri"/>
      <sheetName val="TindakL"/>
      <sheetName val="cov"/>
      <sheetName val="cov1"/>
      <sheetName val="admG"/>
      <sheetName val="Menut"/>
      <sheetName val="pering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4">
          <cell r="B4" t="str">
            <v xml:space="preserve"> 1-A</v>
          </cell>
          <cell r="C4" t="str">
            <v xml:space="preserve"> 1-B</v>
          </cell>
          <cell r="D4" t="str">
            <v xml:space="preserve"> 1-C</v>
          </cell>
          <cell r="E4" t="str">
            <v xml:space="preserve"> 1-D</v>
          </cell>
          <cell r="F4" t="str">
            <v xml:space="preserve"> 1-E</v>
          </cell>
          <cell r="G4" t="str">
            <v xml:space="preserve"> 1-F</v>
          </cell>
          <cell r="H4" t="str">
            <v xml:space="preserve"> 1-G</v>
          </cell>
          <cell r="I4" t="str">
            <v xml:space="preserve"> 1-H</v>
          </cell>
        </row>
        <row r="5">
          <cell r="B5" t="str">
            <v>ACHMAD SYAUQI</v>
          </cell>
          <cell r="C5" t="str">
            <v>ACHMAD BUKHORI</v>
          </cell>
          <cell r="D5">
            <v>0</v>
          </cell>
          <cell r="E5">
            <v>0</v>
          </cell>
          <cell r="F5">
            <v>0</v>
          </cell>
          <cell r="G5">
            <v>0</v>
          </cell>
          <cell r="H5">
            <v>0</v>
          </cell>
          <cell r="I5">
            <v>0</v>
          </cell>
        </row>
        <row r="6">
          <cell r="B6" t="str">
            <v>ADAM NURSAID</v>
          </cell>
          <cell r="C6" t="str">
            <v>ADRIAN IBNU RACHMAN</v>
          </cell>
          <cell r="D6">
            <v>0</v>
          </cell>
          <cell r="E6">
            <v>0</v>
          </cell>
          <cell r="F6">
            <v>0</v>
          </cell>
          <cell r="G6">
            <v>0</v>
          </cell>
          <cell r="H6">
            <v>0</v>
          </cell>
          <cell r="I6">
            <v>0</v>
          </cell>
        </row>
        <row r="7">
          <cell r="B7" t="str">
            <v>ADZRA NADIRA NUR AMALIA</v>
          </cell>
          <cell r="C7" t="str">
            <v>ALI SYEH ABU BAKAR</v>
          </cell>
          <cell r="D7">
            <v>0</v>
          </cell>
          <cell r="E7">
            <v>0</v>
          </cell>
          <cell r="F7">
            <v>0</v>
          </cell>
          <cell r="G7">
            <v>0</v>
          </cell>
          <cell r="H7">
            <v>0</v>
          </cell>
          <cell r="I7">
            <v>0</v>
          </cell>
        </row>
        <row r="8">
          <cell r="B8" t="str">
            <v>AHMANDA SYAHRIL GUSMAN</v>
          </cell>
          <cell r="C8" t="str">
            <v>ANDRE NAUFAL PUTRA</v>
          </cell>
          <cell r="D8">
            <v>0</v>
          </cell>
          <cell r="E8">
            <v>0</v>
          </cell>
          <cell r="F8">
            <v>0</v>
          </cell>
          <cell r="G8">
            <v>0</v>
          </cell>
          <cell r="H8">
            <v>0</v>
          </cell>
          <cell r="I8">
            <v>0</v>
          </cell>
        </row>
        <row r="9">
          <cell r="B9" t="str">
            <v>ARDIYANSYAH TEGAR RAMADAN</v>
          </cell>
          <cell r="C9" t="str">
            <v>ANGEL AULIA RAHMA</v>
          </cell>
          <cell r="D9">
            <v>0</v>
          </cell>
          <cell r="E9">
            <v>0</v>
          </cell>
          <cell r="F9">
            <v>0</v>
          </cell>
          <cell r="G9">
            <v>0</v>
          </cell>
          <cell r="H9">
            <v>0</v>
          </cell>
          <cell r="I9">
            <v>0</v>
          </cell>
        </row>
        <row r="10">
          <cell r="B10" t="str">
            <v>BONA  RAMADHANI  ZEIN</v>
          </cell>
          <cell r="C10" t="str">
            <v>CRUS PRADANA KUSUMA</v>
          </cell>
          <cell r="D10">
            <v>0</v>
          </cell>
          <cell r="E10">
            <v>0</v>
          </cell>
          <cell r="F10">
            <v>0</v>
          </cell>
          <cell r="G10">
            <v>0</v>
          </cell>
          <cell r="H10">
            <v>0</v>
          </cell>
          <cell r="I10">
            <v>0</v>
          </cell>
        </row>
        <row r="11">
          <cell r="B11" t="str">
            <v>BUNGA AMELIA</v>
          </cell>
          <cell r="C11" t="str">
            <v>DEA SITI APRIANTI</v>
          </cell>
          <cell r="D11">
            <v>0</v>
          </cell>
          <cell r="E11">
            <v>0</v>
          </cell>
          <cell r="F11">
            <v>0</v>
          </cell>
          <cell r="G11">
            <v>0</v>
          </cell>
          <cell r="H11">
            <v>0</v>
          </cell>
          <cell r="I11">
            <v>0</v>
          </cell>
        </row>
        <row r="12">
          <cell r="B12" t="str">
            <v>CHELSY MILKA NAIYALA SHOFYAN</v>
          </cell>
          <cell r="C12" t="str">
            <v>DHINI ARETA PUTRI PURWANTO</v>
          </cell>
          <cell r="D12">
            <v>0</v>
          </cell>
          <cell r="E12">
            <v>0</v>
          </cell>
          <cell r="F12">
            <v>0</v>
          </cell>
          <cell r="G12">
            <v>0</v>
          </cell>
          <cell r="H12">
            <v>0</v>
          </cell>
          <cell r="I12">
            <v>0</v>
          </cell>
        </row>
        <row r="13">
          <cell r="B13" t="str">
            <v>DANANG PRASETYO</v>
          </cell>
          <cell r="C13" t="str">
            <v>EKA PUTRI WULANDARI</v>
          </cell>
          <cell r="D13">
            <v>0</v>
          </cell>
          <cell r="E13">
            <v>0</v>
          </cell>
          <cell r="F13">
            <v>0</v>
          </cell>
          <cell r="G13">
            <v>0</v>
          </cell>
          <cell r="H13">
            <v>0</v>
          </cell>
          <cell r="I13">
            <v>0</v>
          </cell>
        </row>
        <row r="14">
          <cell r="B14" t="str">
            <v>DANIEL SAMUEL TUPALESSY</v>
          </cell>
          <cell r="C14" t="str">
            <v>FABIAN AHMAD KHALIEF</v>
          </cell>
          <cell r="D14">
            <v>0</v>
          </cell>
          <cell r="E14">
            <v>0</v>
          </cell>
          <cell r="F14">
            <v>0</v>
          </cell>
          <cell r="G14">
            <v>0</v>
          </cell>
          <cell r="H14">
            <v>0</v>
          </cell>
          <cell r="I14">
            <v>0</v>
          </cell>
        </row>
        <row r="15">
          <cell r="B15" t="str">
            <v>DUTA FAUZY DWITAMA</v>
          </cell>
          <cell r="C15" t="str">
            <v>FADIA QABILA PUTRI CANDRA</v>
          </cell>
          <cell r="D15">
            <v>0</v>
          </cell>
          <cell r="E15">
            <v>0</v>
          </cell>
          <cell r="F15">
            <v>0</v>
          </cell>
          <cell r="G15">
            <v>0</v>
          </cell>
          <cell r="H15">
            <v>0</v>
          </cell>
          <cell r="I15">
            <v>0</v>
          </cell>
        </row>
        <row r="16">
          <cell r="B16" t="str">
            <v>DWI RAMADHAN</v>
          </cell>
          <cell r="C16" t="str">
            <v>FAJAR RAMADHAN</v>
          </cell>
          <cell r="D16">
            <v>0</v>
          </cell>
          <cell r="E16">
            <v>0</v>
          </cell>
          <cell r="F16">
            <v>0</v>
          </cell>
          <cell r="G16">
            <v>0</v>
          </cell>
          <cell r="H16">
            <v>0</v>
          </cell>
          <cell r="I16">
            <v>0</v>
          </cell>
        </row>
        <row r="17">
          <cell r="B17" t="str">
            <v>ELSA RAHMA ALYA</v>
          </cell>
          <cell r="C17" t="str">
            <v>FATIMATU ZAHRA</v>
          </cell>
          <cell r="D17">
            <v>0</v>
          </cell>
          <cell r="E17">
            <v>0</v>
          </cell>
          <cell r="F17">
            <v>0</v>
          </cell>
          <cell r="G17">
            <v>0</v>
          </cell>
          <cell r="H17">
            <v>0</v>
          </cell>
          <cell r="I17">
            <v>0</v>
          </cell>
        </row>
        <row r="18">
          <cell r="B18" t="str">
            <v>FIKRI RAMDHONI HIDAYAT</v>
          </cell>
          <cell r="C18" t="str">
            <v>FERDIANSYAH MAULANA</v>
          </cell>
          <cell r="D18">
            <v>0</v>
          </cell>
          <cell r="E18">
            <v>0</v>
          </cell>
          <cell r="F18">
            <v>0</v>
          </cell>
          <cell r="G18">
            <v>0</v>
          </cell>
          <cell r="H18">
            <v>0</v>
          </cell>
          <cell r="I18">
            <v>0</v>
          </cell>
        </row>
        <row r="19">
          <cell r="B19" t="str">
            <v>GHINA ARLIENTA BALQIS KISWARA</v>
          </cell>
          <cell r="C19" t="str">
            <v>FERRY KUSUMA</v>
          </cell>
          <cell r="D19">
            <v>0</v>
          </cell>
          <cell r="E19">
            <v>0</v>
          </cell>
          <cell r="F19">
            <v>0</v>
          </cell>
          <cell r="G19">
            <v>0</v>
          </cell>
          <cell r="H19">
            <v>0</v>
          </cell>
          <cell r="I19">
            <v>0</v>
          </cell>
        </row>
        <row r="20">
          <cell r="B20" t="str">
            <v>GIDEON RAEL</v>
          </cell>
          <cell r="C20" t="str">
            <v>FITRAH AMELIA PRATIWI</v>
          </cell>
          <cell r="D20">
            <v>0</v>
          </cell>
          <cell r="E20">
            <v>0</v>
          </cell>
          <cell r="F20">
            <v>0</v>
          </cell>
          <cell r="G20">
            <v>0</v>
          </cell>
          <cell r="H20">
            <v>0</v>
          </cell>
          <cell r="I20">
            <v>0</v>
          </cell>
        </row>
        <row r="21">
          <cell r="B21" t="str">
            <v>GIVORSCHY SOPLANTILA</v>
          </cell>
          <cell r="C21" t="str">
            <v>FITRIYANIH</v>
          </cell>
          <cell r="D21">
            <v>0</v>
          </cell>
          <cell r="E21">
            <v>0</v>
          </cell>
          <cell r="F21">
            <v>0</v>
          </cell>
          <cell r="G21">
            <v>0</v>
          </cell>
          <cell r="H21">
            <v>0</v>
          </cell>
          <cell r="I21">
            <v>0</v>
          </cell>
        </row>
        <row r="22">
          <cell r="B22" t="str">
            <v>HAYFA NADIRA ANDRIANSYAH</v>
          </cell>
          <cell r="C22" t="str">
            <v>GUNTUR WIBOWO</v>
          </cell>
          <cell r="D22">
            <v>0</v>
          </cell>
          <cell r="E22">
            <v>0</v>
          </cell>
          <cell r="F22">
            <v>0</v>
          </cell>
          <cell r="G22">
            <v>0</v>
          </cell>
          <cell r="H22">
            <v>0</v>
          </cell>
          <cell r="I22">
            <v>0</v>
          </cell>
        </row>
        <row r="23">
          <cell r="B23" t="str">
            <v>ILHAM ISLAMET</v>
          </cell>
          <cell r="C23" t="str">
            <v>HEDI HIDAYAT</v>
          </cell>
          <cell r="D23">
            <v>0</v>
          </cell>
          <cell r="E23">
            <v>0</v>
          </cell>
          <cell r="F23">
            <v>0</v>
          </cell>
          <cell r="G23">
            <v>0</v>
          </cell>
          <cell r="H23">
            <v>0</v>
          </cell>
          <cell r="I23">
            <v>0</v>
          </cell>
        </row>
        <row r="24">
          <cell r="B24" t="str">
            <v>KARIN THERESIA</v>
          </cell>
          <cell r="C24" t="str">
            <v>IMAM AMIN NULLAH</v>
          </cell>
          <cell r="D24">
            <v>0</v>
          </cell>
          <cell r="E24">
            <v>0</v>
          </cell>
          <cell r="F24">
            <v>0</v>
          </cell>
          <cell r="G24">
            <v>0</v>
          </cell>
          <cell r="H24">
            <v>0</v>
          </cell>
          <cell r="I24">
            <v>0</v>
          </cell>
        </row>
        <row r="25">
          <cell r="B25" t="str">
            <v>MARIA MARGARETHA AUGUSTYNA</v>
          </cell>
          <cell r="C25" t="str">
            <v>MAYA DWI RAMADHANI</v>
          </cell>
          <cell r="D25">
            <v>0</v>
          </cell>
          <cell r="E25">
            <v>0</v>
          </cell>
          <cell r="F25">
            <v>0</v>
          </cell>
          <cell r="G25">
            <v>0</v>
          </cell>
          <cell r="H25">
            <v>0</v>
          </cell>
          <cell r="I25">
            <v>0</v>
          </cell>
        </row>
        <row r="26">
          <cell r="B26" t="str">
            <v>MARSELLA FAJ'RI DEHAN PRATAMA</v>
          </cell>
          <cell r="C26" t="str">
            <v>MOCHAMMAD BIMO SETIAWAN</v>
          </cell>
          <cell r="D26">
            <v>0</v>
          </cell>
          <cell r="E26">
            <v>0</v>
          </cell>
          <cell r="F26">
            <v>0</v>
          </cell>
          <cell r="G26">
            <v>0</v>
          </cell>
          <cell r="H26">
            <v>0</v>
          </cell>
          <cell r="I26">
            <v>0</v>
          </cell>
        </row>
        <row r="27">
          <cell r="B27" t="str">
            <v>MUHAMMAD ABDAN SYAKURO SIMBOLON</v>
          </cell>
          <cell r="C27" t="str">
            <v>MUHAMMAD NAJWAN PUTRA</v>
          </cell>
          <cell r="D27">
            <v>0</v>
          </cell>
          <cell r="E27">
            <v>0</v>
          </cell>
          <cell r="F27">
            <v>0</v>
          </cell>
          <cell r="G27">
            <v>0</v>
          </cell>
          <cell r="H27">
            <v>0</v>
          </cell>
          <cell r="I27">
            <v>0</v>
          </cell>
        </row>
        <row r="28">
          <cell r="B28" t="str">
            <v>MUHAMMAD ILHAM HILMI</v>
          </cell>
          <cell r="C28" t="str">
            <v>MUHAMMAD REVA ABYAN ISLAMI</v>
          </cell>
          <cell r="D28">
            <v>0</v>
          </cell>
          <cell r="E28">
            <v>0</v>
          </cell>
          <cell r="F28">
            <v>0</v>
          </cell>
          <cell r="G28">
            <v>0</v>
          </cell>
          <cell r="H28">
            <v>0</v>
          </cell>
          <cell r="I28">
            <v>0</v>
          </cell>
        </row>
        <row r="29">
          <cell r="B29" t="str">
            <v>MUHAMMAD RAVA ABIYYU ISLAMI</v>
          </cell>
          <cell r="C29" t="str">
            <v>NAOVAL NUR FAHLEFI</v>
          </cell>
          <cell r="D29">
            <v>0</v>
          </cell>
          <cell r="E29">
            <v>0</v>
          </cell>
          <cell r="F29">
            <v>0</v>
          </cell>
          <cell r="G29">
            <v>0</v>
          </cell>
          <cell r="H29">
            <v>0</v>
          </cell>
          <cell r="I29">
            <v>0</v>
          </cell>
        </row>
        <row r="30">
          <cell r="B30" t="str">
            <v>NANDAR ADE PUTRA</v>
          </cell>
          <cell r="C30" t="str">
            <v>RAHMAH CHANTIKA RUSTIYONO PUTR</v>
          </cell>
          <cell r="D30">
            <v>0</v>
          </cell>
          <cell r="E30">
            <v>0</v>
          </cell>
          <cell r="F30">
            <v>0</v>
          </cell>
          <cell r="G30">
            <v>0</v>
          </cell>
          <cell r="H30">
            <v>0</v>
          </cell>
          <cell r="I30">
            <v>0</v>
          </cell>
        </row>
        <row r="31">
          <cell r="B31" t="str">
            <v>NATASYA ZAHRA RIYANTI</v>
          </cell>
          <cell r="C31" t="str">
            <v>RAHMAH HIDAYAH</v>
          </cell>
          <cell r="D31">
            <v>0</v>
          </cell>
          <cell r="E31">
            <v>0</v>
          </cell>
          <cell r="F31">
            <v>0</v>
          </cell>
          <cell r="G31">
            <v>0</v>
          </cell>
          <cell r="H31">
            <v>0</v>
          </cell>
          <cell r="I31">
            <v>0</v>
          </cell>
        </row>
        <row r="32">
          <cell r="B32" t="str">
            <v>NOVA JOJOR</v>
          </cell>
          <cell r="C32" t="str">
            <v>RAINER ADITYATAMA</v>
          </cell>
          <cell r="D32">
            <v>0</v>
          </cell>
          <cell r="E32">
            <v>0</v>
          </cell>
          <cell r="F32">
            <v>0</v>
          </cell>
          <cell r="G32">
            <v>0</v>
          </cell>
          <cell r="H32">
            <v>0</v>
          </cell>
          <cell r="I32">
            <v>0</v>
          </cell>
        </row>
        <row r="33">
          <cell r="B33" t="str">
            <v>NOVA KHAIRANI AKHZA</v>
          </cell>
          <cell r="C33" t="str">
            <v>RIASTANIA ANJANI</v>
          </cell>
          <cell r="D33">
            <v>0</v>
          </cell>
          <cell r="E33">
            <v>0</v>
          </cell>
          <cell r="F33">
            <v>0</v>
          </cell>
          <cell r="G33">
            <v>0</v>
          </cell>
          <cell r="H33">
            <v>0</v>
          </cell>
          <cell r="I33">
            <v>0</v>
          </cell>
        </row>
        <row r="34">
          <cell r="B34" t="str">
            <v>PUTRA EKA WIBOWO</v>
          </cell>
          <cell r="C34" t="str">
            <v>RIFAT VALDERAMA</v>
          </cell>
          <cell r="D34">
            <v>0</v>
          </cell>
          <cell r="E34">
            <v>0</v>
          </cell>
          <cell r="F34">
            <v>0</v>
          </cell>
          <cell r="G34">
            <v>0</v>
          </cell>
          <cell r="H34">
            <v>0</v>
          </cell>
          <cell r="I34">
            <v>0</v>
          </cell>
        </row>
        <row r="35">
          <cell r="B35" t="str">
            <v>RIANA KHOIRUN NISSA</v>
          </cell>
          <cell r="C35" t="str">
            <v>SADDAM ARYO PUTRANTO</v>
          </cell>
          <cell r="D35">
            <v>0</v>
          </cell>
          <cell r="E35">
            <v>0</v>
          </cell>
          <cell r="F35">
            <v>0</v>
          </cell>
          <cell r="G35">
            <v>0</v>
          </cell>
          <cell r="H35">
            <v>0</v>
          </cell>
          <cell r="I35">
            <v>0</v>
          </cell>
        </row>
        <row r="36">
          <cell r="B36" t="str">
            <v>RIZKY AZKA RAMADHAN</v>
          </cell>
          <cell r="C36" t="str">
            <v>SAFIRA RAMADHANI BUDIMAN</v>
          </cell>
          <cell r="D36">
            <v>0</v>
          </cell>
          <cell r="E36">
            <v>0</v>
          </cell>
          <cell r="F36">
            <v>0</v>
          </cell>
          <cell r="G36">
            <v>0</v>
          </cell>
          <cell r="H36">
            <v>0</v>
          </cell>
          <cell r="I36">
            <v>0</v>
          </cell>
        </row>
        <row r="37">
          <cell r="B37" t="str">
            <v>SHARFANI RAMADHAN OKTAVIANTO</v>
          </cell>
          <cell r="C37" t="str">
            <v>SALMA SABRINA</v>
          </cell>
          <cell r="D37">
            <v>0</v>
          </cell>
          <cell r="E37">
            <v>0</v>
          </cell>
          <cell r="F37">
            <v>0</v>
          </cell>
          <cell r="G37">
            <v>0</v>
          </cell>
          <cell r="H37">
            <v>0</v>
          </cell>
          <cell r="I37">
            <v>0</v>
          </cell>
        </row>
        <row r="38">
          <cell r="B38" t="str">
            <v>SYAIPUL BASYRI</v>
          </cell>
          <cell r="C38" t="str">
            <v>SYAKIRA SALSABILA</v>
          </cell>
          <cell r="D38">
            <v>0</v>
          </cell>
          <cell r="E38">
            <v>0</v>
          </cell>
          <cell r="F38">
            <v>0</v>
          </cell>
          <cell r="G38">
            <v>0</v>
          </cell>
          <cell r="H38">
            <v>0</v>
          </cell>
          <cell r="I38">
            <v>0</v>
          </cell>
        </row>
        <row r="39">
          <cell r="B39" t="str">
            <v>SYIPA AMANATUNNISA</v>
          </cell>
          <cell r="C39" t="str">
            <v>ZHIRA SALSABILLA SYARIEL</v>
          </cell>
          <cell r="D39">
            <v>0</v>
          </cell>
          <cell r="E39">
            <v>0</v>
          </cell>
          <cell r="F39">
            <v>0</v>
          </cell>
          <cell r="G39">
            <v>0</v>
          </cell>
          <cell r="H39">
            <v>0</v>
          </cell>
          <cell r="I39">
            <v>0</v>
          </cell>
        </row>
        <row r="40">
          <cell r="B40" t="str">
            <v>YOSHIKA PUTRI KEZIA WULANDARI</v>
          </cell>
          <cell r="C40">
            <v>0</v>
          </cell>
          <cell r="D40">
            <v>0</v>
          </cell>
          <cell r="E40">
            <v>0</v>
          </cell>
          <cell r="F40">
            <v>0</v>
          </cell>
          <cell r="G40">
            <v>0</v>
          </cell>
          <cell r="H40">
            <v>0</v>
          </cell>
          <cell r="I40">
            <v>0</v>
          </cell>
        </row>
        <row r="41">
          <cell r="B41">
            <v>0</v>
          </cell>
          <cell r="C41">
            <v>0</v>
          </cell>
          <cell r="D41">
            <v>0</v>
          </cell>
          <cell r="E41">
            <v>0</v>
          </cell>
          <cell r="F41">
            <v>0</v>
          </cell>
          <cell r="G41">
            <v>0</v>
          </cell>
          <cell r="H41">
            <v>0</v>
          </cell>
          <cell r="I41">
            <v>0</v>
          </cell>
        </row>
        <row r="42">
          <cell r="B42">
            <v>0</v>
          </cell>
          <cell r="C42">
            <v>0</v>
          </cell>
          <cell r="D42">
            <v>0</v>
          </cell>
          <cell r="E42">
            <v>0</v>
          </cell>
          <cell r="F42">
            <v>0</v>
          </cell>
          <cell r="G42">
            <v>0</v>
          </cell>
          <cell r="H42">
            <v>0</v>
          </cell>
          <cell r="I42">
            <v>0</v>
          </cell>
        </row>
        <row r="43">
          <cell r="B43">
            <v>0</v>
          </cell>
          <cell r="C43">
            <v>0</v>
          </cell>
          <cell r="D43">
            <v>0</v>
          </cell>
          <cell r="E43">
            <v>0</v>
          </cell>
          <cell r="F43">
            <v>0</v>
          </cell>
          <cell r="G43">
            <v>0</v>
          </cell>
          <cell r="H43">
            <v>0</v>
          </cell>
          <cell r="I43">
            <v>0</v>
          </cell>
        </row>
        <row r="44">
          <cell r="B44">
            <v>0</v>
          </cell>
          <cell r="C44">
            <v>0</v>
          </cell>
          <cell r="D44">
            <v>0</v>
          </cell>
          <cell r="E44">
            <v>0</v>
          </cell>
          <cell r="F44">
            <v>0</v>
          </cell>
          <cell r="G44">
            <v>0</v>
          </cell>
          <cell r="H44">
            <v>0</v>
          </cell>
          <cell r="I44">
            <v>0</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D8">
            <v>1</v>
          </cell>
          <cell r="E8" t="str">
            <v>(Alquran)
Menerapkan hukum bacaan qalqalah  dan ra</v>
          </cell>
        </row>
        <row r="9">
          <cell r="D9">
            <v>0</v>
          </cell>
          <cell r="E9">
            <v>0</v>
          </cell>
        </row>
        <row r="10">
          <cell r="D10">
            <v>2</v>
          </cell>
          <cell r="E10" t="str">
            <v>(Aqidah)
Meningkatkan keimanan kepada kitab-kitab Allah</v>
          </cell>
        </row>
        <row r="11">
          <cell r="D11">
            <v>0</v>
          </cell>
          <cell r="E11">
            <v>0</v>
          </cell>
        </row>
        <row r="12">
          <cell r="D12">
            <v>0</v>
          </cell>
          <cell r="E12">
            <v>0</v>
          </cell>
        </row>
        <row r="13">
          <cell r="D13">
            <v>3</v>
          </cell>
          <cell r="E13" t="str">
            <v>(Akhlak)
Membiasakan perilaku terpuji</v>
          </cell>
        </row>
        <row r="14">
          <cell r="D14">
            <v>0</v>
          </cell>
          <cell r="E14">
            <v>0</v>
          </cell>
        </row>
        <row r="15">
          <cell r="D15">
            <v>0</v>
          </cell>
          <cell r="E15">
            <v>0</v>
          </cell>
        </row>
        <row r="16">
          <cell r="D16">
            <v>4</v>
          </cell>
          <cell r="E16" t="str">
            <v xml:space="preserve">(Akhlak)
Menghindari perilaku tercela </v>
          </cell>
        </row>
        <row r="17">
          <cell r="D17">
            <v>0</v>
          </cell>
          <cell r="E17">
            <v>0</v>
          </cell>
        </row>
        <row r="18">
          <cell r="D18">
            <v>0</v>
          </cell>
          <cell r="E18">
            <v>0</v>
          </cell>
        </row>
        <row r="19">
          <cell r="D19">
            <v>5</v>
          </cell>
          <cell r="E19" t="str">
            <v>(Fiqih)
Mengenal tatacara shalat sunnat</v>
          </cell>
        </row>
        <row r="20">
          <cell r="D20">
            <v>0</v>
          </cell>
          <cell r="E20">
            <v>0</v>
          </cell>
        </row>
        <row r="21">
          <cell r="D21">
            <v>6</v>
          </cell>
          <cell r="E21" t="str">
            <v>(Fiqih): 
Memahami macam-macam sujud</v>
          </cell>
        </row>
        <row r="22">
          <cell r="D22">
            <v>0</v>
          </cell>
          <cell r="E22">
            <v>0</v>
          </cell>
        </row>
        <row r="23">
          <cell r="D23">
            <v>0</v>
          </cell>
          <cell r="E23">
            <v>0</v>
          </cell>
        </row>
        <row r="24">
          <cell r="D24">
            <v>7</v>
          </cell>
          <cell r="E24" t="str">
            <v>(Fiqih): 
Memahami tatacara puasa</v>
          </cell>
        </row>
        <row r="25">
          <cell r="D25">
            <v>0</v>
          </cell>
          <cell r="E25">
            <v>0</v>
          </cell>
        </row>
        <row r="26">
          <cell r="D26">
            <v>0</v>
          </cell>
          <cell r="E26">
            <v>0</v>
          </cell>
        </row>
        <row r="27">
          <cell r="D27">
            <v>0</v>
          </cell>
          <cell r="E27">
            <v>0</v>
          </cell>
        </row>
        <row r="28">
          <cell r="D28">
            <v>8</v>
          </cell>
          <cell r="E28" t="str">
            <v>(Fiqih): 
Memahami zakat</v>
          </cell>
        </row>
        <row r="29">
          <cell r="D29">
            <v>0</v>
          </cell>
          <cell r="E29">
            <v>0</v>
          </cell>
        </row>
        <row r="30">
          <cell r="D30">
            <v>0</v>
          </cell>
          <cell r="E30">
            <v>0</v>
          </cell>
        </row>
        <row r="31">
          <cell r="D31">
            <v>0</v>
          </cell>
          <cell r="E31">
            <v>0</v>
          </cell>
        </row>
        <row r="32">
          <cell r="D32">
            <v>9</v>
          </cell>
          <cell r="E32" t="str">
            <v>(Tarikh dan Kebudayaan Islam): 
Memahami sejarah Nabi Muhammad Saw.</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sheetData>
      <sheetData sheetId="76"/>
      <sheetData sheetId="77"/>
      <sheetData sheetId="78"/>
      <sheetData sheetId="79"/>
      <sheetData sheetId="80"/>
      <sheetData sheetId="81"/>
      <sheetData sheetId="82"/>
      <sheetData sheetId="83"/>
      <sheetData sheetId="84"/>
      <sheetData sheetId="85"/>
      <sheetData sheetId="86">
        <row r="4">
          <cell r="G4" t="str">
            <v>SOAL</v>
          </cell>
        </row>
        <row r="5">
          <cell r="G5">
            <v>0</v>
          </cell>
        </row>
        <row r="6">
          <cell r="A6">
            <v>1</v>
          </cell>
          <cell r="B6" t="str">
            <v>1. Memahami penggunaan teknologi informasi dan komunikasi, dan prospeknya di masa mendatang</v>
          </cell>
          <cell r="C6" t="str">
            <v>1. 1. Mengidentifikasi berbagai peralatan teknologi informasi dan komunikasi</v>
          </cell>
          <cell r="D6" t="str">
            <v>Peralatan teknologi informasi dan komunikasi</v>
          </cell>
          <cell r="E6" t="str">
            <v xml:space="preserve"> Mengidentifikasi peralatan teknologi informasi dan komunikasi di berbagai bidang dengan cermat dan berhati-hati
 Menjelaskan fungsi berbagai peralatan teknologi informasi dan komunikasi dengan berfikir logis
</v>
          </cell>
          <cell r="F6" t="str">
            <v>Buku Paket &amp; Perangkat TIK (komputer, telepon/ hand-phone, faximail, multi media dll.),
buku paket, lembar kerja</v>
          </cell>
          <cell r="G6" t="str">
            <v>Komputer berasal dari kata "To Compute", yang mempunyai arti…..</v>
          </cell>
          <cell r="H6" t="str">
            <v>A</v>
          </cell>
          <cell r="I6" t="str">
            <v>Alat hitung</v>
          </cell>
          <cell r="J6" t="str">
            <v>Berhitung</v>
          </cell>
          <cell r="K6" t="str">
            <v>Komputer</v>
          </cell>
          <cell r="L6" t="str">
            <v>Kalkulator</v>
          </cell>
        </row>
        <row r="7">
          <cell r="A7">
            <v>2</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xml:space="preserve"> Mengidentifikasi peralatan teknologi informasi dan komunikasi di berbagai bidang dengan cermat dan berhati-hati
 Menjelaskan fungsi berbagai peralatan teknologi informasi dan komunikasi dengan berfikir logis
</v>
          </cell>
          <cell r="F7" t="str">
            <v>Buku Paket &amp; Perangkat TIK (komputer, telepon/ hand-phone, faximail, multi media dll.),
buku paket, lembar kerja</v>
          </cell>
          <cell r="G7" t="str">
            <v>Bagian komputer yang termasuk alat input adalah….</v>
          </cell>
          <cell r="H7" t="str">
            <v>B</v>
          </cell>
          <cell r="I7" t="str">
            <v>Monitor</v>
          </cell>
          <cell r="J7" t="str">
            <v>Keyboard</v>
          </cell>
          <cell r="K7" t="str">
            <v>CPU</v>
          </cell>
          <cell r="L7" t="str">
            <v>Speaker</v>
          </cell>
        </row>
        <row r="8">
          <cell r="A8">
            <v>3</v>
          </cell>
          <cell r="B8">
            <v>0</v>
          </cell>
          <cell r="C8">
            <v>0</v>
          </cell>
          <cell r="D8">
            <v>0</v>
          </cell>
          <cell r="E8">
            <v>0</v>
          </cell>
          <cell r="F8">
            <v>0</v>
          </cell>
          <cell r="G8">
            <v>0</v>
          </cell>
          <cell r="H8">
            <v>0</v>
          </cell>
          <cell r="I8">
            <v>0</v>
          </cell>
          <cell r="J8">
            <v>0</v>
          </cell>
          <cell r="K8">
            <v>0</v>
          </cell>
          <cell r="L8">
            <v>0</v>
          </cell>
        </row>
        <row r="9">
          <cell r="A9">
            <v>4</v>
          </cell>
          <cell r="B9">
            <v>0</v>
          </cell>
          <cell r="C9">
            <v>0</v>
          </cell>
          <cell r="D9">
            <v>0</v>
          </cell>
          <cell r="E9">
            <v>0</v>
          </cell>
          <cell r="F9">
            <v>0</v>
          </cell>
          <cell r="G9">
            <v>0</v>
          </cell>
          <cell r="H9">
            <v>0</v>
          </cell>
          <cell r="I9">
            <v>0</v>
          </cell>
          <cell r="J9">
            <v>0</v>
          </cell>
          <cell r="K9">
            <v>0</v>
          </cell>
          <cell r="L9">
            <v>0</v>
          </cell>
        </row>
        <row r="10">
          <cell r="A10">
            <v>5</v>
          </cell>
          <cell r="B10">
            <v>0</v>
          </cell>
          <cell r="C10">
            <v>0</v>
          </cell>
          <cell r="D10">
            <v>0</v>
          </cell>
          <cell r="E10">
            <v>0</v>
          </cell>
          <cell r="F10">
            <v>0</v>
          </cell>
          <cell r="G10">
            <v>0</v>
          </cell>
          <cell r="H10">
            <v>0</v>
          </cell>
          <cell r="I10">
            <v>0</v>
          </cell>
          <cell r="J10">
            <v>0</v>
          </cell>
          <cell r="K10">
            <v>0</v>
          </cell>
          <cell r="L10">
            <v>0</v>
          </cell>
        </row>
        <row r="11">
          <cell r="A11">
            <v>6</v>
          </cell>
          <cell r="B11">
            <v>0</v>
          </cell>
          <cell r="C11">
            <v>0</v>
          </cell>
          <cell r="D11">
            <v>0</v>
          </cell>
          <cell r="E11">
            <v>0</v>
          </cell>
          <cell r="F11">
            <v>0</v>
          </cell>
          <cell r="G11">
            <v>0</v>
          </cell>
          <cell r="H11">
            <v>0</v>
          </cell>
          <cell r="I11">
            <v>0</v>
          </cell>
          <cell r="J11">
            <v>0</v>
          </cell>
          <cell r="K11">
            <v>0</v>
          </cell>
          <cell r="L11">
            <v>0</v>
          </cell>
        </row>
        <row r="12">
          <cell r="A12">
            <v>7</v>
          </cell>
          <cell r="B12">
            <v>0</v>
          </cell>
          <cell r="C12">
            <v>0</v>
          </cell>
          <cell r="D12">
            <v>0</v>
          </cell>
          <cell r="E12">
            <v>0</v>
          </cell>
          <cell r="F12">
            <v>0</v>
          </cell>
          <cell r="G12">
            <v>0</v>
          </cell>
          <cell r="H12">
            <v>0</v>
          </cell>
          <cell r="I12">
            <v>0</v>
          </cell>
          <cell r="J12">
            <v>0</v>
          </cell>
          <cell r="K12">
            <v>0</v>
          </cell>
          <cell r="L12">
            <v>0</v>
          </cell>
        </row>
        <row r="13">
          <cell r="A13">
            <v>8</v>
          </cell>
          <cell r="B13">
            <v>0</v>
          </cell>
          <cell r="C13">
            <v>0</v>
          </cell>
          <cell r="D13">
            <v>0</v>
          </cell>
          <cell r="E13">
            <v>0</v>
          </cell>
          <cell r="F13">
            <v>0</v>
          </cell>
          <cell r="G13">
            <v>0</v>
          </cell>
          <cell r="H13">
            <v>0</v>
          </cell>
          <cell r="I13">
            <v>0</v>
          </cell>
          <cell r="J13">
            <v>0</v>
          </cell>
          <cell r="K13">
            <v>0</v>
          </cell>
          <cell r="L13">
            <v>0</v>
          </cell>
        </row>
        <row r="14">
          <cell r="A14">
            <v>9</v>
          </cell>
          <cell r="B14">
            <v>0</v>
          </cell>
          <cell r="C14">
            <v>0</v>
          </cell>
          <cell r="D14">
            <v>0</v>
          </cell>
          <cell r="E14">
            <v>0</v>
          </cell>
          <cell r="F14">
            <v>0</v>
          </cell>
          <cell r="G14">
            <v>0</v>
          </cell>
          <cell r="H14">
            <v>0</v>
          </cell>
          <cell r="I14">
            <v>0</v>
          </cell>
          <cell r="J14">
            <v>0</v>
          </cell>
          <cell r="K14">
            <v>0</v>
          </cell>
          <cell r="L14">
            <v>0</v>
          </cell>
        </row>
        <row r="15">
          <cell r="A15">
            <v>10</v>
          </cell>
          <cell r="B15">
            <v>0</v>
          </cell>
          <cell r="C15">
            <v>0</v>
          </cell>
          <cell r="D15">
            <v>0</v>
          </cell>
          <cell r="E15">
            <v>0</v>
          </cell>
          <cell r="F15">
            <v>0</v>
          </cell>
          <cell r="G15">
            <v>0</v>
          </cell>
          <cell r="H15">
            <v>0</v>
          </cell>
          <cell r="I15">
            <v>0</v>
          </cell>
          <cell r="J15">
            <v>0</v>
          </cell>
          <cell r="K15">
            <v>0</v>
          </cell>
          <cell r="L15">
            <v>0</v>
          </cell>
        </row>
        <row r="16">
          <cell r="A16">
            <v>11</v>
          </cell>
          <cell r="B16">
            <v>0</v>
          </cell>
          <cell r="C16">
            <v>0</v>
          </cell>
          <cell r="D16">
            <v>0</v>
          </cell>
          <cell r="E16">
            <v>0</v>
          </cell>
          <cell r="F16">
            <v>0</v>
          </cell>
          <cell r="G16">
            <v>0</v>
          </cell>
          <cell r="H16">
            <v>0</v>
          </cell>
          <cell r="I16">
            <v>0</v>
          </cell>
          <cell r="J16">
            <v>0</v>
          </cell>
          <cell r="K16">
            <v>0</v>
          </cell>
          <cell r="L16">
            <v>0</v>
          </cell>
        </row>
        <row r="17">
          <cell r="A17">
            <v>12</v>
          </cell>
          <cell r="B17">
            <v>0</v>
          </cell>
          <cell r="C17">
            <v>0</v>
          </cell>
          <cell r="D17">
            <v>0</v>
          </cell>
          <cell r="E17">
            <v>0</v>
          </cell>
          <cell r="F17">
            <v>0</v>
          </cell>
          <cell r="G17">
            <v>0</v>
          </cell>
          <cell r="H17">
            <v>0</v>
          </cell>
          <cell r="I17">
            <v>0</v>
          </cell>
          <cell r="J17">
            <v>0</v>
          </cell>
          <cell r="K17">
            <v>0</v>
          </cell>
          <cell r="L17">
            <v>0</v>
          </cell>
        </row>
        <row r="18">
          <cell r="A18">
            <v>13</v>
          </cell>
          <cell r="B18">
            <v>0</v>
          </cell>
          <cell r="C18">
            <v>0</v>
          </cell>
          <cell r="D18">
            <v>0</v>
          </cell>
          <cell r="E18">
            <v>0</v>
          </cell>
          <cell r="F18">
            <v>0</v>
          </cell>
          <cell r="G18">
            <v>0</v>
          </cell>
          <cell r="H18">
            <v>0</v>
          </cell>
          <cell r="I18">
            <v>0</v>
          </cell>
          <cell r="J18">
            <v>0</v>
          </cell>
          <cell r="K18">
            <v>0</v>
          </cell>
          <cell r="L18">
            <v>0</v>
          </cell>
        </row>
        <row r="19">
          <cell r="A19">
            <v>14</v>
          </cell>
          <cell r="B19">
            <v>0</v>
          </cell>
          <cell r="C19">
            <v>0</v>
          </cell>
          <cell r="D19">
            <v>0</v>
          </cell>
          <cell r="E19">
            <v>0</v>
          </cell>
          <cell r="F19">
            <v>0</v>
          </cell>
          <cell r="G19">
            <v>0</v>
          </cell>
          <cell r="H19">
            <v>0</v>
          </cell>
          <cell r="I19">
            <v>0</v>
          </cell>
          <cell r="J19">
            <v>0</v>
          </cell>
          <cell r="K19">
            <v>0</v>
          </cell>
          <cell r="L19">
            <v>0</v>
          </cell>
        </row>
        <row r="20">
          <cell r="A20">
            <v>15</v>
          </cell>
          <cell r="B20">
            <v>0</v>
          </cell>
          <cell r="C20">
            <v>0</v>
          </cell>
          <cell r="D20">
            <v>0</v>
          </cell>
          <cell r="E20">
            <v>0</v>
          </cell>
          <cell r="F20">
            <v>0</v>
          </cell>
          <cell r="G20">
            <v>0</v>
          </cell>
          <cell r="H20">
            <v>0</v>
          </cell>
          <cell r="I20">
            <v>0</v>
          </cell>
          <cell r="J20">
            <v>0</v>
          </cell>
          <cell r="K20">
            <v>0</v>
          </cell>
          <cell r="L20">
            <v>0</v>
          </cell>
        </row>
        <row r="21">
          <cell r="A21">
            <v>16</v>
          </cell>
          <cell r="B21">
            <v>0</v>
          </cell>
          <cell r="C21">
            <v>0</v>
          </cell>
          <cell r="D21">
            <v>0</v>
          </cell>
          <cell r="E21">
            <v>0</v>
          </cell>
          <cell r="F21">
            <v>0</v>
          </cell>
          <cell r="G21">
            <v>0</v>
          </cell>
          <cell r="H21">
            <v>0</v>
          </cell>
          <cell r="I21">
            <v>0</v>
          </cell>
          <cell r="J21">
            <v>0</v>
          </cell>
          <cell r="K21">
            <v>0</v>
          </cell>
          <cell r="L21">
            <v>0</v>
          </cell>
        </row>
        <row r="22">
          <cell r="A22">
            <v>17</v>
          </cell>
          <cell r="B22">
            <v>0</v>
          </cell>
          <cell r="C22">
            <v>0</v>
          </cell>
          <cell r="D22">
            <v>0</v>
          </cell>
          <cell r="E22">
            <v>0</v>
          </cell>
          <cell r="F22">
            <v>0</v>
          </cell>
          <cell r="G22">
            <v>0</v>
          </cell>
          <cell r="H22">
            <v>0</v>
          </cell>
          <cell r="I22">
            <v>0</v>
          </cell>
          <cell r="J22">
            <v>0</v>
          </cell>
          <cell r="K22">
            <v>0</v>
          </cell>
          <cell r="L22">
            <v>0</v>
          </cell>
        </row>
        <row r="23">
          <cell r="A23">
            <v>18</v>
          </cell>
          <cell r="B23">
            <v>0</v>
          </cell>
          <cell r="C23">
            <v>0</v>
          </cell>
          <cell r="D23">
            <v>0</v>
          </cell>
          <cell r="E23">
            <v>0</v>
          </cell>
          <cell r="F23">
            <v>0</v>
          </cell>
          <cell r="G23">
            <v>0</v>
          </cell>
          <cell r="H23">
            <v>0</v>
          </cell>
          <cell r="I23">
            <v>0</v>
          </cell>
          <cell r="J23">
            <v>0</v>
          </cell>
          <cell r="K23">
            <v>0</v>
          </cell>
          <cell r="L23">
            <v>0</v>
          </cell>
        </row>
        <row r="24">
          <cell r="A24">
            <v>19</v>
          </cell>
          <cell r="B24">
            <v>0</v>
          </cell>
          <cell r="C24">
            <v>0</v>
          </cell>
          <cell r="D24">
            <v>0</v>
          </cell>
          <cell r="E24">
            <v>0</v>
          </cell>
          <cell r="F24">
            <v>0</v>
          </cell>
          <cell r="G24">
            <v>0</v>
          </cell>
          <cell r="H24">
            <v>0</v>
          </cell>
          <cell r="I24">
            <v>0</v>
          </cell>
          <cell r="J24">
            <v>0</v>
          </cell>
          <cell r="K24">
            <v>0</v>
          </cell>
          <cell r="L24">
            <v>0</v>
          </cell>
        </row>
        <row r="25">
          <cell r="A25">
            <v>20</v>
          </cell>
          <cell r="B25">
            <v>0</v>
          </cell>
          <cell r="C25">
            <v>0</v>
          </cell>
          <cell r="D25">
            <v>0</v>
          </cell>
          <cell r="E25">
            <v>0</v>
          </cell>
          <cell r="F25">
            <v>0</v>
          </cell>
          <cell r="G25">
            <v>0</v>
          </cell>
          <cell r="H25">
            <v>0</v>
          </cell>
          <cell r="I25">
            <v>0</v>
          </cell>
          <cell r="J25">
            <v>0</v>
          </cell>
          <cell r="K25">
            <v>0</v>
          </cell>
          <cell r="L25">
            <v>0</v>
          </cell>
        </row>
        <row r="26">
          <cell r="A26">
            <v>21</v>
          </cell>
          <cell r="B26">
            <v>0</v>
          </cell>
          <cell r="C26">
            <v>0</v>
          </cell>
          <cell r="D26">
            <v>0</v>
          </cell>
          <cell r="E26">
            <v>0</v>
          </cell>
          <cell r="F26">
            <v>0</v>
          </cell>
          <cell r="G26">
            <v>0</v>
          </cell>
          <cell r="H26">
            <v>0</v>
          </cell>
          <cell r="I26">
            <v>0</v>
          </cell>
          <cell r="J26">
            <v>0</v>
          </cell>
          <cell r="K26">
            <v>0</v>
          </cell>
          <cell r="L26">
            <v>0</v>
          </cell>
        </row>
        <row r="27">
          <cell r="A27">
            <v>22</v>
          </cell>
          <cell r="B27">
            <v>0</v>
          </cell>
          <cell r="C27">
            <v>0</v>
          </cell>
          <cell r="D27">
            <v>0</v>
          </cell>
          <cell r="E27">
            <v>0</v>
          </cell>
          <cell r="F27">
            <v>0</v>
          </cell>
          <cell r="G27">
            <v>0</v>
          </cell>
          <cell r="H27">
            <v>0</v>
          </cell>
          <cell r="I27">
            <v>0</v>
          </cell>
          <cell r="J27">
            <v>0</v>
          </cell>
          <cell r="K27">
            <v>0</v>
          </cell>
          <cell r="L27">
            <v>0</v>
          </cell>
        </row>
        <row r="28">
          <cell r="A28">
            <v>23</v>
          </cell>
          <cell r="B28">
            <v>0</v>
          </cell>
          <cell r="C28">
            <v>0</v>
          </cell>
          <cell r="D28">
            <v>0</v>
          </cell>
          <cell r="E28">
            <v>0</v>
          </cell>
          <cell r="F28">
            <v>0</v>
          </cell>
          <cell r="G28">
            <v>0</v>
          </cell>
          <cell r="H28">
            <v>0</v>
          </cell>
          <cell r="I28">
            <v>0</v>
          </cell>
          <cell r="J28">
            <v>0</v>
          </cell>
          <cell r="K28">
            <v>0</v>
          </cell>
          <cell r="L28">
            <v>0</v>
          </cell>
        </row>
        <row r="29">
          <cell r="A29">
            <v>24</v>
          </cell>
          <cell r="B29">
            <v>0</v>
          </cell>
          <cell r="C29">
            <v>0</v>
          </cell>
          <cell r="D29">
            <v>0</v>
          </cell>
          <cell r="E29">
            <v>0</v>
          </cell>
          <cell r="F29">
            <v>0</v>
          </cell>
          <cell r="G29">
            <v>0</v>
          </cell>
          <cell r="H29">
            <v>0</v>
          </cell>
          <cell r="I29">
            <v>0</v>
          </cell>
          <cell r="J29">
            <v>0</v>
          </cell>
          <cell r="K29">
            <v>0</v>
          </cell>
          <cell r="L29">
            <v>0</v>
          </cell>
        </row>
        <row r="30">
          <cell r="A30">
            <v>25</v>
          </cell>
          <cell r="B30">
            <v>0</v>
          </cell>
          <cell r="C30">
            <v>0</v>
          </cell>
          <cell r="D30">
            <v>0</v>
          </cell>
          <cell r="E30">
            <v>0</v>
          </cell>
          <cell r="F30">
            <v>0</v>
          </cell>
          <cell r="G30">
            <v>0</v>
          </cell>
          <cell r="H30">
            <v>0</v>
          </cell>
          <cell r="I30">
            <v>0</v>
          </cell>
          <cell r="J30">
            <v>0</v>
          </cell>
          <cell r="K30">
            <v>0</v>
          </cell>
          <cell r="L30">
            <v>0</v>
          </cell>
        </row>
        <row r="31">
          <cell r="A31">
            <v>26</v>
          </cell>
          <cell r="B31">
            <v>0</v>
          </cell>
          <cell r="C31">
            <v>0</v>
          </cell>
          <cell r="D31">
            <v>0</v>
          </cell>
          <cell r="E31">
            <v>0</v>
          </cell>
          <cell r="F31">
            <v>0</v>
          </cell>
          <cell r="G31">
            <v>0</v>
          </cell>
          <cell r="H31">
            <v>0</v>
          </cell>
          <cell r="I31">
            <v>0</v>
          </cell>
          <cell r="J31">
            <v>0</v>
          </cell>
          <cell r="K31">
            <v>0</v>
          </cell>
          <cell r="L31">
            <v>0</v>
          </cell>
        </row>
        <row r="32">
          <cell r="A32">
            <v>27</v>
          </cell>
          <cell r="B32">
            <v>0</v>
          </cell>
          <cell r="C32">
            <v>0</v>
          </cell>
          <cell r="D32">
            <v>0</v>
          </cell>
          <cell r="E32">
            <v>0</v>
          </cell>
          <cell r="F32">
            <v>0</v>
          </cell>
          <cell r="G32">
            <v>0</v>
          </cell>
          <cell r="H32">
            <v>0</v>
          </cell>
          <cell r="I32">
            <v>0</v>
          </cell>
          <cell r="J32">
            <v>0</v>
          </cell>
          <cell r="K32">
            <v>0</v>
          </cell>
          <cell r="L32">
            <v>0</v>
          </cell>
        </row>
        <row r="33">
          <cell r="A33">
            <v>28</v>
          </cell>
          <cell r="B33">
            <v>0</v>
          </cell>
          <cell r="C33">
            <v>0</v>
          </cell>
          <cell r="D33">
            <v>0</v>
          </cell>
          <cell r="E33">
            <v>0</v>
          </cell>
          <cell r="F33">
            <v>0</v>
          </cell>
          <cell r="G33">
            <v>0</v>
          </cell>
          <cell r="H33">
            <v>0</v>
          </cell>
          <cell r="I33">
            <v>0</v>
          </cell>
          <cell r="J33">
            <v>0</v>
          </cell>
          <cell r="K33">
            <v>0</v>
          </cell>
          <cell r="L33">
            <v>0</v>
          </cell>
        </row>
        <row r="34">
          <cell r="A34">
            <v>29</v>
          </cell>
          <cell r="B34">
            <v>0</v>
          </cell>
          <cell r="C34">
            <v>0</v>
          </cell>
          <cell r="D34">
            <v>0</v>
          </cell>
          <cell r="E34">
            <v>0</v>
          </cell>
          <cell r="F34">
            <v>0</v>
          </cell>
          <cell r="G34">
            <v>0</v>
          </cell>
          <cell r="H34">
            <v>0</v>
          </cell>
          <cell r="I34">
            <v>0</v>
          </cell>
          <cell r="J34">
            <v>0</v>
          </cell>
          <cell r="K34">
            <v>0</v>
          </cell>
          <cell r="L34">
            <v>0</v>
          </cell>
        </row>
        <row r="35">
          <cell r="A35">
            <v>30</v>
          </cell>
          <cell r="B35">
            <v>0</v>
          </cell>
          <cell r="C35">
            <v>0</v>
          </cell>
          <cell r="D35">
            <v>0</v>
          </cell>
          <cell r="E35">
            <v>0</v>
          </cell>
          <cell r="F35">
            <v>0</v>
          </cell>
          <cell r="G35">
            <v>0</v>
          </cell>
          <cell r="H35">
            <v>0</v>
          </cell>
          <cell r="I35">
            <v>0</v>
          </cell>
          <cell r="J35">
            <v>0</v>
          </cell>
          <cell r="K35">
            <v>0</v>
          </cell>
          <cell r="L35">
            <v>0</v>
          </cell>
        </row>
        <row r="36">
          <cell r="A36">
            <v>31</v>
          </cell>
          <cell r="B36">
            <v>0</v>
          </cell>
          <cell r="C36">
            <v>0</v>
          </cell>
          <cell r="D36">
            <v>0</v>
          </cell>
          <cell r="E36">
            <v>0</v>
          </cell>
          <cell r="F36">
            <v>0</v>
          </cell>
          <cell r="G36">
            <v>0</v>
          </cell>
          <cell r="H36">
            <v>0</v>
          </cell>
          <cell r="I36">
            <v>0</v>
          </cell>
          <cell r="J36">
            <v>0</v>
          </cell>
          <cell r="K36">
            <v>0</v>
          </cell>
          <cell r="L36">
            <v>0</v>
          </cell>
        </row>
        <row r="37">
          <cell r="A37">
            <v>32</v>
          </cell>
          <cell r="B37">
            <v>0</v>
          </cell>
          <cell r="C37">
            <v>0</v>
          </cell>
          <cell r="D37">
            <v>0</v>
          </cell>
          <cell r="E37">
            <v>0</v>
          </cell>
          <cell r="F37">
            <v>0</v>
          </cell>
          <cell r="G37">
            <v>0</v>
          </cell>
          <cell r="H37">
            <v>0</v>
          </cell>
          <cell r="I37">
            <v>0</v>
          </cell>
          <cell r="J37">
            <v>0</v>
          </cell>
          <cell r="K37">
            <v>0</v>
          </cell>
          <cell r="L37">
            <v>0</v>
          </cell>
        </row>
        <row r="38">
          <cell r="A38">
            <v>33</v>
          </cell>
          <cell r="B38">
            <v>0</v>
          </cell>
          <cell r="C38">
            <v>0</v>
          </cell>
          <cell r="D38">
            <v>0</v>
          </cell>
          <cell r="E38">
            <v>0</v>
          </cell>
          <cell r="F38">
            <v>0</v>
          </cell>
          <cell r="G38">
            <v>0</v>
          </cell>
          <cell r="H38">
            <v>0</v>
          </cell>
          <cell r="I38">
            <v>0</v>
          </cell>
          <cell r="J38">
            <v>0</v>
          </cell>
          <cell r="K38">
            <v>0</v>
          </cell>
          <cell r="L38">
            <v>0</v>
          </cell>
        </row>
        <row r="39">
          <cell r="A39">
            <v>34</v>
          </cell>
          <cell r="B39">
            <v>0</v>
          </cell>
          <cell r="C39">
            <v>0</v>
          </cell>
          <cell r="D39">
            <v>0</v>
          </cell>
          <cell r="E39">
            <v>0</v>
          </cell>
          <cell r="F39">
            <v>0</v>
          </cell>
          <cell r="G39">
            <v>0</v>
          </cell>
          <cell r="H39">
            <v>0</v>
          </cell>
          <cell r="I39">
            <v>0</v>
          </cell>
          <cell r="J39">
            <v>0</v>
          </cell>
          <cell r="K39">
            <v>0</v>
          </cell>
          <cell r="L39">
            <v>0</v>
          </cell>
        </row>
        <row r="40">
          <cell r="A40">
            <v>35</v>
          </cell>
          <cell r="B40">
            <v>0</v>
          </cell>
          <cell r="C40">
            <v>0</v>
          </cell>
          <cell r="D40">
            <v>0</v>
          </cell>
          <cell r="E40">
            <v>0</v>
          </cell>
          <cell r="F40">
            <v>0</v>
          </cell>
          <cell r="G40">
            <v>0</v>
          </cell>
          <cell r="H40">
            <v>0</v>
          </cell>
          <cell r="I40">
            <v>0</v>
          </cell>
          <cell r="J40">
            <v>0</v>
          </cell>
          <cell r="K40">
            <v>0</v>
          </cell>
          <cell r="L40">
            <v>0</v>
          </cell>
        </row>
        <row r="41">
          <cell r="A41">
            <v>36</v>
          </cell>
          <cell r="B41">
            <v>0</v>
          </cell>
          <cell r="C41">
            <v>0</v>
          </cell>
          <cell r="D41">
            <v>0</v>
          </cell>
          <cell r="E41">
            <v>0</v>
          </cell>
          <cell r="F41">
            <v>0</v>
          </cell>
          <cell r="G41">
            <v>0</v>
          </cell>
          <cell r="H41">
            <v>0</v>
          </cell>
          <cell r="I41">
            <v>0</v>
          </cell>
          <cell r="J41">
            <v>0</v>
          </cell>
          <cell r="K41">
            <v>0</v>
          </cell>
          <cell r="L41">
            <v>0</v>
          </cell>
        </row>
        <row r="42">
          <cell r="A42">
            <v>37</v>
          </cell>
          <cell r="B42">
            <v>0</v>
          </cell>
          <cell r="C42">
            <v>0</v>
          </cell>
          <cell r="D42">
            <v>0</v>
          </cell>
          <cell r="E42">
            <v>0</v>
          </cell>
          <cell r="F42">
            <v>0</v>
          </cell>
          <cell r="G42">
            <v>0</v>
          </cell>
          <cell r="H42">
            <v>0</v>
          </cell>
          <cell r="I42">
            <v>0</v>
          </cell>
          <cell r="J42">
            <v>0</v>
          </cell>
          <cell r="K42">
            <v>0</v>
          </cell>
          <cell r="L42">
            <v>0</v>
          </cell>
        </row>
        <row r="43">
          <cell r="A43">
            <v>38</v>
          </cell>
          <cell r="B43">
            <v>0</v>
          </cell>
          <cell r="C43">
            <v>0</v>
          </cell>
          <cell r="D43">
            <v>0</v>
          </cell>
          <cell r="E43">
            <v>0</v>
          </cell>
          <cell r="F43">
            <v>0</v>
          </cell>
          <cell r="G43">
            <v>0</v>
          </cell>
          <cell r="H43">
            <v>0</v>
          </cell>
          <cell r="I43">
            <v>0</v>
          </cell>
          <cell r="J43">
            <v>0</v>
          </cell>
          <cell r="K43">
            <v>0</v>
          </cell>
          <cell r="L43">
            <v>0</v>
          </cell>
        </row>
        <row r="44">
          <cell r="A44">
            <v>39</v>
          </cell>
          <cell r="B44">
            <v>0</v>
          </cell>
          <cell r="C44">
            <v>0</v>
          </cell>
          <cell r="D44">
            <v>0</v>
          </cell>
          <cell r="E44">
            <v>0</v>
          </cell>
          <cell r="F44">
            <v>0</v>
          </cell>
          <cell r="G44">
            <v>0</v>
          </cell>
          <cell r="H44">
            <v>0</v>
          </cell>
          <cell r="I44">
            <v>0</v>
          </cell>
          <cell r="J44">
            <v>0</v>
          </cell>
          <cell r="K44">
            <v>0</v>
          </cell>
          <cell r="L44">
            <v>0</v>
          </cell>
        </row>
        <row r="45">
          <cell r="A45">
            <v>40</v>
          </cell>
          <cell r="B45">
            <v>0</v>
          </cell>
          <cell r="C45">
            <v>0</v>
          </cell>
          <cell r="D45">
            <v>0</v>
          </cell>
          <cell r="E45">
            <v>0</v>
          </cell>
          <cell r="F45">
            <v>0</v>
          </cell>
          <cell r="G45">
            <v>0</v>
          </cell>
          <cell r="H45">
            <v>0</v>
          </cell>
          <cell r="I45">
            <v>0</v>
          </cell>
          <cell r="J45">
            <v>0</v>
          </cell>
          <cell r="K45">
            <v>0</v>
          </cell>
          <cell r="L45">
            <v>0</v>
          </cell>
        </row>
        <row r="46">
          <cell r="A46">
            <v>41</v>
          </cell>
          <cell r="B46">
            <v>0</v>
          </cell>
          <cell r="C46">
            <v>0</v>
          </cell>
          <cell r="D46">
            <v>0</v>
          </cell>
          <cell r="E46">
            <v>0</v>
          </cell>
          <cell r="F46">
            <v>0</v>
          </cell>
          <cell r="G46">
            <v>0</v>
          </cell>
          <cell r="H46">
            <v>0</v>
          </cell>
          <cell r="I46">
            <v>0</v>
          </cell>
          <cell r="J46">
            <v>0</v>
          </cell>
          <cell r="K46">
            <v>0</v>
          </cell>
          <cell r="L46">
            <v>0</v>
          </cell>
        </row>
        <row r="47">
          <cell r="A47">
            <v>42</v>
          </cell>
          <cell r="B47">
            <v>0</v>
          </cell>
          <cell r="C47">
            <v>0</v>
          </cell>
          <cell r="D47">
            <v>0</v>
          </cell>
          <cell r="E47">
            <v>0</v>
          </cell>
          <cell r="F47">
            <v>0</v>
          </cell>
          <cell r="G47">
            <v>0</v>
          </cell>
          <cell r="H47">
            <v>0</v>
          </cell>
          <cell r="I47">
            <v>0</v>
          </cell>
          <cell r="J47">
            <v>0</v>
          </cell>
          <cell r="K47">
            <v>0</v>
          </cell>
          <cell r="L47">
            <v>0</v>
          </cell>
        </row>
        <row r="48">
          <cell r="A48">
            <v>43</v>
          </cell>
          <cell r="B48">
            <v>0</v>
          </cell>
          <cell r="C48">
            <v>0</v>
          </cell>
          <cell r="D48">
            <v>0</v>
          </cell>
          <cell r="E48">
            <v>0</v>
          </cell>
          <cell r="F48">
            <v>0</v>
          </cell>
          <cell r="G48">
            <v>0</v>
          </cell>
          <cell r="H48">
            <v>0</v>
          </cell>
          <cell r="I48">
            <v>0</v>
          </cell>
          <cell r="J48">
            <v>0</v>
          </cell>
          <cell r="K48">
            <v>0</v>
          </cell>
          <cell r="L48">
            <v>0</v>
          </cell>
        </row>
        <row r="49">
          <cell r="A49">
            <v>44</v>
          </cell>
          <cell r="B49">
            <v>0</v>
          </cell>
          <cell r="C49">
            <v>0</v>
          </cell>
          <cell r="D49">
            <v>0</v>
          </cell>
          <cell r="E49">
            <v>0</v>
          </cell>
          <cell r="F49">
            <v>0</v>
          </cell>
          <cell r="G49">
            <v>0</v>
          </cell>
          <cell r="H49">
            <v>0</v>
          </cell>
          <cell r="I49">
            <v>0</v>
          </cell>
          <cell r="J49">
            <v>0</v>
          </cell>
          <cell r="K49">
            <v>0</v>
          </cell>
          <cell r="L49">
            <v>0</v>
          </cell>
        </row>
        <row r="50">
          <cell r="A50">
            <v>45</v>
          </cell>
          <cell r="B50">
            <v>0</v>
          </cell>
          <cell r="C50">
            <v>0</v>
          </cell>
          <cell r="D50">
            <v>0</v>
          </cell>
          <cell r="E50">
            <v>0</v>
          </cell>
          <cell r="F50">
            <v>0</v>
          </cell>
          <cell r="G50">
            <v>0</v>
          </cell>
          <cell r="H50">
            <v>0</v>
          </cell>
          <cell r="I50">
            <v>0</v>
          </cell>
          <cell r="J50">
            <v>0</v>
          </cell>
          <cell r="K50">
            <v>0</v>
          </cell>
          <cell r="L50">
            <v>0</v>
          </cell>
        </row>
        <row r="51">
          <cell r="A51">
            <v>46</v>
          </cell>
          <cell r="B51">
            <v>0</v>
          </cell>
          <cell r="C51">
            <v>0</v>
          </cell>
          <cell r="D51">
            <v>0</v>
          </cell>
          <cell r="E51">
            <v>0</v>
          </cell>
          <cell r="F51">
            <v>0</v>
          </cell>
          <cell r="G51">
            <v>0</v>
          </cell>
          <cell r="H51">
            <v>0</v>
          </cell>
          <cell r="I51">
            <v>0</v>
          </cell>
          <cell r="J51">
            <v>0</v>
          </cell>
          <cell r="K51">
            <v>0</v>
          </cell>
          <cell r="L51">
            <v>0</v>
          </cell>
        </row>
        <row r="52">
          <cell r="A52">
            <v>47</v>
          </cell>
          <cell r="B52">
            <v>0</v>
          </cell>
          <cell r="C52">
            <v>0</v>
          </cell>
          <cell r="D52">
            <v>0</v>
          </cell>
          <cell r="E52">
            <v>0</v>
          </cell>
          <cell r="F52">
            <v>0</v>
          </cell>
          <cell r="G52">
            <v>0</v>
          </cell>
          <cell r="H52">
            <v>0</v>
          </cell>
          <cell r="I52">
            <v>0</v>
          </cell>
          <cell r="J52">
            <v>0</v>
          </cell>
          <cell r="K52">
            <v>0</v>
          </cell>
          <cell r="L52">
            <v>0</v>
          </cell>
        </row>
        <row r="53">
          <cell r="A53">
            <v>48</v>
          </cell>
          <cell r="B53">
            <v>0</v>
          </cell>
          <cell r="C53">
            <v>0</v>
          </cell>
          <cell r="D53">
            <v>0</v>
          </cell>
          <cell r="E53">
            <v>0</v>
          </cell>
          <cell r="F53">
            <v>0</v>
          </cell>
          <cell r="G53">
            <v>0</v>
          </cell>
          <cell r="H53">
            <v>0</v>
          </cell>
          <cell r="I53">
            <v>0</v>
          </cell>
          <cell r="J53">
            <v>0</v>
          </cell>
          <cell r="K53">
            <v>0</v>
          </cell>
          <cell r="L53">
            <v>0</v>
          </cell>
        </row>
        <row r="54">
          <cell r="A54">
            <v>49</v>
          </cell>
          <cell r="B54">
            <v>0</v>
          </cell>
          <cell r="C54">
            <v>0</v>
          </cell>
          <cell r="D54">
            <v>0</v>
          </cell>
          <cell r="E54">
            <v>0</v>
          </cell>
          <cell r="F54">
            <v>0</v>
          </cell>
          <cell r="G54">
            <v>0</v>
          </cell>
          <cell r="H54">
            <v>0</v>
          </cell>
          <cell r="I54">
            <v>0</v>
          </cell>
          <cell r="J54">
            <v>0</v>
          </cell>
          <cell r="K54">
            <v>0</v>
          </cell>
          <cell r="L54">
            <v>0</v>
          </cell>
        </row>
        <row r="55">
          <cell r="A55">
            <v>50</v>
          </cell>
          <cell r="B55">
            <v>0</v>
          </cell>
          <cell r="C55">
            <v>0</v>
          </cell>
          <cell r="D55">
            <v>0</v>
          </cell>
          <cell r="E55">
            <v>0</v>
          </cell>
          <cell r="F55">
            <v>0</v>
          </cell>
          <cell r="G55">
            <v>0</v>
          </cell>
          <cell r="H55">
            <v>0</v>
          </cell>
          <cell r="I55">
            <v>0</v>
          </cell>
          <cell r="J55">
            <v>0</v>
          </cell>
          <cell r="K55">
            <v>0</v>
          </cell>
          <cell r="L55">
            <v>0</v>
          </cell>
        </row>
        <row r="56">
          <cell r="A56">
            <v>51</v>
          </cell>
          <cell r="B56">
            <v>0</v>
          </cell>
          <cell r="C56">
            <v>0</v>
          </cell>
          <cell r="D56">
            <v>0</v>
          </cell>
          <cell r="E56">
            <v>0</v>
          </cell>
          <cell r="F56">
            <v>0</v>
          </cell>
          <cell r="G56">
            <v>0</v>
          </cell>
          <cell r="H56">
            <v>0</v>
          </cell>
          <cell r="I56">
            <v>0</v>
          </cell>
          <cell r="J56">
            <v>0</v>
          </cell>
          <cell r="K56">
            <v>0</v>
          </cell>
          <cell r="L56">
            <v>0</v>
          </cell>
        </row>
        <row r="57">
          <cell r="A57">
            <v>52</v>
          </cell>
          <cell r="B57">
            <v>0</v>
          </cell>
          <cell r="C57">
            <v>0</v>
          </cell>
          <cell r="D57">
            <v>0</v>
          </cell>
          <cell r="E57">
            <v>0</v>
          </cell>
          <cell r="F57">
            <v>0</v>
          </cell>
          <cell r="G57">
            <v>0</v>
          </cell>
          <cell r="H57">
            <v>0</v>
          </cell>
          <cell r="I57">
            <v>0</v>
          </cell>
          <cell r="J57">
            <v>0</v>
          </cell>
          <cell r="K57">
            <v>0</v>
          </cell>
          <cell r="L57">
            <v>0</v>
          </cell>
        </row>
        <row r="58">
          <cell r="A58">
            <v>53</v>
          </cell>
          <cell r="B58">
            <v>0</v>
          </cell>
          <cell r="C58">
            <v>0</v>
          </cell>
          <cell r="D58">
            <v>0</v>
          </cell>
          <cell r="E58">
            <v>0</v>
          </cell>
          <cell r="F58">
            <v>0</v>
          </cell>
          <cell r="G58">
            <v>0</v>
          </cell>
          <cell r="H58">
            <v>0</v>
          </cell>
          <cell r="I58">
            <v>0</v>
          </cell>
          <cell r="J58">
            <v>0</v>
          </cell>
          <cell r="K58">
            <v>0</v>
          </cell>
          <cell r="L58">
            <v>0</v>
          </cell>
        </row>
        <row r="59">
          <cell r="A59">
            <v>54</v>
          </cell>
          <cell r="B59">
            <v>0</v>
          </cell>
          <cell r="C59">
            <v>0</v>
          </cell>
          <cell r="D59">
            <v>0</v>
          </cell>
          <cell r="E59">
            <v>0</v>
          </cell>
          <cell r="F59">
            <v>0</v>
          </cell>
          <cell r="G59">
            <v>0</v>
          </cell>
          <cell r="H59">
            <v>0</v>
          </cell>
          <cell r="I59">
            <v>0</v>
          </cell>
          <cell r="J59">
            <v>0</v>
          </cell>
          <cell r="K59">
            <v>0</v>
          </cell>
          <cell r="L59">
            <v>0</v>
          </cell>
        </row>
        <row r="60">
          <cell r="A60">
            <v>55</v>
          </cell>
          <cell r="B60">
            <v>0</v>
          </cell>
          <cell r="C60">
            <v>0</v>
          </cell>
          <cell r="D60">
            <v>0</v>
          </cell>
          <cell r="E60">
            <v>0</v>
          </cell>
          <cell r="F60">
            <v>0</v>
          </cell>
          <cell r="G60">
            <v>0</v>
          </cell>
          <cell r="H60">
            <v>0</v>
          </cell>
          <cell r="I60">
            <v>0</v>
          </cell>
          <cell r="J60">
            <v>0</v>
          </cell>
          <cell r="K60">
            <v>0</v>
          </cell>
          <cell r="L60">
            <v>0</v>
          </cell>
        </row>
        <row r="61">
          <cell r="A61">
            <v>56</v>
          </cell>
          <cell r="B61">
            <v>0</v>
          </cell>
          <cell r="C61">
            <v>0</v>
          </cell>
          <cell r="D61">
            <v>0</v>
          </cell>
          <cell r="E61">
            <v>0</v>
          </cell>
          <cell r="F61">
            <v>0</v>
          </cell>
          <cell r="G61">
            <v>0</v>
          </cell>
          <cell r="H61">
            <v>0</v>
          </cell>
          <cell r="I61">
            <v>0</v>
          </cell>
          <cell r="J61">
            <v>0</v>
          </cell>
          <cell r="K61">
            <v>0</v>
          </cell>
          <cell r="L61">
            <v>0</v>
          </cell>
        </row>
        <row r="62">
          <cell r="A62">
            <v>57</v>
          </cell>
          <cell r="B62">
            <v>0</v>
          </cell>
          <cell r="C62">
            <v>0</v>
          </cell>
          <cell r="D62">
            <v>0</v>
          </cell>
          <cell r="E62">
            <v>0</v>
          </cell>
          <cell r="F62">
            <v>0</v>
          </cell>
          <cell r="G62">
            <v>0</v>
          </cell>
          <cell r="H62">
            <v>0</v>
          </cell>
          <cell r="I62">
            <v>0</v>
          </cell>
          <cell r="J62">
            <v>0</v>
          </cell>
          <cell r="K62">
            <v>0</v>
          </cell>
          <cell r="L62">
            <v>0</v>
          </cell>
        </row>
        <row r="63">
          <cell r="A63">
            <v>58</v>
          </cell>
          <cell r="B63">
            <v>0</v>
          </cell>
          <cell r="C63">
            <v>0</v>
          </cell>
          <cell r="D63">
            <v>0</v>
          </cell>
          <cell r="E63">
            <v>0</v>
          </cell>
          <cell r="F63">
            <v>0</v>
          </cell>
          <cell r="G63">
            <v>0</v>
          </cell>
          <cell r="H63">
            <v>0</v>
          </cell>
          <cell r="I63">
            <v>0</v>
          </cell>
          <cell r="J63">
            <v>0</v>
          </cell>
          <cell r="K63">
            <v>0</v>
          </cell>
          <cell r="L63">
            <v>0</v>
          </cell>
        </row>
        <row r="64">
          <cell r="A64">
            <v>59</v>
          </cell>
          <cell r="B64">
            <v>0</v>
          </cell>
          <cell r="C64">
            <v>0</v>
          </cell>
          <cell r="D64">
            <v>0</v>
          </cell>
          <cell r="E64">
            <v>0</v>
          </cell>
          <cell r="F64">
            <v>0</v>
          </cell>
          <cell r="G64">
            <v>0</v>
          </cell>
          <cell r="H64">
            <v>0</v>
          </cell>
          <cell r="I64">
            <v>0</v>
          </cell>
          <cell r="J64">
            <v>0</v>
          </cell>
          <cell r="K64">
            <v>0</v>
          </cell>
          <cell r="L64">
            <v>0</v>
          </cell>
        </row>
        <row r="65">
          <cell r="A65">
            <v>60</v>
          </cell>
          <cell r="B65">
            <v>0</v>
          </cell>
          <cell r="C65">
            <v>0</v>
          </cell>
          <cell r="D65">
            <v>0</v>
          </cell>
          <cell r="E65">
            <v>0</v>
          </cell>
          <cell r="F65">
            <v>0</v>
          </cell>
          <cell r="G65">
            <v>0</v>
          </cell>
          <cell r="H65">
            <v>0</v>
          </cell>
          <cell r="I65">
            <v>0</v>
          </cell>
          <cell r="J65">
            <v>0</v>
          </cell>
          <cell r="K65">
            <v>0</v>
          </cell>
          <cell r="L65">
            <v>0</v>
          </cell>
        </row>
      </sheetData>
      <sheetData sheetId="87">
        <row r="11">
          <cell r="I11">
            <v>1</v>
          </cell>
        </row>
      </sheetData>
      <sheetData sheetId="88">
        <row r="7">
          <cell r="A7">
            <v>1</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xml:space="preserve"> Mengidentifikasi peralatan teknologi informasi dan komunikasi di berbagai bidang dengan cermat dan berhati-hati
 Menjelaskan fungsi berbagai peralatan teknologi informasi dan komunikasi dengan berfikir logis
</v>
          </cell>
          <cell r="F7" t="str">
            <v>Buku Paket &amp; Perangkat TIK (komputer, telepon/ hand-phone, faximail, multi media dll.),
buku paket, lembar kerja</v>
          </cell>
          <cell r="G7" t="str">
            <v>Apakah yang dimaksud dengan komputer, jelaskan !</v>
          </cell>
          <cell r="H7" t="str">
            <v>Secara Bahasa Komputer berasal dari Bahasa Inggris, yakni To Compute, atau Bahasa Latin "Computare. Sedangkan secara istilah komputer adalah alat yang digunakan untuk menginput, memproses, menyimpan dan mengoutputkan sebuat data, agar lebih tertata rapi</v>
          </cell>
        </row>
        <row r="8">
          <cell r="A8">
            <v>2</v>
          </cell>
          <cell r="B8">
            <v>0</v>
          </cell>
          <cell r="C8">
            <v>0</v>
          </cell>
          <cell r="D8">
            <v>0</v>
          </cell>
          <cell r="E8">
            <v>0</v>
          </cell>
          <cell r="F8">
            <v>0</v>
          </cell>
          <cell r="G8">
            <v>0</v>
          </cell>
          <cell r="H8">
            <v>0</v>
          </cell>
        </row>
        <row r="9">
          <cell r="A9">
            <v>3</v>
          </cell>
          <cell r="B9">
            <v>0</v>
          </cell>
          <cell r="C9">
            <v>0</v>
          </cell>
          <cell r="D9">
            <v>0</v>
          </cell>
          <cell r="E9">
            <v>0</v>
          </cell>
          <cell r="F9">
            <v>0</v>
          </cell>
          <cell r="G9">
            <v>0</v>
          </cell>
          <cell r="H9">
            <v>0</v>
          </cell>
        </row>
        <row r="10">
          <cell r="A10">
            <v>4</v>
          </cell>
          <cell r="B10">
            <v>0</v>
          </cell>
          <cell r="C10">
            <v>0</v>
          </cell>
          <cell r="D10">
            <v>0</v>
          </cell>
          <cell r="E10">
            <v>0</v>
          </cell>
          <cell r="F10">
            <v>0</v>
          </cell>
          <cell r="G10">
            <v>0</v>
          </cell>
          <cell r="H10">
            <v>0</v>
          </cell>
        </row>
        <row r="11">
          <cell r="A11">
            <v>5</v>
          </cell>
          <cell r="B11">
            <v>0</v>
          </cell>
          <cell r="C11">
            <v>0</v>
          </cell>
          <cell r="D11">
            <v>0</v>
          </cell>
          <cell r="E11">
            <v>0</v>
          </cell>
          <cell r="F11">
            <v>0</v>
          </cell>
          <cell r="G11">
            <v>0</v>
          </cell>
          <cell r="H11">
            <v>0</v>
          </cell>
        </row>
        <row r="12">
          <cell r="A12">
            <v>6</v>
          </cell>
          <cell r="B12">
            <v>0</v>
          </cell>
          <cell r="C12">
            <v>0</v>
          </cell>
          <cell r="D12">
            <v>0</v>
          </cell>
          <cell r="E12">
            <v>0</v>
          </cell>
          <cell r="F12">
            <v>0</v>
          </cell>
          <cell r="G12">
            <v>0</v>
          </cell>
          <cell r="H12">
            <v>0</v>
          </cell>
        </row>
        <row r="13">
          <cell r="A13">
            <v>7</v>
          </cell>
          <cell r="B13">
            <v>0</v>
          </cell>
          <cell r="C13">
            <v>0</v>
          </cell>
          <cell r="D13">
            <v>0</v>
          </cell>
          <cell r="E13">
            <v>0</v>
          </cell>
          <cell r="F13">
            <v>0</v>
          </cell>
          <cell r="G13">
            <v>0</v>
          </cell>
          <cell r="H13">
            <v>0</v>
          </cell>
        </row>
        <row r="14">
          <cell r="A14">
            <v>8</v>
          </cell>
          <cell r="B14">
            <v>0</v>
          </cell>
          <cell r="C14">
            <v>0</v>
          </cell>
          <cell r="D14">
            <v>0</v>
          </cell>
          <cell r="E14">
            <v>0</v>
          </cell>
          <cell r="F14">
            <v>0</v>
          </cell>
          <cell r="G14">
            <v>0</v>
          </cell>
          <cell r="H14">
            <v>0</v>
          </cell>
        </row>
        <row r="15">
          <cell r="A15">
            <v>9</v>
          </cell>
          <cell r="B15">
            <v>0</v>
          </cell>
          <cell r="C15">
            <v>0</v>
          </cell>
          <cell r="D15">
            <v>0</v>
          </cell>
          <cell r="E15">
            <v>0</v>
          </cell>
          <cell r="F15">
            <v>0</v>
          </cell>
          <cell r="G15">
            <v>0</v>
          </cell>
          <cell r="H15">
            <v>0</v>
          </cell>
        </row>
        <row r="16">
          <cell r="A16">
            <v>10</v>
          </cell>
          <cell r="B16">
            <v>0</v>
          </cell>
          <cell r="C16">
            <v>0</v>
          </cell>
          <cell r="D16">
            <v>0</v>
          </cell>
          <cell r="E16">
            <v>0</v>
          </cell>
          <cell r="F16">
            <v>0</v>
          </cell>
          <cell r="G16">
            <v>0</v>
          </cell>
          <cell r="H16">
            <v>0</v>
          </cell>
        </row>
        <row r="17">
          <cell r="A17">
            <v>11</v>
          </cell>
          <cell r="B17">
            <v>0</v>
          </cell>
          <cell r="C17">
            <v>0</v>
          </cell>
          <cell r="D17">
            <v>0</v>
          </cell>
          <cell r="E17">
            <v>0</v>
          </cell>
          <cell r="F17">
            <v>0</v>
          </cell>
          <cell r="G17">
            <v>0</v>
          </cell>
          <cell r="H17">
            <v>0</v>
          </cell>
        </row>
        <row r="18">
          <cell r="A18">
            <v>12</v>
          </cell>
          <cell r="B18">
            <v>0</v>
          </cell>
          <cell r="C18">
            <v>0</v>
          </cell>
          <cell r="D18">
            <v>0</v>
          </cell>
          <cell r="E18">
            <v>0</v>
          </cell>
          <cell r="F18">
            <v>0</v>
          </cell>
          <cell r="G18">
            <v>0</v>
          </cell>
          <cell r="H18">
            <v>0</v>
          </cell>
        </row>
        <row r="19">
          <cell r="A19">
            <v>13</v>
          </cell>
          <cell r="B19">
            <v>0</v>
          </cell>
          <cell r="C19">
            <v>0</v>
          </cell>
          <cell r="D19">
            <v>0</v>
          </cell>
          <cell r="E19">
            <v>0</v>
          </cell>
          <cell r="F19">
            <v>0</v>
          </cell>
          <cell r="G19">
            <v>0</v>
          </cell>
          <cell r="H19">
            <v>0</v>
          </cell>
        </row>
        <row r="20">
          <cell r="A20">
            <v>14</v>
          </cell>
          <cell r="B20">
            <v>0</v>
          </cell>
          <cell r="C20">
            <v>0</v>
          </cell>
          <cell r="D20">
            <v>0</v>
          </cell>
          <cell r="E20">
            <v>0</v>
          </cell>
          <cell r="F20">
            <v>0</v>
          </cell>
          <cell r="G20">
            <v>0</v>
          </cell>
          <cell r="H20">
            <v>0</v>
          </cell>
        </row>
        <row r="21">
          <cell r="A21">
            <v>15</v>
          </cell>
          <cell r="B21">
            <v>0</v>
          </cell>
          <cell r="C21">
            <v>0</v>
          </cell>
          <cell r="D21">
            <v>0</v>
          </cell>
          <cell r="E21">
            <v>0</v>
          </cell>
          <cell r="F21">
            <v>0</v>
          </cell>
          <cell r="G21">
            <v>0</v>
          </cell>
          <cell r="H21">
            <v>0</v>
          </cell>
        </row>
        <row r="22">
          <cell r="A22">
            <v>16</v>
          </cell>
          <cell r="B22">
            <v>0</v>
          </cell>
          <cell r="C22">
            <v>0</v>
          </cell>
          <cell r="D22">
            <v>0</v>
          </cell>
          <cell r="E22">
            <v>0</v>
          </cell>
          <cell r="F22">
            <v>0</v>
          </cell>
          <cell r="G22">
            <v>0</v>
          </cell>
          <cell r="H22">
            <v>0</v>
          </cell>
        </row>
        <row r="23">
          <cell r="A23">
            <v>17</v>
          </cell>
          <cell r="B23">
            <v>0</v>
          </cell>
          <cell r="C23">
            <v>0</v>
          </cell>
          <cell r="D23">
            <v>0</v>
          </cell>
          <cell r="E23">
            <v>0</v>
          </cell>
          <cell r="F23">
            <v>0</v>
          </cell>
          <cell r="G23">
            <v>0</v>
          </cell>
          <cell r="H23">
            <v>0</v>
          </cell>
        </row>
        <row r="24">
          <cell r="A24">
            <v>18</v>
          </cell>
          <cell r="B24">
            <v>0</v>
          </cell>
          <cell r="C24">
            <v>0</v>
          </cell>
          <cell r="D24">
            <v>0</v>
          </cell>
          <cell r="E24">
            <v>0</v>
          </cell>
          <cell r="F24">
            <v>0</v>
          </cell>
          <cell r="G24">
            <v>0</v>
          </cell>
          <cell r="H24">
            <v>0</v>
          </cell>
        </row>
        <row r="25">
          <cell r="A25">
            <v>19</v>
          </cell>
          <cell r="B25">
            <v>0</v>
          </cell>
          <cell r="C25">
            <v>0</v>
          </cell>
          <cell r="D25">
            <v>0</v>
          </cell>
          <cell r="E25">
            <v>0</v>
          </cell>
          <cell r="F25">
            <v>0</v>
          </cell>
          <cell r="G25">
            <v>0</v>
          </cell>
          <cell r="H25">
            <v>0</v>
          </cell>
        </row>
        <row r="26">
          <cell r="A26">
            <v>20</v>
          </cell>
          <cell r="B26">
            <v>0</v>
          </cell>
          <cell r="C26">
            <v>0</v>
          </cell>
          <cell r="D26">
            <v>0</v>
          </cell>
          <cell r="E26">
            <v>0</v>
          </cell>
          <cell r="F26">
            <v>0</v>
          </cell>
          <cell r="G26">
            <v>0</v>
          </cell>
          <cell r="H26">
            <v>0</v>
          </cell>
        </row>
      </sheetData>
      <sheetData sheetId="89"/>
      <sheetData sheetId="90"/>
      <sheetData sheetId="91"/>
      <sheetData sheetId="92">
        <row r="1">
          <cell r="W1" t="str">
            <v xml:space="preserve"> 1-A</v>
          </cell>
          <cell r="X1">
            <v>36</v>
          </cell>
        </row>
        <row r="2">
          <cell r="W2" t="str">
            <v xml:space="preserve"> 1-B</v>
          </cell>
          <cell r="X2">
            <v>35</v>
          </cell>
        </row>
        <row r="3">
          <cell r="W3" t="str">
            <v xml:space="preserve"> 1-C</v>
          </cell>
          <cell r="X3">
            <v>0</v>
          </cell>
        </row>
        <row r="4">
          <cell r="W4" t="str">
            <v xml:space="preserve"> 1-D</v>
          </cell>
          <cell r="X4">
            <v>0</v>
          </cell>
        </row>
        <row r="5">
          <cell r="W5" t="str">
            <v xml:space="preserve"> 1-E</v>
          </cell>
          <cell r="X5">
            <v>0</v>
          </cell>
        </row>
        <row r="6">
          <cell r="W6" t="str">
            <v xml:space="preserve"> 1-F</v>
          </cell>
          <cell r="X6">
            <v>0</v>
          </cell>
        </row>
        <row r="7">
          <cell r="W7" t="str">
            <v xml:space="preserve"> 1-G</v>
          </cell>
          <cell r="X7">
            <v>0</v>
          </cell>
        </row>
        <row r="8">
          <cell r="W8" t="str">
            <v xml:space="preserve"> 1-H</v>
          </cell>
          <cell r="X8">
            <v>0</v>
          </cell>
        </row>
        <row r="14">
          <cell r="AB14" t="str">
            <v xml:space="preserve"> 1-A</v>
          </cell>
          <cell r="AC14" t="str">
            <v xml:space="preserve"> 1-B</v>
          </cell>
          <cell r="AD14" t="str">
            <v xml:space="preserve"> 1-C</v>
          </cell>
          <cell r="AE14" t="str">
            <v xml:space="preserve"> 1-D</v>
          </cell>
          <cell r="AF14" t="str">
            <v xml:space="preserve"> 1-E</v>
          </cell>
          <cell r="AG14" t="str">
            <v xml:space="preserve"> 1-F</v>
          </cell>
          <cell r="AH14" t="str">
            <v xml:space="preserve"> 1-G</v>
          </cell>
          <cell r="AI14" t="str">
            <v xml:space="preserve"> 1-H</v>
          </cell>
        </row>
        <row r="15">
          <cell r="AB15">
            <v>74.772222222222211</v>
          </cell>
          <cell r="AC15" t="str">
            <v/>
          </cell>
          <cell r="AD15" t="str">
            <v/>
          </cell>
          <cell r="AE15" t="str">
            <v/>
          </cell>
          <cell r="AF15" t="str">
            <v/>
          </cell>
          <cell r="AG15" t="str">
            <v/>
          </cell>
          <cell r="AH15" t="str">
            <v/>
          </cell>
          <cell r="AI15" t="str">
            <v/>
          </cell>
        </row>
      </sheetData>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nkBikin"/>
      <sheetName val="Panduan"/>
      <sheetName val="Menu"/>
      <sheetName val="DataPengawasDKI"/>
      <sheetName val="Data"/>
      <sheetName val="Isi"/>
      <sheetName val="Isi (2)"/>
      <sheetName val="Proses"/>
      <sheetName val="Proses (2)"/>
      <sheetName val="SKL"/>
      <sheetName val="SKL (2)"/>
      <sheetName val="PTK"/>
      <sheetName val="PTK (2)"/>
      <sheetName val="Sar_Pras"/>
      <sheetName val="Sar_Pras (2)"/>
      <sheetName val="Pengelolaan"/>
      <sheetName val="Pengelolaan (2)"/>
      <sheetName val="Biaya"/>
      <sheetName val="Biaya (2)"/>
      <sheetName val="Penilaian"/>
      <sheetName val="Penilaian (2)"/>
      <sheetName val="Sheet9"/>
      <sheetName val="Grafik_1"/>
      <sheetName val="Grafik_2"/>
      <sheetName val="Grafik_3"/>
      <sheetName val="Grafik_4"/>
      <sheetName val="Grafik_5"/>
      <sheetName val="Grafik_6"/>
      <sheetName val="Grafik_7"/>
      <sheetName val="Grafik_8"/>
      <sheetName val="Grafik_9"/>
      <sheetName val="Grafik_10"/>
      <sheetName val="Sheet12"/>
    </sheetNames>
    <sheetDataSet>
      <sheetData sheetId="0" refreshError="1"/>
      <sheetData sheetId="1" refreshError="1"/>
      <sheetData sheetId="2" refreshError="1"/>
      <sheetData sheetId="3" refreshError="1"/>
      <sheetData sheetId="4">
        <row r="14">
          <cell r="A14">
            <v>1</v>
          </cell>
          <cell r="B14" t="str">
            <v>MIS Al-Wathoniyah 06</v>
          </cell>
          <cell r="D14" t="str">
            <v>Hj. Siti Huliyah Masunah, S.P</v>
          </cell>
          <cell r="E14" t="str">
            <v>Jl. Tipar Cakung Km.3 RT.004/009 Cakung Barat</v>
          </cell>
        </row>
        <row r="15">
          <cell r="A15">
            <v>2</v>
          </cell>
          <cell r="B15" t="str">
            <v>MIS Al Wathoniyah 07</v>
          </cell>
          <cell r="D15" t="str">
            <v>HJ. Syaibatul Aslamiyah, Lc</v>
          </cell>
          <cell r="E15" t="str">
            <v>Jl. Tipar Cakung, Cakung Barat</v>
          </cell>
        </row>
        <row r="16">
          <cell r="A16">
            <v>3</v>
          </cell>
          <cell r="B16" t="str">
            <v>MIS Al-Wathoniyah 12</v>
          </cell>
          <cell r="D16" t="str">
            <v>Ibah Adibah, M.Pd.I</v>
          </cell>
          <cell r="E16" t="str">
            <v xml:space="preserve">Jl. Raya Penggilingan RT.014/08 Cakung </v>
          </cell>
        </row>
        <row r="17">
          <cell r="A17">
            <v>4</v>
          </cell>
          <cell r="B17" t="str">
            <v>MIS Al-Wathoniyah 16</v>
          </cell>
          <cell r="D17" t="str">
            <v>Hasan Udin, S.Ag</v>
          </cell>
          <cell r="E17" t="str">
            <v>Jl Raya Penggilingan RT 004/08</v>
          </cell>
        </row>
        <row r="18">
          <cell r="A18">
            <v>5</v>
          </cell>
          <cell r="B18" t="str">
            <v>MIS Haudiyah Al Wathoniyah  43</v>
          </cell>
          <cell r="D18" t="str">
            <v>Drs. HM. Akhfas Hasan</v>
          </cell>
          <cell r="E18" t="str">
            <v>Penggilingan</v>
          </cell>
        </row>
        <row r="19">
          <cell r="A19">
            <v>6</v>
          </cell>
          <cell r="B19" t="str">
            <v>MIS At Taqwa</v>
          </cell>
          <cell r="D19" t="str">
            <v>Widhiyanti R, S.Pd., MM.Pd.</v>
          </cell>
          <cell r="E19" t="str">
            <v>Jl Marzuki</v>
          </cell>
        </row>
        <row r="20">
          <cell r="A20">
            <v>7</v>
          </cell>
          <cell r="B20" t="str">
            <v>MIS Al Hidayah</v>
          </cell>
        </row>
        <row r="21">
          <cell r="A21">
            <v>8</v>
          </cell>
          <cell r="B21" t="str">
            <v>MIS Al Istiqomah</v>
          </cell>
        </row>
        <row r="22">
          <cell r="A22">
            <v>9</v>
          </cell>
          <cell r="B22" t="str">
            <v>MIS Al Akhyar</v>
          </cell>
        </row>
        <row r="23">
          <cell r="A23">
            <v>10</v>
          </cell>
          <cell r="B23" t="str">
            <v>MIS Hikmatul Husnaa</v>
          </cell>
          <cell r="D23" t="str">
            <v>H. Fadlan Hilmie, S.Hum</v>
          </cell>
          <cell r="E23" t="str">
            <v>Pulo Gebang RT.003/04 No.40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B5">
            <v>1</v>
          </cell>
          <cell r="C5" t="str">
            <v>MIS Al-Wathoniyah 06</v>
          </cell>
          <cell r="D5">
            <v>211</v>
          </cell>
          <cell r="E5">
            <v>118</v>
          </cell>
          <cell r="F5">
            <v>173</v>
          </cell>
          <cell r="G5">
            <v>202</v>
          </cell>
          <cell r="H5">
            <v>300</v>
          </cell>
          <cell r="I5">
            <v>256</v>
          </cell>
          <cell r="J5">
            <v>310</v>
          </cell>
          <cell r="K5">
            <v>238</v>
          </cell>
        </row>
        <row r="6">
          <cell r="B6">
            <v>2</v>
          </cell>
          <cell r="C6" t="str">
            <v>MIS Al Wathoniyah 07</v>
          </cell>
          <cell r="D6">
            <v>220</v>
          </cell>
          <cell r="E6">
            <v>128</v>
          </cell>
          <cell r="F6">
            <v>216</v>
          </cell>
          <cell r="G6">
            <v>224</v>
          </cell>
          <cell r="H6">
            <v>308</v>
          </cell>
          <cell r="I6">
            <v>268</v>
          </cell>
          <cell r="J6">
            <v>312</v>
          </cell>
          <cell r="K6">
            <v>244</v>
          </cell>
        </row>
        <row r="7">
          <cell r="B7">
            <v>3</v>
          </cell>
          <cell r="C7" t="str">
            <v>MIS Al-Wathoniyah 12</v>
          </cell>
          <cell r="D7">
            <v>220</v>
          </cell>
          <cell r="E7">
            <v>128</v>
          </cell>
          <cell r="F7">
            <v>216</v>
          </cell>
          <cell r="G7">
            <v>224</v>
          </cell>
          <cell r="H7">
            <v>308</v>
          </cell>
          <cell r="I7">
            <v>268</v>
          </cell>
          <cell r="J7">
            <v>312</v>
          </cell>
          <cell r="K7">
            <v>4</v>
          </cell>
        </row>
        <row r="8">
          <cell r="B8">
            <v>4</v>
          </cell>
          <cell r="C8" t="str">
            <v>MIS Al-Wathoniyah 16</v>
          </cell>
          <cell r="D8">
            <v>220</v>
          </cell>
          <cell r="E8">
            <v>128</v>
          </cell>
          <cell r="F8">
            <v>216</v>
          </cell>
          <cell r="G8">
            <v>224</v>
          </cell>
          <cell r="H8">
            <v>308</v>
          </cell>
          <cell r="I8">
            <v>268</v>
          </cell>
          <cell r="J8">
            <v>312</v>
          </cell>
          <cell r="K8">
            <v>4</v>
          </cell>
        </row>
        <row r="9">
          <cell r="B9">
            <v>5</v>
          </cell>
          <cell r="C9" t="str">
            <v>MIS Haudiyah Al Wathoniyah  43</v>
          </cell>
          <cell r="D9">
            <v>220</v>
          </cell>
          <cell r="E9">
            <v>128</v>
          </cell>
          <cell r="F9">
            <v>216</v>
          </cell>
          <cell r="G9">
            <v>224</v>
          </cell>
          <cell r="H9">
            <v>308</v>
          </cell>
          <cell r="I9">
            <v>268</v>
          </cell>
          <cell r="J9">
            <v>312</v>
          </cell>
          <cell r="K9">
            <v>4</v>
          </cell>
        </row>
        <row r="10">
          <cell r="B10">
            <v>6</v>
          </cell>
          <cell r="C10" t="str">
            <v>MIS At Taqwa</v>
          </cell>
          <cell r="D10">
            <v>220</v>
          </cell>
          <cell r="E10">
            <v>128</v>
          </cell>
          <cell r="F10">
            <v>0</v>
          </cell>
          <cell r="G10">
            <v>224</v>
          </cell>
          <cell r="H10">
            <v>308</v>
          </cell>
          <cell r="I10">
            <v>268</v>
          </cell>
          <cell r="J10">
            <v>312</v>
          </cell>
          <cell r="K10">
            <v>4</v>
          </cell>
        </row>
        <row r="11">
          <cell r="B11">
            <v>7</v>
          </cell>
          <cell r="C11" t="str">
            <v>MIS Al Hidayah</v>
          </cell>
          <cell r="D11">
            <v>220</v>
          </cell>
          <cell r="E11">
            <v>128</v>
          </cell>
          <cell r="F11">
            <v>0</v>
          </cell>
          <cell r="G11">
            <v>0</v>
          </cell>
          <cell r="H11">
            <v>308</v>
          </cell>
          <cell r="I11">
            <v>268</v>
          </cell>
          <cell r="J11">
            <v>312</v>
          </cell>
          <cell r="K11">
            <v>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nkBikin"/>
      <sheetName val="Panduan"/>
      <sheetName val="Menu"/>
      <sheetName val="DataPengawasDKI"/>
      <sheetName val="Data"/>
      <sheetName val="Isi"/>
      <sheetName val="Isi (2)"/>
      <sheetName val="Proses"/>
      <sheetName val="Proses (2)"/>
      <sheetName val="SKL"/>
      <sheetName val="SKL (2)"/>
      <sheetName val="PTK"/>
      <sheetName val="PTK (2)"/>
      <sheetName val="Sar_Pras"/>
      <sheetName val="Sar_Pras (2)"/>
      <sheetName val="Pengelolaan"/>
      <sheetName val="Pengelolaan (2)"/>
      <sheetName val="Biaya"/>
      <sheetName val="Biaya (2)"/>
      <sheetName val="Penilaian"/>
      <sheetName val="Penilaian (2)"/>
      <sheetName val="Sheet9"/>
      <sheetName val="Grafik_1"/>
      <sheetName val="Grafik_2"/>
      <sheetName val="Grafik_3"/>
      <sheetName val="Grafik_4"/>
      <sheetName val="Grafik_5"/>
      <sheetName val="Grafik_6"/>
      <sheetName val="Grafik_7"/>
      <sheetName val="Grafik_8"/>
      <sheetName val="Grafik_9"/>
      <sheetName val="Grafik_10"/>
      <sheetName val="Sheet12"/>
    </sheetNames>
    <sheetDataSet>
      <sheetData sheetId="0" refreshError="1"/>
      <sheetData sheetId="1" refreshError="1"/>
      <sheetData sheetId="2" refreshError="1"/>
      <sheetData sheetId="3" refreshError="1"/>
      <sheetData sheetId="4">
        <row r="14">
          <cell r="A14">
            <v>1</v>
          </cell>
          <cell r="B14" t="str">
            <v>MIS Al-Wathoniyah 06</v>
          </cell>
          <cell r="D14" t="str">
            <v>Hj. Siti Huliyah Masunah, S.P</v>
          </cell>
          <cell r="E14" t="str">
            <v>Jl. Tipar Cakung Km.3 RT.004/009 Cakung Barat</v>
          </cell>
        </row>
        <row r="15">
          <cell r="A15">
            <v>2</v>
          </cell>
          <cell r="B15" t="str">
            <v>MIS Al Wathoniyah 07</v>
          </cell>
          <cell r="D15" t="str">
            <v>HJ. Syaibatul Aslamiyah, Lc</v>
          </cell>
          <cell r="E15" t="str">
            <v>Jl. Tipar Cakung, Cakung Barat</v>
          </cell>
        </row>
        <row r="16">
          <cell r="A16">
            <v>3</v>
          </cell>
          <cell r="B16" t="str">
            <v>MIS Al-Wathoniyah 12</v>
          </cell>
          <cell r="D16" t="str">
            <v>Ibah Adibah, M.Pd.I</v>
          </cell>
          <cell r="E16" t="str">
            <v xml:space="preserve">Jl. Raya Penggilingan RT.014/08 Cakung </v>
          </cell>
        </row>
        <row r="17">
          <cell r="A17">
            <v>4</v>
          </cell>
          <cell r="B17" t="str">
            <v>MIS Al-Wathoniyah 16</v>
          </cell>
          <cell r="D17" t="str">
            <v>Hasan Udin, S.Ag</v>
          </cell>
          <cell r="E17" t="str">
            <v>Jl Raya Penggilingan RT 004/08</v>
          </cell>
        </row>
        <row r="18">
          <cell r="A18">
            <v>5</v>
          </cell>
          <cell r="B18" t="str">
            <v>MIS Haudiyah Al Wathoniyah  43</v>
          </cell>
          <cell r="D18" t="str">
            <v>Drs. HM. Akhfas Hasan</v>
          </cell>
          <cell r="E18" t="str">
            <v>Penggilingan</v>
          </cell>
        </row>
        <row r="19">
          <cell r="A19">
            <v>6</v>
          </cell>
          <cell r="B19" t="str">
            <v>MIS At Taqwa</v>
          </cell>
          <cell r="D19" t="str">
            <v>Widhiyanti R, S.Pd., MM.Pd.</v>
          </cell>
          <cell r="E19" t="str">
            <v>Jl Marzuki</v>
          </cell>
        </row>
        <row r="20">
          <cell r="A20">
            <v>7</v>
          </cell>
          <cell r="B20" t="str">
            <v>MIS Al Hidayah</v>
          </cell>
        </row>
        <row r="21">
          <cell r="A21">
            <v>8</v>
          </cell>
          <cell r="B21" t="str">
            <v>MIS Al Istiqomah</v>
          </cell>
        </row>
        <row r="22">
          <cell r="A22">
            <v>9</v>
          </cell>
          <cell r="B22" t="str">
            <v>MIS Al Akhyar</v>
          </cell>
        </row>
        <row r="23">
          <cell r="A23">
            <v>10</v>
          </cell>
          <cell r="B23" t="str">
            <v>MIS Hikmatul Husnaa</v>
          </cell>
          <cell r="D23" t="str">
            <v>H. Fadlan Hilmie, S.Hum</v>
          </cell>
          <cell r="E23" t="str">
            <v>Pulo Gebang RT.003/04 No.40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B5">
            <v>1</v>
          </cell>
          <cell r="C5" t="str">
            <v>MIS Al-Wathoniyah 06</v>
          </cell>
          <cell r="D5">
            <v>211</v>
          </cell>
          <cell r="E5">
            <v>118</v>
          </cell>
          <cell r="F5">
            <v>173</v>
          </cell>
          <cell r="G5">
            <v>202</v>
          </cell>
          <cell r="H5">
            <v>300</v>
          </cell>
          <cell r="I5">
            <v>256</v>
          </cell>
          <cell r="J5">
            <v>310</v>
          </cell>
          <cell r="K5">
            <v>238</v>
          </cell>
        </row>
        <row r="6">
          <cell r="B6">
            <v>2</v>
          </cell>
          <cell r="C6" t="str">
            <v>MIS Al Wathoniyah 07</v>
          </cell>
          <cell r="D6">
            <v>220</v>
          </cell>
          <cell r="E6">
            <v>128</v>
          </cell>
          <cell r="F6">
            <v>216</v>
          </cell>
          <cell r="G6">
            <v>224</v>
          </cell>
          <cell r="H6">
            <v>308</v>
          </cell>
          <cell r="I6">
            <v>268</v>
          </cell>
          <cell r="J6">
            <v>312</v>
          </cell>
          <cell r="K6">
            <v>244</v>
          </cell>
        </row>
        <row r="7">
          <cell r="B7">
            <v>3</v>
          </cell>
          <cell r="C7" t="str">
            <v>MIS Al-Wathoniyah 12</v>
          </cell>
          <cell r="D7">
            <v>220</v>
          </cell>
          <cell r="E7">
            <v>128</v>
          </cell>
          <cell r="F7">
            <v>216</v>
          </cell>
          <cell r="G7">
            <v>224</v>
          </cell>
          <cell r="H7">
            <v>308</v>
          </cell>
          <cell r="I7">
            <v>268</v>
          </cell>
          <cell r="J7">
            <v>312</v>
          </cell>
          <cell r="K7">
            <v>4</v>
          </cell>
        </row>
        <row r="8">
          <cell r="B8">
            <v>4</v>
          </cell>
          <cell r="C8" t="str">
            <v>MIS Al-Wathoniyah 16</v>
          </cell>
          <cell r="D8">
            <v>220</v>
          </cell>
          <cell r="E8">
            <v>128</v>
          </cell>
          <cell r="F8">
            <v>216</v>
          </cell>
          <cell r="G8">
            <v>224</v>
          </cell>
          <cell r="H8">
            <v>308</v>
          </cell>
          <cell r="I8">
            <v>268</v>
          </cell>
          <cell r="J8">
            <v>312</v>
          </cell>
          <cell r="K8">
            <v>4</v>
          </cell>
        </row>
        <row r="9">
          <cell r="B9">
            <v>5</v>
          </cell>
          <cell r="C9" t="str">
            <v>MIS Haudiyah Al Wathoniyah  43</v>
          </cell>
          <cell r="D9">
            <v>220</v>
          </cell>
          <cell r="E9">
            <v>128</v>
          </cell>
          <cell r="F9">
            <v>216</v>
          </cell>
          <cell r="G9">
            <v>224</v>
          </cell>
          <cell r="H9">
            <v>308</v>
          </cell>
          <cell r="I9">
            <v>268</v>
          </cell>
          <cell r="J9">
            <v>312</v>
          </cell>
          <cell r="K9">
            <v>4</v>
          </cell>
        </row>
        <row r="10">
          <cell r="B10">
            <v>6</v>
          </cell>
          <cell r="C10" t="str">
            <v>MIS At Taqwa</v>
          </cell>
          <cell r="D10">
            <v>220</v>
          </cell>
          <cell r="E10">
            <v>128</v>
          </cell>
          <cell r="F10">
            <v>0</v>
          </cell>
          <cell r="G10">
            <v>224</v>
          </cell>
          <cell r="H10">
            <v>308</v>
          </cell>
          <cell r="I10">
            <v>268</v>
          </cell>
          <cell r="J10">
            <v>312</v>
          </cell>
          <cell r="K10">
            <v>4</v>
          </cell>
        </row>
        <row r="11">
          <cell r="B11">
            <v>7</v>
          </cell>
          <cell r="C11" t="str">
            <v>MIS Al Hidayah</v>
          </cell>
          <cell r="D11">
            <v>220</v>
          </cell>
          <cell r="E11">
            <v>128</v>
          </cell>
          <cell r="F11">
            <v>0</v>
          </cell>
          <cell r="G11">
            <v>0</v>
          </cell>
          <cell r="H11">
            <v>308</v>
          </cell>
          <cell r="I11">
            <v>268</v>
          </cell>
          <cell r="J11">
            <v>312</v>
          </cell>
          <cell r="K11">
            <v>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DUAN"/>
      <sheetName val="Menu"/>
      <sheetName val="DataPengawas"/>
      <sheetName val="Pej_Penilai"/>
      <sheetName val="COVER"/>
      <sheetName val="AngkaKredit"/>
      <sheetName val="Target"/>
      <sheetName val="Target (2)"/>
      <sheetName val="Realisasi"/>
      <sheetName val="Rekap_PPKP"/>
      <sheetName val="Penunjang"/>
      <sheetName val="PrilakuKerja"/>
      <sheetName val="Capaian"/>
      <sheetName val="SKP"/>
      <sheetName val="PENILAIAN_SKP"/>
      <sheetName val="PRESTASI_KERJA"/>
      <sheetName val="ANJAB"/>
      <sheetName val="ABK"/>
      <sheetName val="DasarHukum"/>
      <sheetName val="Kriteria"/>
      <sheetName val="Rubrik"/>
      <sheetName val="Rubrik (2)"/>
      <sheetName val="Jumlah_KD"/>
      <sheetName val="Rumus"/>
      <sheetName val="Contoh"/>
      <sheetName val="NyankBikin"/>
      <sheetName val="catatan"/>
      <sheetName val="SK_Tutam"/>
      <sheetName val="Data_Terima"/>
    </sheetNames>
    <sheetDataSet>
      <sheetData sheetId="0" refreshError="1"/>
      <sheetData sheetId="1" refreshError="1"/>
      <sheetData sheetId="2" refreshError="1">
        <row r="6">
          <cell r="B6">
            <v>1</v>
          </cell>
          <cell r="C6" t="str">
            <v>Dr. H. IDRUS ALWI, M.Pd</v>
          </cell>
          <cell r="D6" t="str">
            <v>19681222 198903 1 002</v>
          </cell>
          <cell r="E6">
            <v>10</v>
          </cell>
          <cell r="F6" t="str">
            <v>Pembina Tk I</v>
          </cell>
          <cell r="G6" t="str">
            <v>IV/b</v>
          </cell>
          <cell r="H6" t="str">
            <v>Pengawas Madya</v>
          </cell>
          <cell r="I6" t="str">
            <v>Kantor Kementerian Agama Kota Jakarta Timur</v>
          </cell>
          <cell r="K6">
            <v>1</v>
          </cell>
          <cell r="L6" t="str">
            <v>Pengatur Muda</v>
          </cell>
          <cell r="M6" t="str">
            <v>II/a</v>
          </cell>
        </row>
        <row r="7">
          <cell r="B7">
            <v>2</v>
          </cell>
          <cell r="C7" t="str">
            <v>Drs. H. SUJANGI</v>
          </cell>
          <cell r="D7" t="str">
            <v>19590814 198203 1 004</v>
          </cell>
          <cell r="E7">
            <v>9</v>
          </cell>
          <cell r="F7" t="str">
            <v>Pembina</v>
          </cell>
          <cell r="G7" t="str">
            <v>IV/a</v>
          </cell>
          <cell r="H7" t="str">
            <v>Pengawas Madya</v>
          </cell>
          <cell r="I7" t="str">
            <v>Kantor Kementerian Agama Kota Jakarta Timur</v>
          </cell>
          <cell r="K7">
            <v>2</v>
          </cell>
          <cell r="L7" t="str">
            <v>Pengatur Muda Tk I</v>
          </cell>
          <cell r="M7" t="str">
            <v>II/b</v>
          </cell>
        </row>
        <row r="8">
          <cell r="B8">
            <v>3</v>
          </cell>
          <cell r="C8" t="str">
            <v>Drs. M. SALEH</v>
          </cell>
          <cell r="D8" t="str">
            <v>19610801 199603 1 001</v>
          </cell>
          <cell r="E8">
            <v>10</v>
          </cell>
          <cell r="F8" t="str">
            <v>Pembina Tk I</v>
          </cell>
          <cell r="G8" t="str">
            <v>IV/b</v>
          </cell>
          <cell r="H8" t="str">
            <v>Pengawas Madya</v>
          </cell>
          <cell r="I8" t="str">
            <v>Kantor Kementerian Agama Kota Jakarta Timur</v>
          </cell>
          <cell r="K8">
            <v>3</v>
          </cell>
          <cell r="L8" t="str">
            <v>Pengatur</v>
          </cell>
          <cell r="M8" t="str">
            <v>II/c</v>
          </cell>
        </row>
        <row r="9">
          <cell r="B9">
            <v>4</v>
          </cell>
          <cell r="C9" t="str">
            <v>SITI NURBAITI, S.Ag, M.Pd.I</v>
          </cell>
          <cell r="D9" t="str">
            <v>19690621 199303 2 002</v>
          </cell>
          <cell r="E9">
            <v>9</v>
          </cell>
          <cell r="F9" t="str">
            <v>Pembina</v>
          </cell>
          <cell r="G9" t="str">
            <v>IV/a</v>
          </cell>
          <cell r="H9" t="str">
            <v>Pengawas Madya</v>
          </cell>
          <cell r="I9" t="str">
            <v>Kantor Kementerian Agama Kota Jakarta Timur</v>
          </cell>
          <cell r="K9">
            <v>4</v>
          </cell>
          <cell r="L9" t="str">
            <v>Pengatur Tk I</v>
          </cell>
          <cell r="M9" t="str">
            <v>II/d</v>
          </cell>
        </row>
        <row r="10">
          <cell r="B10">
            <v>5</v>
          </cell>
          <cell r="C10" t="str">
            <v>Drs. A. AMIN MUSTOFA, M.Pd</v>
          </cell>
          <cell r="D10" t="str">
            <v>19670303 199603 1 002</v>
          </cell>
          <cell r="E10">
            <v>9</v>
          </cell>
          <cell r="F10" t="str">
            <v>Pembina</v>
          </cell>
          <cell r="G10" t="str">
            <v>IV/a</v>
          </cell>
          <cell r="H10" t="str">
            <v>Pengawas Madya</v>
          </cell>
          <cell r="I10" t="str">
            <v>Kantor Kementerian Agama Kota Jakarta Timur</v>
          </cell>
          <cell r="K10">
            <v>5</v>
          </cell>
          <cell r="L10" t="str">
            <v>Penata Muda</v>
          </cell>
          <cell r="M10" t="str">
            <v>III/a</v>
          </cell>
        </row>
        <row r="11">
          <cell r="B11">
            <v>6</v>
          </cell>
          <cell r="C11" t="str">
            <v>Drs. AKHMAD SUGANDA, M.Pd</v>
          </cell>
          <cell r="D11" t="str">
            <v>19600831 198703 1 002</v>
          </cell>
          <cell r="E11">
            <v>9</v>
          </cell>
          <cell r="F11" t="str">
            <v>Pembina</v>
          </cell>
          <cell r="G11" t="str">
            <v>IV/a</v>
          </cell>
          <cell r="H11" t="str">
            <v>Pengawas Madya</v>
          </cell>
          <cell r="I11" t="str">
            <v>Kantor Kementerian Agama Kota Jakarta Timur</v>
          </cell>
          <cell r="K11">
            <v>6</v>
          </cell>
          <cell r="L11" t="str">
            <v>Penata Muda Tk I</v>
          </cell>
          <cell r="M11" t="str">
            <v>III/b</v>
          </cell>
        </row>
        <row r="12">
          <cell r="B12">
            <v>7</v>
          </cell>
          <cell r="C12" t="str">
            <v>Dr. Hj. KUN SRI WARDHANI, M.Pd</v>
          </cell>
          <cell r="D12" t="str">
            <v>19650803 200501 2 004</v>
          </cell>
          <cell r="E12">
            <v>8</v>
          </cell>
          <cell r="F12" t="str">
            <v>Penata Tk I</v>
          </cell>
          <cell r="G12" t="str">
            <v>III/d</v>
          </cell>
          <cell r="H12" t="str">
            <v>Pengawas Muda</v>
          </cell>
          <cell r="I12" t="str">
            <v>Kantor Kementerian Agama Kota Jakarta Timur</v>
          </cell>
          <cell r="K12">
            <v>7</v>
          </cell>
          <cell r="L12" t="str">
            <v>Penata</v>
          </cell>
          <cell r="M12" t="str">
            <v>III/c</v>
          </cell>
          <cell r="N12" t="str">
            <v>Pengawas Muda</v>
          </cell>
        </row>
        <row r="13">
          <cell r="B13">
            <v>8</v>
          </cell>
          <cell r="C13" t="str">
            <v>ABDUL MANAP, M.Pd</v>
          </cell>
          <cell r="D13" t="str">
            <v>19691002 199803 1 002</v>
          </cell>
          <cell r="E13">
            <v>9</v>
          </cell>
          <cell r="F13" t="str">
            <v>Pembina</v>
          </cell>
          <cell r="G13" t="str">
            <v>IV/a</v>
          </cell>
          <cell r="H13" t="str">
            <v>Pengawas Madya</v>
          </cell>
          <cell r="I13" t="str">
            <v>Kantor Kementerian Agama Kota Jakarta Timur</v>
          </cell>
          <cell r="K13">
            <v>8</v>
          </cell>
          <cell r="L13" t="str">
            <v>Penata Tk I</v>
          </cell>
          <cell r="M13" t="str">
            <v>III/d</v>
          </cell>
          <cell r="N13" t="str">
            <v>Pengawas Muda</v>
          </cell>
        </row>
        <row r="14">
          <cell r="B14">
            <v>9</v>
          </cell>
          <cell r="C14" t="str">
            <v>ABDUL WAHAB, S.Pd</v>
          </cell>
          <cell r="D14" t="str">
            <v>19680812 200312 1 001</v>
          </cell>
          <cell r="E14">
            <v>8</v>
          </cell>
          <cell r="F14" t="str">
            <v>Penata Tk I</v>
          </cell>
          <cell r="G14" t="str">
            <v>III/d</v>
          </cell>
          <cell r="H14" t="str">
            <v>Pengawas Muda</v>
          </cell>
          <cell r="I14" t="str">
            <v>Kantor Kementerian Agama Kota Jakarta Timur</v>
          </cell>
          <cell r="K14">
            <v>9</v>
          </cell>
          <cell r="L14" t="str">
            <v>Pembina</v>
          </cell>
          <cell r="M14" t="str">
            <v>IV/a</v>
          </cell>
          <cell r="N14" t="str">
            <v>Pengawas Madya</v>
          </cell>
        </row>
        <row r="15">
          <cell r="B15">
            <v>10</v>
          </cell>
          <cell r="C15" t="str">
            <v>A. TAUFIK, S.Ag, MM</v>
          </cell>
          <cell r="D15" t="str">
            <v>19641201 199903 1 002</v>
          </cell>
          <cell r="E15">
            <v>9</v>
          </cell>
          <cell r="F15" t="str">
            <v>Pembina</v>
          </cell>
          <cell r="G15" t="str">
            <v>IV/a</v>
          </cell>
          <cell r="H15" t="str">
            <v>Pengawas Madya</v>
          </cell>
          <cell r="I15" t="str">
            <v>Kantor Kementerian Agama Kota Jakarta Timur</v>
          </cell>
          <cell r="K15">
            <v>10</v>
          </cell>
          <cell r="L15" t="str">
            <v>Pembina Tk I</v>
          </cell>
          <cell r="M15" t="str">
            <v>IV/b</v>
          </cell>
          <cell r="N15" t="str">
            <v>Pengawas Madya</v>
          </cell>
        </row>
        <row r="16">
          <cell r="B16">
            <v>11</v>
          </cell>
          <cell r="C16" t="str">
            <v>Drs. HADI WIJAYA</v>
          </cell>
          <cell r="D16" t="str">
            <v>19650514 199903 1 001</v>
          </cell>
          <cell r="E16">
            <v>9</v>
          </cell>
          <cell r="F16" t="str">
            <v>Pembina</v>
          </cell>
          <cell r="G16" t="str">
            <v>IV/a</v>
          </cell>
          <cell r="H16" t="str">
            <v>Pengawas Madya</v>
          </cell>
          <cell r="I16" t="str">
            <v>Kantor Kementerian Agama Kota Jakarta Timur</v>
          </cell>
          <cell r="K16">
            <v>11</v>
          </cell>
          <cell r="L16" t="str">
            <v>Pembina Utama Muda</v>
          </cell>
          <cell r="M16" t="str">
            <v>IV/c</v>
          </cell>
          <cell r="N16" t="str">
            <v>Pengawas Madya</v>
          </cell>
        </row>
        <row r="17">
          <cell r="B17">
            <v>12</v>
          </cell>
          <cell r="C17" t="str">
            <v>ARTATI ISMAILIA, SE, M.Ak</v>
          </cell>
          <cell r="D17" t="str">
            <v>19700601 200212 2 004</v>
          </cell>
          <cell r="E17">
            <v>9</v>
          </cell>
          <cell r="F17" t="str">
            <v>Pembina</v>
          </cell>
          <cell r="G17" t="str">
            <v>IV/a</v>
          </cell>
          <cell r="H17" t="str">
            <v>Pengawas Madya</v>
          </cell>
          <cell r="I17" t="str">
            <v>Kantor Kementerian Agama Kota Jakarta Timur</v>
          </cell>
          <cell r="K17">
            <v>12</v>
          </cell>
          <cell r="L17" t="str">
            <v>Pembina Utama Madya</v>
          </cell>
          <cell r="M17" t="str">
            <v>IV/d</v>
          </cell>
          <cell r="N17" t="str">
            <v>Pengawas Utama</v>
          </cell>
        </row>
        <row r="18">
          <cell r="B18">
            <v>13</v>
          </cell>
          <cell r="C18" t="str">
            <v>Drs. AHMAD KHOTIB, M.Pd</v>
          </cell>
          <cell r="D18" t="str">
            <v>19590703 198703 1 001</v>
          </cell>
          <cell r="E18">
            <v>9</v>
          </cell>
          <cell r="F18" t="str">
            <v>Pembina</v>
          </cell>
          <cell r="G18" t="str">
            <v>IV/a</v>
          </cell>
          <cell r="H18" t="str">
            <v>Pengawas Madya</v>
          </cell>
          <cell r="I18" t="str">
            <v>Kantor Kementerian Agama Kota Jakarta Timur</v>
          </cell>
          <cell r="K18">
            <v>13</v>
          </cell>
          <cell r="L18" t="str">
            <v>Pembina Utama</v>
          </cell>
          <cell r="M18" t="str">
            <v>IV/e</v>
          </cell>
          <cell r="N18" t="str">
            <v>Pengawas Utama</v>
          </cell>
        </row>
        <row r="19">
          <cell r="B19">
            <v>14</v>
          </cell>
          <cell r="C19" t="str">
            <v>SUTAN ASWIN, S.Pd</v>
          </cell>
          <cell r="D19" t="str">
            <v>19600314 198903 1 002</v>
          </cell>
          <cell r="E19">
            <v>10</v>
          </cell>
          <cell r="F19" t="str">
            <v>Pembina Tk I</v>
          </cell>
          <cell r="G19" t="str">
            <v>IV/b</v>
          </cell>
          <cell r="H19" t="str">
            <v>Pengawas Madya</v>
          </cell>
          <cell r="I19" t="str">
            <v>Kantor Kementerian Agama Kota Jakarta Timur</v>
          </cell>
        </row>
        <row r="20">
          <cell r="B20">
            <v>15</v>
          </cell>
          <cell r="C20" t="str">
            <v>Dra. IDA SAIDAH, M.MPd</v>
          </cell>
          <cell r="D20" t="str">
            <v>19650402 199503 2 001</v>
          </cell>
          <cell r="E20">
            <v>9</v>
          </cell>
          <cell r="F20" t="str">
            <v>Pembina</v>
          </cell>
          <cell r="G20" t="str">
            <v>IV/a</v>
          </cell>
          <cell r="H20" t="str">
            <v>Pengawas Madya</v>
          </cell>
          <cell r="I20" t="str">
            <v>Kantor Kementerian Agama Kota Jakarta Timur</v>
          </cell>
        </row>
        <row r="21">
          <cell r="B21">
            <v>16</v>
          </cell>
          <cell r="C21" t="str">
            <v>Dra. Hj. JAMILAH, M.Pd</v>
          </cell>
          <cell r="D21" t="str">
            <v>19620405 199203 2 002</v>
          </cell>
          <cell r="E21">
            <v>9</v>
          </cell>
          <cell r="F21" t="str">
            <v>Pembina</v>
          </cell>
          <cell r="G21" t="str">
            <v>IV/a</v>
          </cell>
          <cell r="H21" t="str">
            <v>Pengawas Madya</v>
          </cell>
          <cell r="I21" t="str">
            <v>Kantor Kementerian Agama Kota Jakarta Timur</v>
          </cell>
        </row>
        <row r="22">
          <cell r="B22">
            <v>17</v>
          </cell>
          <cell r="C22" t="str">
            <v>Dra. Hj. ZURNI ASNIDA</v>
          </cell>
          <cell r="D22" t="str">
            <v>19610228 199001 2 001</v>
          </cell>
          <cell r="E22">
            <v>10</v>
          </cell>
          <cell r="F22" t="str">
            <v>Pembina Tk I</v>
          </cell>
          <cell r="G22" t="str">
            <v>IV/b</v>
          </cell>
          <cell r="H22" t="str">
            <v>Pengawas Madya</v>
          </cell>
          <cell r="I22" t="str">
            <v>Kantor Kementerian Agama Kota Jakarta Timur</v>
          </cell>
        </row>
        <row r="23">
          <cell r="B23">
            <v>18</v>
          </cell>
          <cell r="C23" t="str">
            <v>TANTI ASTRIATIE Z, S.Pd, M.Pd</v>
          </cell>
          <cell r="D23" t="str">
            <v>19730420 200501 2 008</v>
          </cell>
          <cell r="E23">
            <v>8</v>
          </cell>
          <cell r="F23" t="str">
            <v>Penata Tk I</v>
          </cell>
          <cell r="G23" t="str">
            <v>III/d</v>
          </cell>
          <cell r="H23" t="str">
            <v>Pengawas Muda</v>
          </cell>
          <cell r="I23" t="str">
            <v>Kantor Kementerian Agama Kota Jakarta Timur</v>
          </cell>
        </row>
        <row r="24">
          <cell r="B24">
            <v>19</v>
          </cell>
          <cell r="C24" t="str">
            <v>KUSWIYATI, S.Pd, M.Pd</v>
          </cell>
          <cell r="D24" t="str">
            <v>19670916 200312 2 001</v>
          </cell>
          <cell r="E24">
            <v>8</v>
          </cell>
          <cell r="F24" t="str">
            <v>Penata Tk I</v>
          </cell>
          <cell r="G24" t="str">
            <v>III/d</v>
          </cell>
          <cell r="H24" t="str">
            <v>Pengawas Muda</v>
          </cell>
          <cell r="I24" t="str">
            <v>Kantor Kementerian Agama Kota Jakarta Timur</v>
          </cell>
        </row>
        <row r="25">
          <cell r="B25">
            <v>20</v>
          </cell>
          <cell r="C25" t="str">
            <v>RUSDAH, S.Ag</v>
          </cell>
          <cell r="D25" t="str">
            <v>19711208 200501 2 002</v>
          </cell>
          <cell r="E25">
            <v>8</v>
          </cell>
          <cell r="F25" t="str">
            <v>Penata Tk I</v>
          </cell>
          <cell r="G25" t="str">
            <v>III/d</v>
          </cell>
          <cell r="H25" t="str">
            <v>Pengawas Muda</v>
          </cell>
          <cell r="I25" t="str">
            <v>Kantor Kementerian Agama Kota Jakarta Timur</v>
          </cell>
        </row>
        <row r="26">
          <cell r="B26">
            <v>21</v>
          </cell>
          <cell r="C26" t="str">
            <v>WAWAN KURNIAWAN, S.Pd, M.Si</v>
          </cell>
          <cell r="D26" t="str">
            <v>19740814 200501 1 006</v>
          </cell>
          <cell r="E26">
            <v>8</v>
          </cell>
          <cell r="F26" t="str">
            <v>Penata Tk I</v>
          </cell>
          <cell r="G26" t="str">
            <v>III/d</v>
          </cell>
          <cell r="H26" t="str">
            <v>Pengawas Muda</v>
          </cell>
          <cell r="I26" t="str">
            <v>Kantor Kementerian Agama Kota Jakarta Timur</v>
          </cell>
        </row>
        <row r="27">
          <cell r="B27">
            <v>22</v>
          </cell>
          <cell r="C27" t="str">
            <v>MUHAMMAD YUNUS, S.Ag, M.Pd</v>
          </cell>
          <cell r="D27" t="str">
            <v>19731116 200501 1 004</v>
          </cell>
          <cell r="E27">
            <v>8</v>
          </cell>
          <cell r="F27" t="str">
            <v>Penata Tk I</v>
          </cell>
          <cell r="G27" t="str">
            <v>III/d</v>
          </cell>
          <cell r="H27" t="str">
            <v>Pengawas Muda</v>
          </cell>
          <cell r="I27" t="str">
            <v>Kantor Kementerian Agama Kota Jakarta Timur</v>
          </cell>
        </row>
        <row r="28">
          <cell r="B28">
            <v>23</v>
          </cell>
          <cell r="C28" t="str">
            <v>Drs. SASTRO JAGO HARTONO</v>
          </cell>
          <cell r="D28" t="str">
            <v>19630424 199703 1 001</v>
          </cell>
          <cell r="E28">
            <v>9</v>
          </cell>
          <cell r="F28" t="str">
            <v>Pembina</v>
          </cell>
          <cell r="G28" t="str">
            <v>IV/a</v>
          </cell>
          <cell r="H28" t="str">
            <v>Pengawas Madya</v>
          </cell>
          <cell r="I28" t="str">
            <v>Kantor Kementerian Agama Kota Jakarta Timur</v>
          </cell>
        </row>
        <row r="29">
          <cell r="B29">
            <v>24</v>
          </cell>
          <cell r="C29" t="str">
            <v>RUSTIATI, S.Pd, M.Pd</v>
          </cell>
          <cell r="D29" t="str">
            <v>19671022 200604 2 001</v>
          </cell>
          <cell r="E29">
            <v>8</v>
          </cell>
          <cell r="F29" t="str">
            <v>Penata Tk I</v>
          </cell>
          <cell r="G29" t="str">
            <v>III/d</v>
          </cell>
          <cell r="H29" t="str">
            <v>Pengawas Muda</v>
          </cell>
          <cell r="I29" t="str">
            <v>Kantor Kementerian Agama Kota Jakarta Timur</v>
          </cell>
        </row>
        <row r="30">
          <cell r="B30">
            <v>25</v>
          </cell>
          <cell r="C30" t="str">
            <v>SARJONO S.Pd</v>
          </cell>
          <cell r="D30" t="str">
            <v>19660326 200312 1 001</v>
          </cell>
          <cell r="E30">
            <v>8</v>
          </cell>
          <cell r="F30" t="str">
            <v>Penata Tk I</v>
          </cell>
          <cell r="G30" t="str">
            <v>III/d</v>
          </cell>
          <cell r="H30" t="str">
            <v>Pengawas Muda</v>
          </cell>
          <cell r="I30" t="str">
            <v>Kantor Kementerian Agama Kota Jakarta Timur</v>
          </cell>
        </row>
        <row r="31">
          <cell r="B31">
            <v>26</v>
          </cell>
          <cell r="C31" t="str">
            <v>Drs. AGUS UTOYO, MM</v>
          </cell>
          <cell r="D31" t="str">
            <v>19650803 199903 1 002</v>
          </cell>
          <cell r="E31">
            <v>9</v>
          </cell>
          <cell r="F31" t="str">
            <v>Pembina</v>
          </cell>
          <cell r="G31" t="str">
            <v>IV/a</v>
          </cell>
          <cell r="H31" t="str">
            <v>Pengawas Madya</v>
          </cell>
          <cell r="I31" t="str">
            <v>Kantor Kementerian Agama Kota Jakarta Timur</v>
          </cell>
        </row>
        <row r="32">
          <cell r="B32">
            <v>27</v>
          </cell>
          <cell r="C32" t="str">
            <v>MARWI, S.Pd.I</v>
          </cell>
          <cell r="D32" t="str">
            <v>19680927 199603 1 001</v>
          </cell>
          <cell r="E32">
            <v>9</v>
          </cell>
          <cell r="F32" t="str">
            <v>Pembina</v>
          </cell>
          <cell r="G32" t="str">
            <v>IV/a</v>
          </cell>
          <cell r="H32" t="str">
            <v>Pengawas Madya</v>
          </cell>
          <cell r="I32" t="str">
            <v>Kantor Kementerian Agama Kota Jakarta Timur</v>
          </cell>
        </row>
        <row r="33">
          <cell r="B33">
            <v>28</v>
          </cell>
          <cell r="C33" t="str">
            <v>SUHARTONO, S.Pd</v>
          </cell>
          <cell r="D33" t="str">
            <v>19680101 200112 1 002</v>
          </cell>
          <cell r="E33">
            <v>9</v>
          </cell>
          <cell r="F33" t="str">
            <v>Pembina</v>
          </cell>
          <cell r="G33" t="str">
            <v>IV/a</v>
          </cell>
          <cell r="H33" t="str">
            <v>Pengawas Madya</v>
          </cell>
          <cell r="I33" t="str">
            <v>Kantor Kementerian Agama Kota Jakarta Timur</v>
          </cell>
        </row>
        <row r="34">
          <cell r="B34">
            <v>29</v>
          </cell>
          <cell r="C34" t="str">
            <v>EUIS KURAISIN, M.Pd</v>
          </cell>
          <cell r="D34" t="str">
            <v>19690731 199303 2 001</v>
          </cell>
          <cell r="E34">
            <v>9</v>
          </cell>
          <cell r="F34" t="str">
            <v>Pembina</v>
          </cell>
          <cell r="G34" t="str">
            <v>IV/a</v>
          </cell>
          <cell r="H34" t="str">
            <v>Pengawas Madya</v>
          </cell>
          <cell r="I34" t="str">
            <v>Kantor Kementerian Agama Kota Jakarta Timur</v>
          </cell>
        </row>
        <row r="35">
          <cell r="B35">
            <v>30</v>
          </cell>
          <cell r="C35" t="str">
            <v>Dra. Hj. NUROZIAH</v>
          </cell>
          <cell r="D35" t="str">
            <v>19670622 199203 2 002</v>
          </cell>
          <cell r="E35">
            <v>9</v>
          </cell>
          <cell r="F35" t="str">
            <v>Pembina</v>
          </cell>
          <cell r="G35" t="str">
            <v>IV/a</v>
          </cell>
          <cell r="H35" t="str">
            <v>Pengawas Madya</v>
          </cell>
          <cell r="I35" t="str">
            <v>Kantor Kementerian Agama Kota Jakarta Timur</v>
          </cell>
        </row>
        <row r="36">
          <cell r="B36" t="str">
            <v/>
          </cell>
          <cell r="F36" t="str">
            <v/>
          </cell>
          <cell r="G36" t="str">
            <v/>
          </cell>
          <cell r="H36" t="str">
            <v/>
          </cell>
        </row>
        <row r="37">
          <cell r="B37" t="str">
            <v/>
          </cell>
          <cell r="F37" t="str">
            <v/>
          </cell>
          <cell r="G37" t="str">
            <v/>
          </cell>
          <cell r="H37" t="str">
            <v/>
          </cell>
        </row>
        <row r="38">
          <cell r="B38" t="str">
            <v/>
          </cell>
          <cell r="F38" t="str">
            <v/>
          </cell>
          <cell r="G38" t="str">
            <v/>
          </cell>
          <cell r="H38" t="str">
            <v/>
          </cell>
        </row>
        <row r="39">
          <cell r="B39" t="str">
            <v/>
          </cell>
          <cell r="F39" t="str">
            <v/>
          </cell>
          <cell r="G39" t="str">
            <v/>
          </cell>
          <cell r="H39" t="str">
            <v/>
          </cell>
        </row>
        <row r="40">
          <cell r="B40" t="str">
            <v/>
          </cell>
          <cell r="F40" t="str">
            <v/>
          </cell>
          <cell r="G40" t="str">
            <v/>
          </cell>
          <cell r="H40" t="str">
            <v/>
          </cell>
        </row>
        <row r="41">
          <cell r="B41" t="str">
            <v/>
          </cell>
          <cell r="F41" t="str">
            <v/>
          </cell>
          <cell r="G41" t="str">
            <v/>
          </cell>
          <cell r="H41" t="str">
            <v/>
          </cell>
        </row>
        <row r="42">
          <cell r="B42" t="str">
            <v/>
          </cell>
          <cell r="F42" t="str">
            <v/>
          </cell>
          <cell r="G42" t="str">
            <v/>
          </cell>
          <cell r="H42" t="str">
            <v/>
          </cell>
        </row>
        <row r="43">
          <cell r="B43" t="str">
            <v/>
          </cell>
          <cell r="F43" t="str">
            <v/>
          </cell>
          <cell r="G43" t="str">
            <v/>
          </cell>
          <cell r="H43" t="str">
            <v/>
          </cell>
        </row>
        <row r="44">
          <cell r="B44" t="str">
            <v/>
          </cell>
          <cell r="F44" t="str">
            <v/>
          </cell>
          <cell r="G44" t="str">
            <v/>
          </cell>
          <cell r="H44" t="str">
            <v/>
          </cell>
        </row>
        <row r="45">
          <cell r="B45" t="str">
            <v/>
          </cell>
          <cell r="F45" t="str">
            <v/>
          </cell>
          <cell r="G45" t="str">
            <v/>
          </cell>
          <cell r="H45" t="str">
            <v/>
          </cell>
        </row>
        <row r="46">
          <cell r="B46" t="str">
            <v/>
          </cell>
          <cell r="F46" t="str">
            <v/>
          </cell>
          <cell r="G46" t="str">
            <v/>
          </cell>
          <cell r="H46" t="str">
            <v/>
          </cell>
        </row>
        <row r="47">
          <cell r="B47" t="str">
            <v/>
          </cell>
          <cell r="F47" t="str">
            <v/>
          </cell>
          <cell r="G47" t="str">
            <v/>
          </cell>
          <cell r="H47" t="str">
            <v/>
          </cell>
        </row>
        <row r="48">
          <cell r="B48" t="str">
            <v/>
          </cell>
          <cell r="F48" t="str">
            <v/>
          </cell>
          <cell r="G48" t="str">
            <v/>
          </cell>
          <cell r="H48" t="str">
            <v/>
          </cell>
        </row>
        <row r="49">
          <cell r="B49" t="str">
            <v/>
          </cell>
          <cell r="F49" t="str">
            <v/>
          </cell>
          <cell r="G49" t="str">
            <v/>
          </cell>
          <cell r="H49" t="str">
            <v/>
          </cell>
        </row>
        <row r="50">
          <cell r="B50" t="str">
            <v/>
          </cell>
          <cell r="F50" t="str">
            <v/>
          </cell>
          <cell r="G50" t="str">
            <v/>
          </cell>
          <cell r="H50" t="str">
            <v/>
          </cell>
        </row>
        <row r="51">
          <cell r="B51" t="str">
            <v/>
          </cell>
          <cell r="F51" t="str">
            <v/>
          </cell>
          <cell r="G51" t="str">
            <v/>
          </cell>
          <cell r="H51" t="str">
            <v/>
          </cell>
        </row>
        <row r="52">
          <cell r="B52" t="str">
            <v/>
          </cell>
          <cell r="F52" t="str">
            <v/>
          </cell>
          <cell r="G52" t="str">
            <v/>
          </cell>
          <cell r="H52" t="str">
            <v/>
          </cell>
        </row>
        <row r="53">
          <cell r="B53" t="str">
            <v/>
          </cell>
          <cell r="F53" t="str">
            <v/>
          </cell>
          <cell r="G53" t="str">
            <v/>
          </cell>
          <cell r="H53" t="str">
            <v/>
          </cell>
        </row>
        <row r="54">
          <cell r="B54" t="str">
            <v/>
          </cell>
          <cell r="F54" t="str">
            <v/>
          </cell>
          <cell r="G54" t="str">
            <v/>
          </cell>
          <cell r="H54" t="str">
            <v/>
          </cell>
        </row>
        <row r="55">
          <cell r="B55" t="str">
            <v/>
          </cell>
          <cell r="F55" t="str">
            <v/>
          </cell>
          <cell r="G55" t="str">
            <v/>
          </cell>
          <cell r="H55" t="str">
            <v/>
          </cell>
        </row>
        <row r="56">
          <cell r="B56" t="str">
            <v/>
          </cell>
          <cell r="F56" t="str">
            <v/>
          </cell>
          <cell r="G56" t="str">
            <v/>
          </cell>
          <cell r="H56" t="str">
            <v/>
          </cell>
        </row>
        <row r="57">
          <cell r="B57" t="str">
            <v/>
          </cell>
          <cell r="F57" t="str">
            <v/>
          </cell>
          <cell r="G57" t="str">
            <v/>
          </cell>
          <cell r="H57" t="str">
            <v/>
          </cell>
        </row>
        <row r="58">
          <cell r="B58" t="str">
            <v/>
          </cell>
          <cell r="F58" t="str">
            <v/>
          </cell>
          <cell r="G58" t="str">
            <v/>
          </cell>
          <cell r="H58" t="str">
            <v/>
          </cell>
        </row>
        <row r="59">
          <cell r="B59" t="str">
            <v/>
          </cell>
          <cell r="F59" t="str">
            <v/>
          </cell>
          <cell r="G59" t="str">
            <v/>
          </cell>
          <cell r="H59" t="str">
            <v/>
          </cell>
        </row>
        <row r="60">
          <cell r="B60" t="str">
            <v/>
          </cell>
          <cell r="F60" t="str">
            <v/>
          </cell>
          <cell r="G60" t="str">
            <v/>
          </cell>
          <cell r="H60" t="str">
            <v/>
          </cell>
        </row>
        <row r="61">
          <cell r="B61" t="str">
            <v/>
          </cell>
          <cell r="F61" t="str">
            <v/>
          </cell>
          <cell r="G61" t="str">
            <v/>
          </cell>
          <cell r="H61" t="str">
            <v/>
          </cell>
        </row>
        <row r="62">
          <cell r="B62" t="str">
            <v/>
          </cell>
          <cell r="F62" t="str">
            <v/>
          </cell>
          <cell r="G62" t="str">
            <v/>
          </cell>
          <cell r="H62" t="str">
            <v/>
          </cell>
        </row>
        <row r="63">
          <cell r="B63" t="str">
            <v/>
          </cell>
          <cell r="F63" t="str">
            <v/>
          </cell>
          <cell r="G63" t="str">
            <v/>
          </cell>
          <cell r="H63" t="str">
            <v/>
          </cell>
        </row>
        <row r="64">
          <cell r="B64" t="str">
            <v/>
          </cell>
          <cell r="F64" t="str">
            <v/>
          </cell>
          <cell r="G64" t="str">
            <v/>
          </cell>
          <cell r="H64" t="str">
            <v/>
          </cell>
        </row>
        <row r="65">
          <cell r="B65" t="str">
            <v/>
          </cell>
          <cell r="F65" t="str">
            <v/>
          </cell>
          <cell r="G65" t="str">
            <v/>
          </cell>
          <cell r="H65" t="str">
            <v/>
          </cell>
        </row>
        <row r="66">
          <cell r="B66" t="str">
            <v/>
          </cell>
          <cell r="F66" t="str">
            <v/>
          </cell>
          <cell r="G66" t="str">
            <v/>
          </cell>
          <cell r="H66" t="str">
            <v/>
          </cell>
        </row>
        <row r="67">
          <cell r="B67" t="str">
            <v/>
          </cell>
          <cell r="F67" t="str">
            <v/>
          </cell>
          <cell r="G67" t="str">
            <v/>
          </cell>
          <cell r="H67" t="str">
            <v/>
          </cell>
        </row>
        <row r="68">
          <cell r="B68" t="str">
            <v/>
          </cell>
          <cell r="F68" t="str">
            <v/>
          </cell>
          <cell r="G68" t="str">
            <v/>
          </cell>
          <cell r="H68" t="str">
            <v/>
          </cell>
        </row>
        <row r="69">
          <cell r="B69" t="str">
            <v/>
          </cell>
          <cell r="F69" t="str">
            <v/>
          </cell>
          <cell r="G69" t="str">
            <v/>
          </cell>
          <cell r="H69" t="str">
            <v/>
          </cell>
        </row>
        <row r="70">
          <cell r="B70" t="str">
            <v/>
          </cell>
          <cell r="F70" t="str">
            <v/>
          </cell>
          <cell r="G70" t="str">
            <v/>
          </cell>
          <cell r="H70" t="str">
            <v/>
          </cell>
        </row>
        <row r="71">
          <cell r="B71" t="str">
            <v/>
          </cell>
          <cell r="F71" t="str">
            <v/>
          </cell>
          <cell r="G71" t="str">
            <v/>
          </cell>
          <cell r="H71" t="str">
            <v/>
          </cell>
        </row>
        <row r="72">
          <cell r="B72" t="str">
            <v/>
          </cell>
          <cell r="F72" t="str">
            <v/>
          </cell>
          <cell r="G72" t="str">
            <v/>
          </cell>
          <cell r="H72" t="str">
            <v/>
          </cell>
        </row>
        <row r="73">
          <cell r="B73" t="str">
            <v/>
          </cell>
          <cell r="F73" t="str">
            <v/>
          </cell>
          <cell r="G73" t="str">
            <v/>
          </cell>
          <cell r="H73" t="str">
            <v/>
          </cell>
        </row>
        <row r="74">
          <cell r="B74" t="str">
            <v/>
          </cell>
          <cell r="F74" t="str">
            <v/>
          </cell>
          <cell r="G74" t="str">
            <v/>
          </cell>
          <cell r="H74" t="str">
            <v/>
          </cell>
        </row>
        <row r="75">
          <cell r="B75" t="str">
            <v/>
          </cell>
          <cell r="F75" t="str">
            <v/>
          </cell>
          <cell r="G75" t="str">
            <v/>
          </cell>
          <cell r="H75" t="str">
            <v/>
          </cell>
        </row>
        <row r="76">
          <cell r="B76" t="str">
            <v/>
          </cell>
          <cell r="F76" t="str">
            <v/>
          </cell>
          <cell r="G76" t="str">
            <v/>
          </cell>
          <cell r="H76" t="str">
            <v/>
          </cell>
        </row>
        <row r="77">
          <cell r="B77" t="str">
            <v/>
          </cell>
          <cell r="F77" t="str">
            <v/>
          </cell>
          <cell r="G77" t="str">
            <v/>
          </cell>
          <cell r="H77" t="str">
            <v/>
          </cell>
        </row>
        <row r="78">
          <cell r="B78" t="str">
            <v/>
          </cell>
          <cell r="F78" t="str">
            <v/>
          </cell>
          <cell r="G78" t="str">
            <v/>
          </cell>
          <cell r="H78" t="str">
            <v/>
          </cell>
        </row>
        <row r="79">
          <cell r="B79" t="str">
            <v/>
          </cell>
          <cell r="F79" t="str">
            <v/>
          </cell>
          <cell r="G79" t="str">
            <v/>
          </cell>
          <cell r="H79" t="str">
            <v/>
          </cell>
        </row>
        <row r="80">
          <cell r="B80" t="str">
            <v/>
          </cell>
          <cell r="F80" t="str">
            <v/>
          </cell>
          <cell r="G80" t="str">
            <v/>
          </cell>
          <cell r="H80" t="str">
            <v/>
          </cell>
        </row>
        <row r="81">
          <cell r="B81" t="str">
            <v/>
          </cell>
          <cell r="F81" t="str">
            <v/>
          </cell>
          <cell r="G81" t="str">
            <v/>
          </cell>
          <cell r="H81" t="str">
            <v/>
          </cell>
        </row>
        <row r="82">
          <cell r="B82" t="str">
            <v/>
          </cell>
          <cell r="F82" t="str">
            <v/>
          </cell>
          <cell r="G82" t="str">
            <v/>
          </cell>
          <cell r="H82" t="str">
            <v/>
          </cell>
        </row>
        <row r="83">
          <cell r="B83" t="str">
            <v/>
          </cell>
          <cell r="F83" t="str">
            <v/>
          </cell>
          <cell r="G83" t="str">
            <v/>
          </cell>
          <cell r="H83" t="str">
            <v/>
          </cell>
        </row>
        <row r="84">
          <cell r="B84" t="str">
            <v/>
          </cell>
          <cell r="F84" t="str">
            <v/>
          </cell>
          <cell r="G84" t="str">
            <v/>
          </cell>
          <cell r="H84" t="str">
            <v/>
          </cell>
        </row>
        <row r="85">
          <cell r="B85" t="str">
            <v/>
          </cell>
          <cell r="F85" t="str">
            <v/>
          </cell>
          <cell r="G85" t="str">
            <v/>
          </cell>
          <cell r="H85" t="str">
            <v/>
          </cell>
        </row>
        <row r="86">
          <cell r="B86" t="str">
            <v/>
          </cell>
          <cell r="F86" t="str">
            <v/>
          </cell>
          <cell r="G86" t="str">
            <v/>
          </cell>
          <cell r="H86" t="str">
            <v/>
          </cell>
        </row>
        <row r="87">
          <cell r="B87" t="str">
            <v/>
          </cell>
          <cell r="F87" t="str">
            <v/>
          </cell>
          <cell r="G87" t="str">
            <v/>
          </cell>
          <cell r="H87" t="str">
            <v/>
          </cell>
        </row>
        <row r="88">
          <cell r="B88" t="str">
            <v/>
          </cell>
          <cell r="F88" t="str">
            <v/>
          </cell>
          <cell r="G88" t="str">
            <v/>
          </cell>
          <cell r="H88" t="str">
            <v/>
          </cell>
        </row>
        <row r="89">
          <cell r="B89" t="str">
            <v/>
          </cell>
          <cell r="F89" t="str">
            <v/>
          </cell>
          <cell r="G89" t="str">
            <v/>
          </cell>
          <cell r="H89" t="str">
            <v/>
          </cell>
        </row>
        <row r="90">
          <cell r="B90" t="str">
            <v/>
          </cell>
          <cell r="F90" t="str">
            <v/>
          </cell>
          <cell r="G90" t="str">
            <v/>
          </cell>
          <cell r="H90" t="str">
            <v/>
          </cell>
        </row>
        <row r="91">
          <cell r="B91" t="str">
            <v/>
          </cell>
          <cell r="F91" t="str">
            <v/>
          </cell>
          <cell r="G91" t="str">
            <v/>
          </cell>
          <cell r="H91" t="str">
            <v/>
          </cell>
        </row>
        <row r="92">
          <cell r="B92" t="str">
            <v/>
          </cell>
          <cell r="F92" t="str">
            <v/>
          </cell>
          <cell r="G92" t="str">
            <v/>
          </cell>
          <cell r="H92" t="str">
            <v/>
          </cell>
        </row>
        <row r="93">
          <cell r="B93" t="str">
            <v/>
          </cell>
          <cell r="F93" t="str">
            <v/>
          </cell>
          <cell r="G93" t="str">
            <v/>
          </cell>
          <cell r="H93" t="str">
            <v/>
          </cell>
        </row>
        <row r="94">
          <cell r="B94" t="str">
            <v/>
          </cell>
          <cell r="F94" t="str">
            <v/>
          </cell>
          <cell r="G94" t="str">
            <v/>
          </cell>
          <cell r="H94" t="str">
            <v/>
          </cell>
        </row>
        <row r="95">
          <cell r="B95" t="str">
            <v/>
          </cell>
          <cell r="F95" t="str">
            <v/>
          </cell>
          <cell r="G95" t="str">
            <v/>
          </cell>
          <cell r="H95" t="str">
            <v/>
          </cell>
        </row>
        <row r="96">
          <cell r="B96" t="str">
            <v/>
          </cell>
          <cell r="F96" t="str">
            <v/>
          </cell>
          <cell r="G96" t="str">
            <v/>
          </cell>
          <cell r="H96" t="str">
            <v/>
          </cell>
        </row>
        <row r="97">
          <cell r="B97" t="str">
            <v/>
          </cell>
          <cell r="F97" t="str">
            <v/>
          </cell>
          <cell r="G97" t="str">
            <v/>
          </cell>
          <cell r="H97" t="str">
            <v/>
          </cell>
        </row>
        <row r="98">
          <cell r="B98" t="str">
            <v/>
          </cell>
          <cell r="F98" t="str">
            <v/>
          </cell>
          <cell r="G98" t="str">
            <v/>
          </cell>
          <cell r="H98" t="str">
            <v/>
          </cell>
        </row>
        <row r="99">
          <cell r="B99" t="str">
            <v/>
          </cell>
          <cell r="F99" t="str">
            <v/>
          </cell>
          <cell r="G99" t="str">
            <v/>
          </cell>
          <cell r="H99" t="str">
            <v/>
          </cell>
        </row>
        <row r="100">
          <cell r="B100" t="str">
            <v/>
          </cell>
          <cell r="F100" t="str">
            <v/>
          </cell>
          <cell r="G100" t="str">
            <v/>
          </cell>
          <cell r="H100" t="str">
            <v/>
          </cell>
        </row>
        <row r="101">
          <cell r="B101" t="str">
            <v/>
          </cell>
          <cell r="F101" t="str">
            <v/>
          </cell>
          <cell r="G101" t="str">
            <v/>
          </cell>
          <cell r="H101" t="str">
            <v/>
          </cell>
        </row>
        <row r="102">
          <cell r="B102" t="str">
            <v/>
          </cell>
          <cell r="F102" t="str">
            <v/>
          </cell>
          <cell r="G102" t="str">
            <v/>
          </cell>
          <cell r="H102" t="str">
            <v/>
          </cell>
        </row>
        <row r="103">
          <cell r="B103" t="str">
            <v/>
          </cell>
          <cell r="F103" t="str">
            <v/>
          </cell>
          <cell r="G103" t="str">
            <v/>
          </cell>
          <cell r="H103" t="str">
            <v/>
          </cell>
        </row>
        <row r="104">
          <cell r="B104" t="str">
            <v/>
          </cell>
          <cell r="F104" t="str">
            <v/>
          </cell>
          <cell r="G104" t="str">
            <v/>
          </cell>
          <cell r="H104" t="str">
            <v/>
          </cell>
        </row>
        <row r="105">
          <cell r="B105" t="str">
            <v/>
          </cell>
          <cell r="F105" t="str">
            <v/>
          </cell>
          <cell r="G105" t="str">
            <v/>
          </cell>
          <cell r="H105" t="str">
            <v/>
          </cell>
        </row>
        <row r="106">
          <cell r="B106" t="str">
            <v/>
          </cell>
          <cell r="F106" t="str">
            <v/>
          </cell>
          <cell r="G106" t="str">
            <v/>
          </cell>
          <cell r="H106" t="str">
            <v/>
          </cell>
        </row>
        <row r="107">
          <cell r="B107" t="str">
            <v/>
          </cell>
          <cell r="F107" t="str">
            <v/>
          </cell>
          <cell r="G107" t="str">
            <v/>
          </cell>
          <cell r="H107" t="str">
            <v/>
          </cell>
        </row>
        <row r="108">
          <cell r="B108" t="str">
            <v/>
          </cell>
          <cell r="F108" t="str">
            <v/>
          </cell>
          <cell r="G108" t="str">
            <v/>
          </cell>
          <cell r="H108" t="str">
            <v/>
          </cell>
        </row>
        <row r="109">
          <cell r="B109" t="str">
            <v/>
          </cell>
          <cell r="F109" t="str">
            <v/>
          </cell>
          <cell r="G109" t="str">
            <v/>
          </cell>
          <cell r="H109" t="str">
            <v/>
          </cell>
        </row>
        <row r="110">
          <cell r="B110" t="str">
            <v/>
          </cell>
          <cell r="F110" t="str">
            <v/>
          </cell>
          <cell r="G110" t="str">
            <v/>
          </cell>
          <cell r="H110" t="str">
            <v/>
          </cell>
        </row>
        <row r="111">
          <cell r="B111" t="str">
            <v/>
          </cell>
          <cell r="F111" t="str">
            <v/>
          </cell>
          <cell r="G111" t="str">
            <v/>
          </cell>
          <cell r="H111" t="str">
            <v/>
          </cell>
        </row>
        <row r="112">
          <cell r="B112" t="str">
            <v/>
          </cell>
          <cell r="F112" t="str">
            <v/>
          </cell>
          <cell r="G112" t="str">
            <v/>
          </cell>
          <cell r="H112" t="str">
            <v/>
          </cell>
        </row>
        <row r="113">
          <cell r="B113" t="str">
            <v/>
          </cell>
          <cell r="F113" t="str">
            <v/>
          </cell>
          <cell r="G113" t="str">
            <v/>
          </cell>
          <cell r="H113" t="str">
            <v/>
          </cell>
        </row>
        <row r="114">
          <cell r="B114" t="str">
            <v/>
          </cell>
          <cell r="F114" t="str">
            <v/>
          </cell>
          <cell r="G114" t="str">
            <v/>
          </cell>
          <cell r="H114" t="str">
            <v/>
          </cell>
        </row>
        <row r="115">
          <cell r="B115" t="str">
            <v/>
          </cell>
          <cell r="F115" t="str">
            <v/>
          </cell>
          <cell r="G115" t="str">
            <v/>
          </cell>
          <cell r="H115" t="str">
            <v/>
          </cell>
        </row>
        <row r="116">
          <cell r="B116" t="str">
            <v/>
          </cell>
          <cell r="F116" t="str">
            <v/>
          </cell>
          <cell r="G116" t="str">
            <v/>
          </cell>
          <cell r="H116" t="str">
            <v/>
          </cell>
        </row>
        <row r="117">
          <cell r="B117" t="str">
            <v/>
          </cell>
          <cell r="F117" t="str">
            <v/>
          </cell>
          <cell r="G117" t="str">
            <v/>
          </cell>
          <cell r="H117" t="str">
            <v/>
          </cell>
        </row>
        <row r="118">
          <cell r="B118" t="str">
            <v/>
          </cell>
          <cell r="F118" t="str">
            <v/>
          </cell>
          <cell r="G118" t="str">
            <v/>
          </cell>
          <cell r="H118" t="str">
            <v/>
          </cell>
        </row>
        <row r="119">
          <cell r="B119" t="str">
            <v/>
          </cell>
          <cell r="F119" t="str">
            <v/>
          </cell>
          <cell r="G119" t="str">
            <v/>
          </cell>
          <cell r="H119" t="str">
            <v/>
          </cell>
        </row>
        <row r="120">
          <cell r="B120" t="str">
            <v/>
          </cell>
          <cell r="F120" t="str">
            <v/>
          </cell>
          <cell r="G120" t="str">
            <v/>
          </cell>
          <cell r="H120" t="str">
            <v/>
          </cell>
        </row>
        <row r="121">
          <cell r="B121" t="str">
            <v/>
          </cell>
          <cell r="F121" t="str">
            <v/>
          </cell>
          <cell r="G121" t="str">
            <v/>
          </cell>
          <cell r="H121" t="str">
            <v/>
          </cell>
        </row>
        <row r="122">
          <cell r="B122" t="str">
            <v/>
          </cell>
          <cell r="F122" t="str">
            <v/>
          </cell>
          <cell r="G122" t="str">
            <v/>
          </cell>
          <cell r="H122" t="str">
            <v/>
          </cell>
        </row>
        <row r="123">
          <cell r="B123" t="str">
            <v/>
          </cell>
          <cell r="F123" t="str">
            <v/>
          </cell>
          <cell r="G123" t="str">
            <v/>
          </cell>
          <cell r="H123" t="str">
            <v/>
          </cell>
        </row>
        <row r="124">
          <cell r="B124" t="str">
            <v/>
          </cell>
          <cell r="F124" t="str">
            <v/>
          </cell>
          <cell r="G124" t="str">
            <v/>
          </cell>
          <cell r="H124" t="str">
            <v/>
          </cell>
        </row>
        <row r="125">
          <cell r="B125" t="str">
            <v/>
          </cell>
          <cell r="F125" t="str">
            <v/>
          </cell>
          <cell r="G125" t="str">
            <v/>
          </cell>
          <cell r="H125" t="str">
            <v/>
          </cell>
        </row>
        <row r="126">
          <cell r="B126" t="str">
            <v/>
          </cell>
          <cell r="F126" t="str">
            <v/>
          </cell>
          <cell r="G126" t="str">
            <v/>
          </cell>
          <cell r="H126" t="str">
            <v/>
          </cell>
        </row>
        <row r="127">
          <cell r="B127" t="str">
            <v/>
          </cell>
          <cell r="F127" t="str">
            <v/>
          </cell>
          <cell r="G127" t="str">
            <v/>
          </cell>
          <cell r="H127" t="str">
            <v/>
          </cell>
        </row>
        <row r="128">
          <cell r="B128" t="str">
            <v/>
          </cell>
          <cell r="F128" t="str">
            <v/>
          </cell>
          <cell r="G128" t="str">
            <v/>
          </cell>
          <cell r="H128" t="str">
            <v/>
          </cell>
        </row>
        <row r="129">
          <cell r="B129" t="str">
            <v/>
          </cell>
          <cell r="F129" t="str">
            <v/>
          </cell>
          <cell r="G129" t="str">
            <v/>
          </cell>
          <cell r="H129" t="str">
            <v/>
          </cell>
        </row>
        <row r="130">
          <cell r="B130" t="str">
            <v/>
          </cell>
          <cell r="F130" t="str">
            <v/>
          </cell>
          <cell r="G130" t="str">
            <v/>
          </cell>
          <cell r="H130" t="str">
            <v/>
          </cell>
        </row>
        <row r="131">
          <cell r="B131" t="str">
            <v/>
          </cell>
          <cell r="F131" t="str">
            <v/>
          </cell>
          <cell r="G131" t="str">
            <v/>
          </cell>
          <cell r="H131" t="str">
            <v/>
          </cell>
        </row>
        <row r="132">
          <cell r="B132" t="str">
            <v/>
          </cell>
          <cell r="F132" t="str">
            <v/>
          </cell>
          <cell r="G132" t="str">
            <v/>
          </cell>
          <cell r="H132" t="str">
            <v/>
          </cell>
        </row>
        <row r="133">
          <cell r="B133" t="str">
            <v/>
          </cell>
          <cell r="F133" t="str">
            <v/>
          </cell>
          <cell r="G133" t="str">
            <v/>
          </cell>
          <cell r="H133" t="str">
            <v/>
          </cell>
        </row>
        <row r="134">
          <cell r="B134" t="str">
            <v/>
          </cell>
          <cell r="F134" t="str">
            <v/>
          </cell>
          <cell r="G134" t="str">
            <v/>
          </cell>
          <cell r="H134" t="str">
            <v/>
          </cell>
        </row>
        <row r="135">
          <cell r="B135" t="str">
            <v/>
          </cell>
          <cell r="F135" t="str">
            <v/>
          </cell>
          <cell r="G135" t="str">
            <v/>
          </cell>
          <cell r="H135" t="str">
            <v/>
          </cell>
        </row>
        <row r="136">
          <cell r="B136" t="str">
            <v/>
          </cell>
          <cell r="F136" t="str">
            <v/>
          </cell>
          <cell r="G136" t="str">
            <v/>
          </cell>
          <cell r="H136" t="str">
            <v/>
          </cell>
        </row>
        <row r="137">
          <cell r="B137" t="str">
            <v/>
          </cell>
          <cell r="F137" t="str">
            <v/>
          </cell>
          <cell r="G137" t="str">
            <v/>
          </cell>
          <cell r="H137" t="str">
            <v/>
          </cell>
        </row>
        <row r="138">
          <cell r="B138" t="str">
            <v/>
          </cell>
          <cell r="F138" t="str">
            <v/>
          </cell>
          <cell r="G138" t="str">
            <v/>
          </cell>
          <cell r="H138" t="str">
            <v/>
          </cell>
        </row>
        <row r="139">
          <cell r="B139" t="str">
            <v/>
          </cell>
          <cell r="F139" t="str">
            <v/>
          </cell>
          <cell r="G139" t="str">
            <v/>
          </cell>
          <cell r="H139" t="str">
            <v/>
          </cell>
        </row>
        <row r="140">
          <cell r="B140" t="str">
            <v/>
          </cell>
          <cell r="F140" t="str">
            <v/>
          </cell>
          <cell r="G140" t="str">
            <v/>
          </cell>
          <cell r="H140" t="str">
            <v/>
          </cell>
        </row>
        <row r="141">
          <cell r="B141" t="str">
            <v/>
          </cell>
          <cell r="F141" t="str">
            <v/>
          </cell>
          <cell r="G141" t="str">
            <v/>
          </cell>
          <cell r="H141" t="str">
            <v/>
          </cell>
        </row>
        <row r="142">
          <cell r="B142" t="str">
            <v/>
          </cell>
          <cell r="F142" t="str">
            <v/>
          </cell>
          <cell r="G142" t="str">
            <v/>
          </cell>
          <cell r="H142" t="str">
            <v/>
          </cell>
        </row>
        <row r="143">
          <cell r="B143" t="str">
            <v/>
          </cell>
        </row>
      </sheetData>
      <sheetData sheetId="3" refreshError="1"/>
      <sheetData sheetId="4" refreshError="1"/>
      <sheetData sheetId="5" refreshError="1">
        <row r="5">
          <cell r="C5">
            <v>1</v>
          </cell>
          <cell r="D5" t="str">
            <v>2a</v>
          </cell>
        </row>
        <row r="6">
          <cell r="C6">
            <v>2</v>
          </cell>
          <cell r="D6" t="str">
            <v>2b</v>
          </cell>
        </row>
        <row r="7">
          <cell r="C7">
            <v>3</v>
          </cell>
          <cell r="D7" t="str">
            <v>2c</v>
          </cell>
        </row>
        <row r="8">
          <cell r="C8">
            <v>4</v>
          </cell>
          <cell r="D8" t="str">
            <v>2d</v>
          </cell>
        </row>
        <row r="9">
          <cell r="C9">
            <v>5</v>
          </cell>
          <cell r="D9" t="str">
            <v>3a</v>
          </cell>
        </row>
        <row r="10">
          <cell r="C10">
            <v>6</v>
          </cell>
          <cell r="D10" t="str">
            <v>3b</v>
          </cell>
        </row>
        <row r="11">
          <cell r="C11">
            <v>7</v>
          </cell>
          <cell r="D11" t="str">
            <v>3c</v>
          </cell>
          <cell r="E11" t="str">
            <v>Muda</v>
          </cell>
          <cell r="F11" t="str">
            <v>Menyusun program tahunan pengawasan</v>
          </cell>
          <cell r="G11">
            <v>0.6</v>
          </cell>
          <cell r="H11" t="str">
            <v>Setiap program</v>
          </cell>
        </row>
        <row r="12">
          <cell r="C12">
            <v>8</v>
          </cell>
          <cell r="D12" t="str">
            <v>3d</v>
          </cell>
          <cell r="E12" t="str">
            <v>Muda</v>
          </cell>
          <cell r="F12" t="str">
            <v>Menyusun program tahunan pengawasan</v>
          </cell>
          <cell r="G12">
            <v>0.6</v>
          </cell>
          <cell r="H12" t="str">
            <v>Setiap program</v>
          </cell>
        </row>
        <row r="13">
          <cell r="C13">
            <v>9</v>
          </cell>
          <cell r="D13" t="str">
            <v>4a</v>
          </cell>
          <cell r="E13" t="str">
            <v>Madya</v>
          </cell>
          <cell r="F13" t="str">
            <v>Menyusun program tahunan pengawasan</v>
          </cell>
          <cell r="G13">
            <v>0.9</v>
          </cell>
          <cell r="H13" t="str">
            <v>Setiap program</v>
          </cell>
        </row>
        <row r="14">
          <cell r="C14">
            <v>10</v>
          </cell>
          <cell r="D14" t="str">
            <v>4b</v>
          </cell>
          <cell r="E14" t="str">
            <v>Madya</v>
          </cell>
          <cell r="F14" t="str">
            <v>Menyusun program tahunan pengawasan</v>
          </cell>
          <cell r="G14">
            <v>0.9</v>
          </cell>
          <cell r="H14" t="str">
            <v>Setiap program</v>
          </cell>
        </row>
        <row r="15">
          <cell r="C15">
            <v>11</v>
          </cell>
          <cell r="D15" t="str">
            <v>4c</v>
          </cell>
          <cell r="E15" t="str">
            <v>Madya</v>
          </cell>
          <cell r="F15" t="str">
            <v>Menyusun program tahunan pengawasan</v>
          </cell>
          <cell r="G15">
            <v>0.9</v>
          </cell>
          <cell r="H15" t="str">
            <v>Setiap program</v>
          </cell>
        </row>
        <row r="16">
          <cell r="C16">
            <v>12</v>
          </cell>
          <cell r="D16" t="str">
            <v>4d</v>
          </cell>
          <cell r="E16" t="str">
            <v>Utama</v>
          </cell>
          <cell r="F16" t="str">
            <v>Menyusun program tahunan pengawasan</v>
          </cell>
          <cell r="G16">
            <v>1.2</v>
          </cell>
          <cell r="H16" t="str">
            <v>Setiap program</v>
          </cell>
        </row>
        <row r="17">
          <cell r="C17">
            <v>13</v>
          </cell>
          <cell r="D17" t="str">
            <v>4e</v>
          </cell>
          <cell r="E17" t="str">
            <v>Utama</v>
          </cell>
          <cell r="F17" t="str">
            <v>Menyusun program tahunan pengawasan</v>
          </cell>
          <cell r="G17">
            <v>1.2</v>
          </cell>
          <cell r="H17" t="str">
            <v>Setiap program</v>
          </cell>
        </row>
        <row r="18">
          <cell r="C18">
            <v>1</v>
          </cell>
          <cell r="D18" t="str">
            <v>2a</v>
          </cell>
        </row>
        <row r="19">
          <cell r="C19">
            <v>2</v>
          </cell>
          <cell r="D19" t="str">
            <v>2b</v>
          </cell>
        </row>
        <row r="20">
          <cell r="C20">
            <v>3</v>
          </cell>
          <cell r="D20" t="str">
            <v>2c</v>
          </cell>
        </row>
        <row r="21">
          <cell r="C21">
            <v>4</v>
          </cell>
          <cell r="D21" t="str">
            <v>2d</v>
          </cell>
        </row>
        <row r="22">
          <cell r="C22">
            <v>5</v>
          </cell>
          <cell r="D22" t="str">
            <v>3a</v>
          </cell>
        </row>
        <row r="23">
          <cell r="C23">
            <v>6</v>
          </cell>
          <cell r="D23" t="str">
            <v>3b</v>
          </cell>
        </row>
        <row r="24">
          <cell r="C24">
            <v>7</v>
          </cell>
          <cell r="D24" t="str">
            <v>3c</v>
          </cell>
          <cell r="E24" t="str">
            <v>Muda</v>
          </cell>
          <cell r="F24" t="str">
            <v>Melaksanakan pembinaan guru dan/atau kepala madrasah</v>
          </cell>
          <cell r="G24">
            <v>5.6</v>
          </cell>
          <cell r="H24" t="str">
            <v>Setiap Laporan</v>
          </cell>
        </row>
        <row r="25">
          <cell r="C25">
            <v>8</v>
          </cell>
          <cell r="D25" t="str">
            <v>3d</v>
          </cell>
          <cell r="E25" t="str">
            <v>Muda</v>
          </cell>
          <cell r="F25" t="str">
            <v>Melaksanakan pembinaan guru dan/atau kepala madrasah</v>
          </cell>
          <cell r="G25">
            <v>5.6</v>
          </cell>
          <cell r="H25" t="str">
            <v>Setiap Laporan</v>
          </cell>
        </row>
        <row r="26">
          <cell r="C26">
            <v>9</v>
          </cell>
          <cell r="D26" t="str">
            <v>4a</v>
          </cell>
          <cell r="E26" t="str">
            <v>Madya</v>
          </cell>
          <cell r="F26" t="str">
            <v>Melaksanakan pembinaan guru dan/atau kepala madrasah</v>
          </cell>
          <cell r="G26">
            <v>6</v>
          </cell>
          <cell r="H26" t="str">
            <v>Setiap Laporan</v>
          </cell>
        </row>
        <row r="27">
          <cell r="C27">
            <v>10</v>
          </cell>
          <cell r="D27" t="str">
            <v>4b</v>
          </cell>
          <cell r="E27" t="str">
            <v>Madya</v>
          </cell>
          <cell r="F27" t="str">
            <v>Melaksanakan pembinaan guru dan/atau kepala madrasah</v>
          </cell>
          <cell r="G27">
            <v>6</v>
          </cell>
          <cell r="H27" t="str">
            <v>Setiap Laporan</v>
          </cell>
        </row>
        <row r="28">
          <cell r="C28">
            <v>11</v>
          </cell>
          <cell r="D28" t="str">
            <v>4c</v>
          </cell>
          <cell r="E28" t="str">
            <v>Madya</v>
          </cell>
          <cell r="F28" t="str">
            <v>Melaksanakan pembinaan guru dan/atau kepala madrasah</v>
          </cell>
          <cell r="G28">
            <v>6</v>
          </cell>
          <cell r="H28" t="str">
            <v>Setiap Laporan</v>
          </cell>
        </row>
        <row r="29">
          <cell r="C29">
            <v>12</v>
          </cell>
          <cell r="D29" t="str">
            <v>4d</v>
          </cell>
          <cell r="E29" t="str">
            <v>Utama</v>
          </cell>
          <cell r="F29" t="str">
            <v>Melaksanakan pembinaan guru dan/atau kepala madrasah</v>
          </cell>
          <cell r="G29">
            <v>8</v>
          </cell>
          <cell r="H29" t="str">
            <v>Setiap Laporan</v>
          </cell>
        </row>
        <row r="30">
          <cell r="C30">
            <v>13</v>
          </cell>
          <cell r="D30" t="str">
            <v>4e</v>
          </cell>
          <cell r="E30" t="str">
            <v>Utama</v>
          </cell>
          <cell r="F30" t="str">
            <v>Melaksanakan pembinaan guru dan/atau kepala madrasah</v>
          </cell>
          <cell r="G30">
            <v>8</v>
          </cell>
          <cell r="H30" t="str">
            <v>Setiap Laporan</v>
          </cell>
        </row>
        <row r="31">
          <cell r="C31">
            <v>1</v>
          </cell>
          <cell r="D31" t="str">
            <v>2a</v>
          </cell>
        </row>
        <row r="32">
          <cell r="C32">
            <v>2</v>
          </cell>
          <cell r="D32" t="str">
            <v>2b</v>
          </cell>
        </row>
        <row r="33">
          <cell r="C33">
            <v>3</v>
          </cell>
          <cell r="D33" t="str">
            <v>2c</v>
          </cell>
        </row>
        <row r="34">
          <cell r="C34">
            <v>4</v>
          </cell>
          <cell r="D34" t="str">
            <v>2d</v>
          </cell>
        </row>
        <row r="35">
          <cell r="C35">
            <v>5</v>
          </cell>
          <cell r="D35" t="str">
            <v>3a</v>
          </cell>
        </row>
        <row r="36">
          <cell r="C36">
            <v>6</v>
          </cell>
          <cell r="D36" t="str">
            <v>3b</v>
          </cell>
        </row>
        <row r="37">
          <cell r="C37">
            <v>7</v>
          </cell>
          <cell r="D37" t="str">
            <v>3c</v>
          </cell>
          <cell r="E37" t="str">
            <v>Muda</v>
          </cell>
          <cell r="F37" t="str">
            <v>Memantau pelaksanaan 8 Standar Nasional Pendidikan</v>
          </cell>
          <cell r="G37">
            <v>6</v>
          </cell>
          <cell r="H37" t="str">
            <v>Setiap Laporan</v>
          </cell>
        </row>
        <row r="38">
          <cell r="C38">
            <v>8</v>
          </cell>
          <cell r="D38" t="str">
            <v>3d</v>
          </cell>
          <cell r="E38" t="str">
            <v>Muda</v>
          </cell>
          <cell r="F38" t="str">
            <v>Memantau pelaksanaan 8 Standar Nasional Pendidikan</v>
          </cell>
          <cell r="G38">
            <v>6</v>
          </cell>
          <cell r="H38" t="str">
            <v>Setiap Laporan</v>
          </cell>
        </row>
        <row r="39">
          <cell r="C39">
            <v>9</v>
          </cell>
          <cell r="D39" t="str">
            <v>4a</v>
          </cell>
          <cell r="E39" t="str">
            <v>Madya</v>
          </cell>
          <cell r="F39" t="str">
            <v>Memantau pelaksanaan 8 Standar Nasional Pendidikan</v>
          </cell>
          <cell r="G39">
            <v>9</v>
          </cell>
          <cell r="H39" t="str">
            <v>Setiap Laporan</v>
          </cell>
        </row>
        <row r="40">
          <cell r="C40">
            <v>10</v>
          </cell>
          <cell r="D40" t="str">
            <v>4b</v>
          </cell>
          <cell r="E40" t="str">
            <v>Madya</v>
          </cell>
          <cell r="F40" t="str">
            <v>Memantau pelaksanaan 8 Standar Nasional Pendidikan</v>
          </cell>
          <cell r="G40">
            <v>9</v>
          </cell>
          <cell r="H40" t="str">
            <v>Setiap Laporan</v>
          </cell>
        </row>
        <row r="41">
          <cell r="C41">
            <v>11</v>
          </cell>
          <cell r="D41" t="str">
            <v>4c</v>
          </cell>
          <cell r="E41" t="str">
            <v>Madya</v>
          </cell>
          <cell r="F41" t="str">
            <v>Memantau pelaksanaan 8 Standar Nasional Pendidikan</v>
          </cell>
          <cell r="G41">
            <v>9</v>
          </cell>
          <cell r="H41" t="str">
            <v>Setiap Laporan</v>
          </cell>
        </row>
        <row r="42">
          <cell r="C42">
            <v>12</v>
          </cell>
          <cell r="D42" t="str">
            <v>4d</v>
          </cell>
          <cell r="E42" t="str">
            <v>Utama</v>
          </cell>
          <cell r="F42" t="str">
            <v>Memantau pelaksanaan 8 Standar Nasional Pendidikan</v>
          </cell>
          <cell r="G42">
            <v>12</v>
          </cell>
          <cell r="H42" t="str">
            <v>Setiap Laporan</v>
          </cell>
        </row>
        <row r="43">
          <cell r="C43">
            <v>13</v>
          </cell>
          <cell r="D43" t="str">
            <v>4e</v>
          </cell>
          <cell r="E43" t="str">
            <v>Utama</v>
          </cell>
          <cell r="F43" t="str">
            <v>Memantau pelaksanaan 8 Standar Nasional Pendidikan</v>
          </cell>
          <cell r="G43">
            <v>12</v>
          </cell>
          <cell r="H43" t="str">
            <v>Setiap Laporan</v>
          </cell>
        </row>
        <row r="44">
          <cell r="C44">
            <v>1</v>
          </cell>
          <cell r="D44" t="str">
            <v>2a</v>
          </cell>
        </row>
        <row r="45">
          <cell r="C45">
            <v>2</v>
          </cell>
          <cell r="D45" t="str">
            <v>2b</v>
          </cell>
        </row>
        <row r="46">
          <cell r="C46">
            <v>3</v>
          </cell>
          <cell r="D46" t="str">
            <v>2c</v>
          </cell>
        </row>
        <row r="47">
          <cell r="C47">
            <v>4</v>
          </cell>
          <cell r="D47" t="str">
            <v>2d</v>
          </cell>
        </row>
        <row r="48">
          <cell r="C48">
            <v>5</v>
          </cell>
          <cell r="D48" t="str">
            <v>3a</v>
          </cell>
        </row>
        <row r="49">
          <cell r="C49">
            <v>6</v>
          </cell>
          <cell r="D49" t="str">
            <v>3b</v>
          </cell>
        </row>
        <row r="50">
          <cell r="C50">
            <v>7</v>
          </cell>
          <cell r="D50" t="str">
            <v>3c</v>
          </cell>
          <cell r="E50" t="str">
            <v>Muda</v>
          </cell>
          <cell r="F50" t="str">
            <v>Melaksanakan penilaian kinerja guru dan/atau kepala madrasah</v>
          </cell>
          <cell r="G50">
            <v>4</v>
          </cell>
          <cell r="H50" t="str">
            <v>Setiap Laporan</v>
          </cell>
        </row>
        <row r="51">
          <cell r="C51">
            <v>8</v>
          </cell>
          <cell r="D51" t="str">
            <v>3d</v>
          </cell>
          <cell r="E51" t="str">
            <v>Muda</v>
          </cell>
          <cell r="F51" t="str">
            <v>Melaksanakan penilaian kinerja guru dan/atau kepala madrasah</v>
          </cell>
          <cell r="G51">
            <v>4</v>
          </cell>
          <cell r="H51" t="str">
            <v>Setiap Laporan</v>
          </cell>
        </row>
        <row r="52">
          <cell r="C52">
            <v>9</v>
          </cell>
          <cell r="D52" t="str">
            <v>4a</v>
          </cell>
          <cell r="E52" t="str">
            <v>Madya</v>
          </cell>
          <cell r="F52" t="str">
            <v>Melaksanakan penilaian kinerja guru dan/atau kepala madrasah</v>
          </cell>
          <cell r="G52">
            <v>6</v>
          </cell>
          <cell r="H52" t="str">
            <v>Setiap Laporan</v>
          </cell>
        </row>
        <row r="53">
          <cell r="C53">
            <v>10</v>
          </cell>
          <cell r="D53" t="str">
            <v>4b</v>
          </cell>
          <cell r="E53" t="str">
            <v>Madya</v>
          </cell>
          <cell r="F53" t="str">
            <v>Melaksanakan penilaian kinerja guru dan/atau kepala madrasah</v>
          </cell>
          <cell r="G53">
            <v>6</v>
          </cell>
          <cell r="H53" t="str">
            <v>Setiap Laporan</v>
          </cell>
        </row>
        <row r="54">
          <cell r="C54">
            <v>11</v>
          </cell>
          <cell r="D54" t="str">
            <v>4c</v>
          </cell>
          <cell r="E54" t="str">
            <v>Madya</v>
          </cell>
          <cell r="F54" t="str">
            <v>Melaksanakan penilaian kinerja guru dan/atau kepala madrasah</v>
          </cell>
          <cell r="G54">
            <v>6</v>
          </cell>
          <cell r="H54" t="str">
            <v>Setiap Laporan</v>
          </cell>
        </row>
        <row r="55">
          <cell r="C55">
            <v>12</v>
          </cell>
          <cell r="D55" t="str">
            <v>4d</v>
          </cell>
          <cell r="E55" t="str">
            <v>Utama</v>
          </cell>
          <cell r="F55" t="str">
            <v>Melaksanakan penilaian kinerja guru dan/atau kepala madrasah</v>
          </cell>
          <cell r="G55">
            <v>8</v>
          </cell>
          <cell r="H55" t="str">
            <v>Setiap Laporan</v>
          </cell>
        </row>
        <row r="56">
          <cell r="C56">
            <v>13</v>
          </cell>
          <cell r="D56" t="str">
            <v>4e</v>
          </cell>
          <cell r="E56" t="str">
            <v>Utama</v>
          </cell>
          <cell r="F56" t="str">
            <v>Melaksanakan penilaian kinerja guru dan/atau kepala madrasah</v>
          </cell>
          <cell r="G56">
            <v>8</v>
          </cell>
          <cell r="H56" t="str">
            <v>Setiap Laporan</v>
          </cell>
        </row>
        <row r="57">
          <cell r="C57">
            <v>1</v>
          </cell>
          <cell r="D57" t="str">
            <v>2a</v>
          </cell>
        </row>
        <row r="58">
          <cell r="C58">
            <v>2</v>
          </cell>
          <cell r="D58" t="str">
            <v>2b</v>
          </cell>
        </row>
        <row r="59">
          <cell r="C59">
            <v>3</v>
          </cell>
          <cell r="D59" t="str">
            <v>2c</v>
          </cell>
        </row>
        <row r="60">
          <cell r="C60">
            <v>4</v>
          </cell>
          <cell r="D60" t="str">
            <v>2d</v>
          </cell>
        </row>
        <row r="61">
          <cell r="C61">
            <v>5</v>
          </cell>
          <cell r="D61" t="str">
            <v>3a</v>
          </cell>
        </row>
        <row r="62">
          <cell r="C62">
            <v>6</v>
          </cell>
          <cell r="D62" t="str">
            <v>3b</v>
          </cell>
        </row>
        <row r="63">
          <cell r="C63">
            <v>7</v>
          </cell>
          <cell r="D63" t="str">
            <v>3c</v>
          </cell>
          <cell r="E63" t="str">
            <v>Muda</v>
          </cell>
          <cell r="F63" t="str">
            <v>Melaksanakan evaluasi hasil pelaksanaan program pengawasan pada madrasah binaan</v>
          </cell>
          <cell r="G63">
            <v>3</v>
          </cell>
          <cell r="H63" t="str">
            <v>Setiap Laporan</v>
          </cell>
        </row>
        <row r="64">
          <cell r="C64">
            <v>8</v>
          </cell>
          <cell r="D64" t="str">
            <v>3d</v>
          </cell>
          <cell r="E64" t="str">
            <v>Muda</v>
          </cell>
          <cell r="F64" t="str">
            <v>Melaksanakan evaluasi hasil pelaksanaan program pengawasan pada madrasah binaan</v>
          </cell>
          <cell r="G64">
            <v>3</v>
          </cell>
          <cell r="H64" t="str">
            <v>Setiap Laporan</v>
          </cell>
        </row>
        <row r="65">
          <cell r="C65">
            <v>9</v>
          </cell>
          <cell r="D65" t="str">
            <v>4a</v>
          </cell>
          <cell r="E65" t="str">
            <v>Madya</v>
          </cell>
          <cell r="F65" t="str">
            <v>Melaksanakan evaluasi hasil pelaksanaan program pengawasan pada madrasah binaan</v>
          </cell>
          <cell r="G65">
            <v>4.5</v>
          </cell>
          <cell r="H65" t="str">
            <v>Setiap Laporan</v>
          </cell>
        </row>
        <row r="66">
          <cell r="C66">
            <v>10</v>
          </cell>
          <cell r="D66" t="str">
            <v>4b</v>
          </cell>
          <cell r="E66" t="str">
            <v>Madya</v>
          </cell>
          <cell r="F66" t="str">
            <v>Melaksanakan evaluasi hasil pelaksanaan program pengawasan pada madrasah binaan</v>
          </cell>
          <cell r="G66">
            <v>4.5</v>
          </cell>
          <cell r="H66" t="str">
            <v>Setiap Laporan</v>
          </cell>
        </row>
        <row r="67">
          <cell r="C67">
            <v>11</v>
          </cell>
          <cell r="D67" t="str">
            <v>4c</v>
          </cell>
          <cell r="E67" t="str">
            <v>Madya</v>
          </cell>
          <cell r="F67" t="str">
            <v>Melaksanakan evaluasi hasil pelaksanaan program pengawasan pada madrasah binaan</v>
          </cell>
          <cell r="G67">
            <v>4.5</v>
          </cell>
          <cell r="H67" t="str">
            <v>Setiap Laporan</v>
          </cell>
        </row>
        <row r="68">
          <cell r="C68">
            <v>12</v>
          </cell>
          <cell r="D68" t="str">
            <v>4d</v>
          </cell>
          <cell r="E68" t="str">
            <v>Utama</v>
          </cell>
          <cell r="F68" t="str">
            <v>Melaksanakan evaluasi hasil pelaksanaan program pengawasan pada madrasah binaan</v>
          </cell>
          <cell r="G68">
            <v>6</v>
          </cell>
          <cell r="H68" t="str">
            <v>Setiap Laporan</v>
          </cell>
        </row>
        <row r="69">
          <cell r="C69">
            <v>13</v>
          </cell>
          <cell r="D69" t="str">
            <v>4e</v>
          </cell>
          <cell r="E69" t="str">
            <v>Utama</v>
          </cell>
          <cell r="F69" t="str">
            <v>Melaksanakan evaluasi hasil pelaksanaan program pengawasan pada madrasah binaan</v>
          </cell>
          <cell r="G69">
            <v>6</v>
          </cell>
          <cell r="H69" t="str">
            <v>Setiap Laporan</v>
          </cell>
        </row>
        <row r="70">
          <cell r="C70">
            <v>1</v>
          </cell>
          <cell r="D70" t="str">
            <v>2a</v>
          </cell>
        </row>
        <row r="71">
          <cell r="C71">
            <v>2</v>
          </cell>
          <cell r="D71" t="str">
            <v>2b</v>
          </cell>
        </row>
        <row r="72">
          <cell r="C72">
            <v>3</v>
          </cell>
          <cell r="D72" t="str">
            <v>2c</v>
          </cell>
        </row>
        <row r="73">
          <cell r="C73">
            <v>4</v>
          </cell>
          <cell r="D73" t="str">
            <v>2d</v>
          </cell>
        </row>
        <row r="74">
          <cell r="C74">
            <v>5</v>
          </cell>
          <cell r="D74" t="str">
            <v>3a</v>
          </cell>
        </row>
        <row r="75">
          <cell r="C75">
            <v>6</v>
          </cell>
          <cell r="D75" t="str">
            <v>3b</v>
          </cell>
        </row>
        <row r="76">
          <cell r="C76">
            <v>7</v>
          </cell>
          <cell r="D76" t="str">
            <v>3c</v>
          </cell>
          <cell r="E76" t="str">
            <v>Muda</v>
          </cell>
          <cell r="F76" t="str">
            <v>Menyusun program pembimbingan dan pelatihan professional guru dan/atau kepala madrasah di KKM/KKG/MGMP dan sejenisnya</v>
          </cell>
          <cell r="G76">
            <v>0.3</v>
          </cell>
          <cell r="H76" t="str">
            <v>Setiap Laporan</v>
          </cell>
        </row>
        <row r="77">
          <cell r="C77">
            <v>8</v>
          </cell>
          <cell r="D77" t="str">
            <v>3d</v>
          </cell>
          <cell r="E77" t="str">
            <v>Muda</v>
          </cell>
          <cell r="F77" t="str">
            <v>Menyusun program pembimbingan dan pelatihan professional guru dan/atau kepala madrasah di KKM/KKG/MGMP dan sejenisnya</v>
          </cell>
          <cell r="G77">
            <v>0.3</v>
          </cell>
          <cell r="H77" t="str">
            <v>Setiap Laporan</v>
          </cell>
        </row>
        <row r="78">
          <cell r="C78">
            <v>9</v>
          </cell>
          <cell r="D78" t="str">
            <v>4a</v>
          </cell>
          <cell r="E78" t="str">
            <v>Madya</v>
          </cell>
          <cell r="F78" t="str">
            <v>Menyusun program pembimbingan dan pelatihan professional guru dan/atau kepala madrasah di KKM/KKG/MGMP dan sejenisnya</v>
          </cell>
          <cell r="G78">
            <v>0.45</v>
          </cell>
          <cell r="H78" t="str">
            <v>Setiap Laporan</v>
          </cell>
        </row>
        <row r="79">
          <cell r="C79">
            <v>10</v>
          </cell>
          <cell r="D79" t="str">
            <v>4b</v>
          </cell>
          <cell r="E79" t="str">
            <v>Madya</v>
          </cell>
          <cell r="F79" t="str">
            <v>Menyusun program pembimbingan dan pelatihan professional guru dan/atau kepala madrasah di KKM/KKG/MGMP dan sejenisnya</v>
          </cell>
          <cell r="G79">
            <v>0.45</v>
          </cell>
          <cell r="H79" t="str">
            <v>Setiap Laporan</v>
          </cell>
        </row>
        <row r="80">
          <cell r="C80">
            <v>11</v>
          </cell>
          <cell r="D80" t="str">
            <v>4c</v>
          </cell>
          <cell r="E80" t="str">
            <v>Madya</v>
          </cell>
          <cell r="F80" t="str">
            <v>Menyusun program pembimbingan dan pelatihan professional guru dan/atau kepala madrasah di KKM/KKG/MGMP dan sejenisnya</v>
          </cell>
          <cell r="G80">
            <v>0.45</v>
          </cell>
          <cell r="H80" t="str">
            <v>Setiap Laporan</v>
          </cell>
        </row>
        <row r="81">
          <cell r="C81">
            <v>12</v>
          </cell>
          <cell r="D81" t="str">
            <v>4d</v>
          </cell>
          <cell r="E81" t="str">
            <v>Utama</v>
          </cell>
          <cell r="F81" t="str">
            <v>Menyusun program pembimbingan dan pelatihan professional guru dan/atau kepala madrasah di KKM/KKG/MGMP dan sejenisnya</v>
          </cell>
          <cell r="G81">
            <v>0.6</v>
          </cell>
          <cell r="H81" t="str">
            <v>Setiap Laporan</v>
          </cell>
        </row>
        <row r="82">
          <cell r="C82">
            <v>13</v>
          </cell>
          <cell r="D82" t="str">
            <v>4e</v>
          </cell>
          <cell r="E82" t="str">
            <v>Utama</v>
          </cell>
          <cell r="F82" t="str">
            <v>Menyusun program pembimbingan dan pelatihan professional guru dan/atau kepala madrasah di KKM/KKG/MGMP dan sejenisnya</v>
          </cell>
          <cell r="G82">
            <v>0.6</v>
          </cell>
          <cell r="H82" t="str">
            <v>Setiap Laporan</v>
          </cell>
        </row>
        <row r="83">
          <cell r="C83">
            <v>1</v>
          </cell>
          <cell r="D83" t="str">
            <v>2a</v>
          </cell>
        </row>
        <row r="84">
          <cell r="C84">
            <v>2</v>
          </cell>
          <cell r="D84" t="str">
            <v>2b</v>
          </cell>
        </row>
        <row r="85">
          <cell r="C85">
            <v>3</v>
          </cell>
          <cell r="D85" t="str">
            <v>2c</v>
          </cell>
        </row>
        <row r="86">
          <cell r="C86">
            <v>4</v>
          </cell>
          <cell r="D86" t="str">
            <v>2d</v>
          </cell>
        </row>
        <row r="87">
          <cell r="C87">
            <v>5</v>
          </cell>
          <cell r="D87" t="str">
            <v>3a</v>
          </cell>
        </row>
        <row r="88">
          <cell r="C88">
            <v>6</v>
          </cell>
          <cell r="D88" t="str">
            <v>3b</v>
          </cell>
        </row>
        <row r="89">
          <cell r="C89">
            <v>7</v>
          </cell>
          <cell r="D89" t="str">
            <v>3c</v>
          </cell>
          <cell r="E89" t="str">
            <v>Muda</v>
          </cell>
          <cell r="F89" t="str">
            <v>Melaksanakan pembimbingan dan pelatihan professional guru dan/atau kepala madrasah</v>
          </cell>
          <cell r="G89">
            <v>6</v>
          </cell>
          <cell r="H89" t="str">
            <v>Setiap Laporan</v>
          </cell>
        </row>
        <row r="90">
          <cell r="C90">
            <v>8</v>
          </cell>
          <cell r="D90" t="str">
            <v>3d</v>
          </cell>
          <cell r="E90" t="str">
            <v>Muda</v>
          </cell>
          <cell r="F90" t="str">
            <v>Melaksanakan pembimbingan dan pelatihan professional guru dan/atau kepala madrasah</v>
          </cell>
          <cell r="G90">
            <v>6</v>
          </cell>
          <cell r="H90" t="str">
            <v>Setiap Laporan</v>
          </cell>
        </row>
        <row r="91">
          <cell r="C91">
            <v>9</v>
          </cell>
          <cell r="D91" t="str">
            <v>4a</v>
          </cell>
          <cell r="E91" t="str">
            <v>Madya</v>
          </cell>
          <cell r="F91" t="str">
            <v>Melaksanakan pembimbingan dan pelatihan professional guru dan/atau kepala madrasah</v>
          </cell>
          <cell r="G91">
            <v>9</v>
          </cell>
          <cell r="H91" t="str">
            <v>Setiap Laporan</v>
          </cell>
        </row>
        <row r="92">
          <cell r="C92">
            <v>10</v>
          </cell>
          <cell r="D92" t="str">
            <v>4b</v>
          </cell>
          <cell r="E92" t="str">
            <v>Madya</v>
          </cell>
          <cell r="F92" t="str">
            <v>Melaksanakan pembimbingan dan pelatihan professional guru dan/atau kepala madrasah</v>
          </cell>
          <cell r="G92">
            <v>9</v>
          </cell>
          <cell r="H92" t="str">
            <v>Setiap Laporan</v>
          </cell>
        </row>
        <row r="93">
          <cell r="C93">
            <v>11</v>
          </cell>
          <cell r="D93" t="str">
            <v>4c</v>
          </cell>
          <cell r="E93" t="str">
            <v>Madya</v>
          </cell>
          <cell r="F93" t="str">
            <v>Melaksanakan pembimbingan dan pelatihan professional guru dan/atau kepala madrasah</v>
          </cell>
          <cell r="G93">
            <v>9</v>
          </cell>
          <cell r="H93" t="str">
            <v>Setiap Laporan</v>
          </cell>
        </row>
        <row r="94">
          <cell r="C94">
            <v>12</v>
          </cell>
          <cell r="D94" t="str">
            <v>4d</v>
          </cell>
          <cell r="E94" t="str">
            <v>Utama</v>
          </cell>
          <cell r="F94" t="str">
            <v>Melaksanakan pembimbingan dan pelatihan professional guru dan/atau kepala madrasah</v>
          </cell>
          <cell r="G94">
            <v>9</v>
          </cell>
          <cell r="H94" t="str">
            <v>Setiap Laporan</v>
          </cell>
        </row>
        <row r="95">
          <cell r="C95">
            <v>13</v>
          </cell>
          <cell r="D95" t="str">
            <v>4e</v>
          </cell>
          <cell r="E95" t="str">
            <v>Utama</v>
          </cell>
          <cell r="F95" t="str">
            <v>Melaksanakan pembimbingan dan pelatihan professional guru dan/atau kepala madrasah</v>
          </cell>
          <cell r="G95">
            <v>9</v>
          </cell>
          <cell r="H95" t="str">
            <v>Setiap Laporan</v>
          </cell>
        </row>
        <row r="96">
          <cell r="C96">
            <v>1</v>
          </cell>
          <cell r="D96" t="str">
            <v>2a</v>
          </cell>
        </row>
        <row r="97">
          <cell r="C97">
            <v>2</v>
          </cell>
          <cell r="D97" t="str">
            <v>2b</v>
          </cell>
        </row>
        <row r="98">
          <cell r="C98">
            <v>3</v>
          </cell>
          <cell r="D98" t="str">
            <v>2c</v>
          </cell>
        </row>
        <row r="99">
          <cell r="C99">
            <v>4</v>
          </cell>
          <cell r="D99" t="str">
            <v>2d</v>
          </cell>
        </row>
        <row r="100">
          <cell r="C100">
            <v>5</v>
          </cell>
          <cell r="D100" t="str">
            <v>3a</v>
          </cell>
        </row>
        <row r="101">
          <cell r="C101">
            <v>6</v>
          </cell>
          <cell r="D101" t="str">
            <v>3b</v>
          </cell>
        </row>
        <row r="102">
          <cell r="C102">
            <v>7</v>
          </cell>
          <cell r="D102" t="str">
            <v>3c</v>
          </cell>
          <cell r="E102" t="str">
            <v>Muda</v>
          </cell>
          <cell r="F102" t="str">
            <v>Mengevaluasi hasil pembimbingan dan pelatihan professional guru dan/ atau kepala madrasah</v>
          </cell>
          <cell r="G102">
            <v>0.6</v>
          </cell>
          <cell r="H102" t="str">
            <v>Setiap Laporan</v>
          </cell>
        </row>
        <row r="103">
          <cell r="C103">
            <v>8</v>
          </cell>
          <cell r="D103" t="str">
            <v>3d</v>
          </cell>
          <cell r="E103" t="str">
            <v>Muda</v>
          </cell>
          <cell r="F103" t="str">
            <v>Mengevaluasi hasil pembimbingan dan pelatihan professional guru dan/ atau kepala madrasah</v>
          </cell>
          <cell r="G103">
            <v>0.6</v>
          </cell>
          <cell r="H103" t="str">
            <v>Setiap Laporan</v>
          </cell>
        </row>
        <row r="104">
          <cell r="C104">
            <v>9</v>
          </cell>
          <cell r="D104" t="str">
            <v>4a</v>
          </cell>
          <cell r="E104" t="str">
            <v>Madya</v>
          </cell>
          <cell r="F104" t="str">
            <v>Mengevaluasi hasil pembimbingan dan pelatihan professional guru dan/ atau kepala madrasah</v>
          </cell>
          <cell r="G104">
            <v>0.9</v>
          </cell>
          <cell r="H104" t="str">
            <v>Setiap Laporan</v>
          </cell>
        </row>
        <row r="105">
          <cell r="C105">
            <v>10</v>
          </cell>
          <cell r="D105" t="str">
            <v>4b</v>
          </cell>
          <cell r="E105" t="str">
            <v>Madya</v>
          </cell>
          <cell r="F105" t="str">
            <v>Mengevaluasi hasil pembimbingan dan pelatihan professional guru dan/ atau kepala madrasah</v>
          </cell>
          <cell r="G105">
            <v>0.9</v>
          </cell>
          <cell r="H105" t="str">
            <v>Setiap Laporan</v>
          </cell>
        </row>
        <row r="106">
          <cell r="C106">
            <v>11</v>
          </cell>
          <cell r="D106" t="str">
            <v>4c</v>
          </cell>
          <cell r="E106" t="str">
            <v>Madya</v>
          </cell>
          <cell r="F106" t="str">
            <v>Mengevaluasi hasil pembimbingan dan pelatihan professional guru dan/ atau kepala madrasah</v>
          </cell>
          <cell r="G106">
            <v>0.9</v>
          </cell>
          <cell r="H106" t="str">
            <v>Setiap Laporan</v>
          </cell>
        </row>
        <row r="107">
          <cell r="C107">
            <v>12</v>
          </cell>
          <cell r="D107" t="str">
            <v>4d</v>
          </cell>
          <cell r="E107" t="str">
            <v>Utama</v>
          </cell>
          <cell r="F107" t="str">
            <v>Mengevaluasi hasil pembimbingan dan pelatihan professional guru dan/ atau kepala madrasah</v>
          </cell>
          <cell r="G107">
            <v>1.2</v>
          </cell>
          <cell r="H107" t="str">
            <v>Setiap Laporan</v>
          </cell>
        </row>
        <row r="108">
          <cell r="C108">
            <v>13</v>
          </cell>
          <cell r="D108" t="str">
            <v>4e</v>
          </cell>
          <cell r="E108" t="str">
            <v>Utama</v>
          </cell>
          <cell r="F108" t="str">
            <v>Mengevaluasi hasil pembimbingan dan pelatihan professional guru dan/ atau kepala madrasah</v>
          </cell>
          <cell r="G108">
            <v>1.2</v>
          </cell>
          <cell r="H108" t="str">
            <v>Setiap Laporan</v>
          </cell>
        </row>
        <row r="113">
          <cell r="E113">
            <v>1</v>
          </cell>
          <cell r="F113" t="str">
            <v xml:space="preserve">Keanggotaan dalam organisasi profesi sebagai ketua aktif Pokjawas Kota </v>
          </cell>
          <cell r="G113">
            <v>1</v>
          </cell>
          <cell r="H113" t="str">
            <v>Laporan</v>
          </cell>
        </row>
        <row r="114">
          <cell r="E114">
            <v>2</v>
          </cell>
          <cell r="F114" t="str">
            <v xml:space="preserve">Keanggotaan dalam organisasi profesi sebagai anggota aktif Pokjawas Kota </v>
          </cell>
          <cell r="G114">
            <v>0.75</v>
          </cell>
          <cell r="H114" t="str">
            <v>Laporan</v>
          </cell>
        </row>
        <row r="115">
          <cell r="E115">
            <v>3</v>
          </cell>
          <cell r="F115" t="str">
            <v>c</v>
          </cell>
          <cell r="G115">
            <v>3</v>
          </cell>
          <cell r="H115" t="str">
            <v>c</v>
          </cell>
        </row>
        <row r="116">
          <cell r="E116">
            <v>4</v>
          </cell>
          <cell r="F116" t="str">
            <v>d</v>
          </cell>
          <cell r="G116">
            <v>4</v>
          </cell>
          <cell r="H116" t="str">
            <v>d</v>
          </cell>
        </row>
        <row r="117">
          <cell r="E117">
            <v>5</v>
          </cell>
          <cell r="F117" t="str">
            <v>e</v>
          </cell>
          <cell r="G117">
            <v>5</v>
          </cell>
          <cell r="H117" t="str">
            <v>e</v>
          </cell>
        </row>
        <row r="118">
          <cell r="E118">
            <v>6</v>
          </cell>
          <cell r="F118" t="str">
            <v>f</v>
          </cell>
          <cell r="G118">
            <v>6</v>
          </cell>
          <cell r="H118" t="str">
            <v>f</v>
          </cell>
        </row>
        <row r="119">
          <cell r="E119">
            <v>7</v>
          </cell>
          <cell r="F119" t="str">
            <v>g</v>
          </cell>
          <cell r="G119">
            <v>7</v>
          </cell>
          <cell r="H119" t="str">
            <v>g</v>
          </cell>
        </row>
        <row r="120">
          <cell r="E120">
            <v>8</v>
          </cell>
          <cell r="F120" t="str">
            <v>h</v>
          </cell>
          <cell r="G120">
            <v>8</v>
          </cell>
          <cell r="H120" t="str">
            <v>h</v>
          </cell>
        </row>
        <row r="121">
          <cell r="E121">
            <v>9</v>
          </cell>
          <cell r="F121" t="str">
            <v>i</v>
          </cell>
          <cell r="G121">
            <v>9</v>
          </cell>
          <cell r="H121" t="str">
            <v>i</v>
          </cell>
        </row>
        <row r="122">
          <cell r="E122">
            <v>10</v>
          </cell>
          <cell r="F122" t="str">
            <v>j</v>
          </cell>
          <cell r="G122">
            <v>10</v>
          </cell>
          <cell r="H122" t="str">
            <v>j</v>
          </cell>
        </row>
        <row r="123">
          <cell r="E123">
            <v>11</v>
          </cell>
          <cell r="F123" t="str">
            <v>k</v>
          </cell>
          <cell r="G123">
            <v>11</v>
          </cell>
          <cell r="H123" t="str">
            <v>k</v>
          </cell>
        </row>
        <row r="124">
          <cell r="E124">
            <v>12</v>
          </cell>
          <cell r="F124" t="str">
            <v>l</v>
          </cell>
          <cell r="G124">
            <v>12</v>
          </cell>
          <cell r="H124" t="str">
            <v>l</v>
          </cell>
        </row>
        <row r="125">
          <cell r="E125">
            <v>13</v>
          </cell>
          <cell r="F125" t="str">
            <v>m</v>
          </cell>
          <cell r="G125">
            <v>13</v>
          </cell>
          <cell r="H125" t="str">
            <v>m</v>
          </cell>
        </row>
        <row r="126">
          <cell r="E126">
            <v>14</v>
          </cell>
          <cell r="F126" t="str">
            <v>n</v>
          </cell>
          <cell r="G126">
            <v>14</v>
          </cell>
          <cell r="H126" t="str">
            <v>n</v>
          </cell>
        </row>
        <row r="127">
          <cell r="E127">
            <v>15</v>
          </cell>
          <cell r="F127" t="str">
            <v>o</v>
          </cell>
          <cell r="G127">
            <v>15</v>
          </cell>
          <cell r="H127" t="str">
            <v>o</v>
          </cell>
        </row>
      </sheetData>
      <sheetData sheetId="6" refreshError="1">
        <row r="7">
          <cell r="B7">
            <v>1</v>
          </cell>
          <cell r="C7" t="str">
            <v>Dr. H. IDRUS ALWI, M.Pd</v>
          </cell>
          <cell r="D7">
            <v>0.9</v>
          </cell>
          <cell r="E7">
            <v>1</v>
          </cell>
          <cell r="F7">
            <v>100</v>
          </cell>
          <cell r="G7">
            <v>1</v>
          </cell>
          <cell r="I7">
            <v>6</v>
          </cell>
          <cell r="J7">
            <v>1</v>
          </cell>
          <cell r="K7">
            <v>100</v>
          </cell>
          <cell r="L7">
            <v>12</v>
          </cell>
          <cell r="N7">
            <v>9</v>
          </cell>
          <cell r="O7">
            <v>1</v>
          </cell>
          <cell r="P7">
            <v>100</v>
          </cell>
          <cell r="Q7">
            <v>12</v>
          </cell>
          <cell r="S7">
            <v>6</v>
          </cell>
          <cell r="T7">
            <v>1</v>
          </cell>
          <cell r="U7">
            <v>100</v>
          </cell>
          <cell r="V7">
            <v>12</v>
          </cell>
          <cell r="X7">
            <v>4.5</v>
          </cell>
          <cell r="Y7">
            <v>1</v>
          </cell>
          <cell r="Z7">
            <v>100</v>
          </cell>
          <cell r="AA7">
            <v>12</v>
          </cell>
          <cell r="AC7">
            <v>0.45</v>
          </cell>
          <cell r="AD7">
            <v>1</v>
          </cell>
          <cell r="AE7">
            <v>100</v>
          </cell>
          <cell r="AF7">
            <v>1</v>
          </cell>
          <cell r="AH7">
            <v>9</v>
          </cell>
          <cell r="AI7">
            <v>1</v>
          </cell>
          <cell r="AJ7">
            <v>100</v>
          </cell>
          <cell r="AK7">
            <v>12</v>
          </cell>
          <cell r="AM7">
            <v>0.9</v>
          </cell>
          <cell r="AN7">
            <v>1</v>
          </cell>
          <cell r="AO7">
            <v>100</v>
          </cell>
          <cell r="AP7">
            <v>1</v>
          </cell>
          <cell r="AR7">
            <v>1</v>
          </cell>
          <cell r="AS7">
            <v>1</v>
          </cell>
          <cell r="AT7">
            <v>100</v>
          </cell>
          <cell r="AU7">
            <v>12</v>
          </cell>
          <cell r="AX7">
            <v>1</v>
          </cell>
          <cell r="AY7">
            <v>0.9</v>
          </cell>
          <cell r="AZ7">
            <v>6</v>
          </cell>
          <cell r="BA7">
            <v>9</v>
          </cell>
          <cell r="BB7">
            <v>6</v>
          </cell>
          <cell r="BC7">
            <v>4.5</v>
          </cell>
          <cell r="BD7">
            <v>0.45</v>
          </cell>
          <cell r="BE7">
            <v>9</v>
          </cell>
          <cell r="BF7">
            <v>0.9</v>
          </cell>
        </row>
        <row r="8">
          <cell r="B8">
            <v>2</v>
          </cell>
          <cell r="C8" t="str">
            <v>Drs. H. SUJANGI</v>
          </cell>
          <cell r="D8">
            <v>0.9</v>
          </cell>
          <cell r="E8">
            <v>1</v>
          </cell>
          <cell r="F8">
            <v>100</v>
          </cell>
          <cell r="G8">
            <v>1</v>
          </cell>
          <cell r="I8">
            <v>6</v>
          </cell>
          <cell r="J8">
            <v>1</v>
          </cell>
          <cell r="K8">
            <v>100</v>
          </cell>
          <cell r="L8">
            <v>12</v>
          </cell>
          <cell r="N8">
            <v>9</v>
          </cell>
          <cell r="O8">
            <v>1</v>
          </cell>
          <cell r="P8">
            <v>100</v>
          </cell>
          <cell r="Q8">
            <v>12</v>
          </cell>
          <cell r="S8">
            <v>6</v>
          </cell>
          <cell r="T8">
            <v>1</v>
          </cell>
          <cell r="U8">
            <v>100</v>
          </cell>
          <cell r="V8">
            <v>12</v>
          </cell>
          <cell r="X8">
            <v>4.5</v>
          </cell>
          <cell r="Y8">
            <v>1</v>
          </cell>
          <cell r="Z8">
            <v>100</v>
          </cell>
          <cell r="AA8">
            <v>12</v>
          </cell>
          <cell r="AC8">
            <v>0.45</v>
          </cell>
          <cell r="AD8">
            <v>1</v>
          </cell>
          <cell r="AE8">
            <v>100</v>
          </cell>
          <cell r="AF8">
            <v>1</v>
          </cell>
          <cell r="AH8">
            <v>9</v>
          </cell>
          <cell r="AI8">
            <v>1</v>
          </cell>
          <cell r="AJ8">
            <v>100</v>
          </cell>
          <cell r="AK8">
            <v>12</v>
          </cell>
          <cell r="AM8">
            <v>0.9</v>
          </cell>
          <cell r="AN8">
            <v>1</v>
          </cell>
          <cell r="AO8">
            <v>100</v>
          </cell>
          <cell r="AP8">
            <v>1</v>
          </cell>
          <cell r="AR8">
            <v>0.75</v>
          </cell>
          <cell r="AS8">
            <v>1</v>
          </cell>
          <cell r="AT8">
            <v>100</v>
          </cell>
          <cell r="AU8">
            <v>12</v>
          </cell>
          <cell r="AX8">
            <v>2</v>
          </cell>
          <cell r="AY8">
            <v>0.9</v>
          </cell>
          <cell r="AZ8">
            <v>6</v>
          </cell>
          <cell r="BA8">
            <v>9</v>
          </cell>
          <cell r="BB8">
            <v>6</v>
          </cell>
          <cell r="BC8">
            <v>4.5</v>
          </cell>
          <cell r="BD8">
            <v>0.45</v>
          </cell>
          <cell r="BE8">
            <v>9</v>
          </cell>
          <cell r="BF8">
            <v>0.9</v>
          </cell>
        </row>
        <row r="9">
          <cell r="B9">
            <v>3</v>
          </cell>
          <cell r="C9" t="str">
            <v>Drs. M. SALEH</v>
          </cell>
          <cell r="D9">
            <v>0.9</v>
          </cell>
          <cell r="E9">
            <v>1</v>
          </cell>
          <cell r="F9">
            <v>100</v>
          </cell>
          <cell r="G9">
            <v>1</v>
          </cell>
          <cell r="I9">
            <v>6</v>
          </cell>
          <cell r="J9">
            <v>1</v>
          </cell>
          <cell r="K9">
            <v>100</v>
          </cell>
          <cell r="L9">
            <v>12</v>
          </cell>
          <cell r="N9">
            <v>9</v>
          </cell>
          <cell r="O9">
            <v>1</v>
          </cell>
          <cell r="P9">
            <v>100</v>
          </cell>
          <cell r="Q9">
            <v>12</v>
          </cell>
          <cell r="S9">
            <v>6</v>
          </cell>
          <cell r="T9">
            <v>1</v>
          </cell>
          <cell r="U9">
            <v>100</v>
          </cell>
          <cell r="V9">
            <v>12</v>
          </cell>
          <cell r="X9">
            <v>4.5</v>
          </cell>
          <cell r="Y9">
            <v>1</v>
          </cell>
          <cell r="Z9">
            <v>100</v>
          </cell>
          <cell r="AA9">
            <v>12</v>
          </cell>
          <cell r="AC9">
            <v>0.45</v>
          </cell>
          <cell r="AD9">
            <v>1</v>
          </cell>
          <cell r="AE9">
            <v>100</v>
          </cell>
          <cell r="AF9">
            <v>1</v>
          </cell>
          <cell r="AH9">
            <v>9</v>
          </cell>
          <cell r="AI9">
            <v>1</v>
          </cell>
          <cell r="AJ9">
            <v>100</v>
          </cell>
          <cell r="AK9">
            <v>12</v>
          </cell>
          <cell r="AM9">
            <v>0.9</v>
          </cell>
          <cell r="AN9">
            <v>1</v>
          </cell>
          <cell r="AO9">
            <v>100</v>
          </cell>
          <cell r="AP9">
            <v>1</v>
          </cell>
          <cell r="AR9">
            <v>0.75</v>
          </cell>
          <cell r="AS9">
            <v>1</v>
          </cell>
          <cell r="AT9">
            <v>100</v>
          </cell>
          <cell r="AU9">
            <v>12</v>
          </cell>
          <cell r="AX9">
            <v>3</v>
          </cell>
          <cell r="AY9">
            <v>0.9</v>
          </cell>
          <cell r="AZ9">
            <v>6</v>
          </cell>
          <cell r="BA9">
            <v>9</v>
          </cell>
          <cell r="BB9">
            <v>6</v>
          </cell>
          <cell r="BC9">
            <v>4.5</v>
          </cell>
          <cell r="BD9">
            <v>0.45</v>
          </cell>
          <cell r="BE9">
            <v>9</v>
          </cell>
          <cell r="BF9">
            <v>0.9</v>
          </cell>
        </row>
        <row r="10">
          <cell r="B10">
            <v>4</v>
          </cell>
          <cell r="C10" t="str">
            <v>SITI NURBAITI, S.Ag, M.Pd.I</v>
          </cell>
          <cell r="D10">
            <v>0.9</v>
          </cell>
          <cell r="E10">
            <v>1</v>
          </cell>
          <cell r="F10">
            <v>100</v>
          </cell>
          <cell r="G10">
            <v>1</v>
          </cell>
          <cell r="I10">
            <v>6</v>
          </cell>
          <cell r="J10">
            <v>1</v>
          </cell>
          <cell r="K10">
            <v>100</v>
          </cell>
          <cell r="L10">
            <v>12</v>
          </cell>
          <cell r="N10">
            <v>9</v>
          </cell>
          <cell r="O10">
            <v>1</v>
          </cell>
          <cell r="P10">
            <v>100</v>
          </cell>
          <cell r="Q10">
            <v>12</v>
          </cell>
          <cell r="S10">
            <v>6</v>
          </cell>
          <cell r="T10">
            <v>1</v>
          </cell>
          <cell r="U10">
            <v>100</v>
          </cell>
          <cell r="V10">
            <v>12</v>
          </cell>
          <cell r="X10">
            <v>4.5</v>
          </cell>
          <cell r="Y10">
            <v>1</v>
          </cell>
          <cell r="Z10">
            <v>100</v>
          </cell>
          <cell r="AA10">
            <v>12</v>
          </cell>
          <cell r="AC10">
            <v>0.45</v>
          </cell>
          <cell r="AD10">
            <v>1</v>
          </cell>
          <cell r="AE10">
            <v>100</v>
          </cell>
          <cell r="AF10">
            <v>1</v>
          </cell>
          <cell r="AH10">
            <v>9</v>
          </cell>
          <cell r="AI10">
            <v>1</v>
          </cell>
          <cell r="AJ10">
            <v>100</v>
          </cell>
          <cell r="AK10">
            <v>12</v>
          </cell>
          <cell r="AM10">
            <v>0.9</v>
          </cell>
          <cell r="AN10">
            <v>1</v>
          </cell>
          <cell r="AO10">
            <v>100</v>
          </cell>
          <cell r="AP10">
            <v>1</v>
          </cell>
          <cell r="AR10">
            <v>0.75</v>
          </cell>
          <cell r="AS10">
            <v>1</v>
          </cell>
          <cell r="AT10">
            <v>100</v>
          </cell>
          <cell r="AU10">
            <v>12</v>
          </cell>
          <cell r="AX10">
            <v>4</v>
          </cell>
          <cell r="AY10">
            <v>0.9</v>
          </cell>
          <cell r="AZ10">
            <v>6</v>
          </cell>
          <cell r="BA10">
            <v>9</v>
          </cell>
          <cell r="BB10">
            <v>6</v>
          </cell>
          <cell r="BC10">
            <v>4.5</v>
          </cell>
          <cell r="BD10">
            <v>0.45</v>
          </cell>
          <cell r="BE10">
            <v>9</v>
          </cell>
          <cell r="BF10">
            <v>0.9</v>
          </cell>
        </row>
        <row r="11">
          <cell r="B11">
            <v>5</v>
          </cell>
          <cell r="C11" t="str">
            <v>Drs. A. AMIN MUSTOFA, M.Pd</v>
          </cell>
          <cell r="D11">
            <v>0.9</v>
          </cell>
          <cell r="E11">
            <v>1</v>
          </cell>
          <cell r="F11">
            <v>100</v>
          </cell>
          <cell r="G11">
            <v>1</v>
          </cell>
          <cell r="I11">
            <v>6</v>
          </cell>
          <cell r="J11">
            <v>1</v>
          </cell>
          <cell r="K11">
            <v>100</v>
          </cell>
          <cell r="L11">
            <v>12</v>
          </cell>
          <cell r="N11">
            <v>9</v>
          </cell>
          <cell r="O11">
            <v>1</v>
          </cell>
          <cell r="P11">
            <v>100</v>
          </cell>
          <cell r="Q11">
            <v>12</v>
          </cell>
          <cell r="S11">
            <v>6</v>
          </cell>
          <cell r="T11">
            <v>1</v>
          </cell>
          <cell r="U11">
            <v>100</v>
          </cell>
          <cell r="V11">
            <v>12</v>
          </cell>
          <cell r="X11">
            <v>4.5</v>
          </cell>
          <cell r="Y11">
            <v>1</v>
          </cell>
          <cell r="Z11">
            <v>100</v>
          </cell>
          <cell r="AA11">
            <v>12</v>
          </cell>
          <cell r="AC11">
            <v>0.45</v>
          </cell>
          <cell r="AD11">
            <v>1</v>
          </cell>
          <cell r="AE11">
            <v>100</v>
          </cell>
          <cell r="AF11">
            <v>1</v>
          </cell>
          <cell r="AH11">
            <v>9</v>
          </cell>
          <cell r="AI11">
            <v>1</v>
          </cell>
          <cell r="AJ11">
            <v>100</v>
          </cell>
          <cell r="AK11">
            <v>12</v>
          </cell>
          <cell r="AM11">
            <v>0.9</v>
          </cell>
          <cell r="AN11">
            <v>1</v>
          </cell>
          <cell r="AO11">
            <v>100</v>
          </cell>
          <cell r="AP11">
            <v>1</v>
          </cell>
          <cell r="AR11">
            <v>0.75</v>
          </cell>
          <cell r="AS11">
            <v>1</v>
          </cell>
          <cell r="AT11">
            <v>100</v>
          </cell>
          <cell r="AU11">
            <v>12</v>
          </cell>
          <cell r="AX11">
            <v>5</v>
          </cell>
          <cell r="AY11">
            <v>0.9</v>
          </cell>
          <cell r="AZ11">
            <v>6</v>
          </cell>
          <cell r="BA11">
            <v>9</v>
          </cell>
          <cell r="BB11">
            <v>6</v>
          </cell>
          <cell r="BC11">
            <v>4.5</v>
          </cell>
          <cell r="BD11">
            <v>0.45</v>
          </cell>
          <cell r="BE11">
            <v>9</v>
          </cell>
          <cell r="BF11">
            <v>0.9</v>
          </cell>
        </row>
        <row r="12">
          <cell r="B12">
            <v>6</v>
          </cell>
          <cell r="C12" t="str">
            <v>Drs. AKHMAD SUGANDA, M.Pd</v>
          </cell>
          <cell r="D12">
            <v>0.9</v>
          </cell>
          <cell r="E12">
            <v>1</v>
          </cell>
          <cell r="F12">
            <v>100</v>
          </cell>
          <cell r="G12">
            <v>1</v>
          </cell>
          <cell r="I12">
            <v>6</v>
          </cell>
          <cell r="J12">
            <v>1</v>
          </cell>
          <cell r="K12">
            <v>100</v>
          </cell>
          <cell r="L12">
            <v>12</v>
          </cell>
          <cell r="N12">
            <v>9</v>
          </cell>
          <cell r="O12">
            <v>1</v>
          </cell>
          <cell r="P12">
            <v>100</v>
          </cell>
          <cell r="Q12">
            <v>12</v>
          </cell>
          <cell r="S12">
            <v>6</v>
          </cell>
          <cell r="T12">
            <v>1</v>
          </cell>
          <cell r="U12">
            <v>100</v>
          </cell>
          <cell r="V12">
            <v>12</v>
          </cell>
          <cell r="X12">
            <v>4.5</v>
          </cell>
          <cell r="Y12">
            <v>1</v>
          </cell>
          <cell r="Z12">
            <v>100</v>
          </cell>
          <cell r="AA12">
            <v>12</v>
          </cell>
          <cell r="AC12">
            <v>0.45</v>
          </cell>
          <cell r="AD12">
            <v>1</v>
          </cell>
          <cell r="AE12">
            <v>100</v>
          </cell>
          <cell r="AF12">
            <v>1</v>
          </cell>
          <cell r="AH12">
            <v>9</v>
          </cell>
          <cell r="AI12">
            <v>1</v>
          </cell>
          <cell r="AJ12">
            <v>100</v>
          </cell>
          <cell r="AK12">
            <v>12</v>
          </cell>
          <cell r="AM12">
            <v>0.9</v>
          </cell>
          <cell r="AN12">
            <v>1</v>
          </cell>
          <cell r="AO12">
            <v>100</v>
          </cell>
          <cell r="AP12">
            <v>1</v>
          </cell>
          <cell r="AR12">
            <v>0.75</v>
          </cell>
          <cell r="AS12">
            <v>1</v>
          </cell>
          <cell r="AT12">
            <v>100</v>
          </cell>
          <cell r="AU12">
            <v>12</v>
          </cell>
          <cell r="AX12">
            <v>6</v>
          </cell>
          <cell r="AY12">
            <v>0.9</v>
          </cell>
          <cell r="AZ12">
            <v>6</v>
          </cell>
          <cell r="BA12">
            <v>9</v>
          </cell>
          <cell r="BB12">
            <v>6</v>
          </cell>
          <cell r="BC12">
            <v>4.5</v>
          </cell>
          <cell r="BD12">
            <v>0.45</v>
          </cell>
          <cell r="BE12">
            <v>9</v>
          </cell>
          <cell r="BF12">
            <v>0.9</v>
          </cell>
        </row>
        <row r="13">
          <cell r="B13">
            <v>7</v>
          </cell>
          <cell r="C13" t="str">
            <v>Dr. Hj. KUN SRI WARDHANI, M.Pd</v>
          </cell>
          <cell r="D13">
            <v>0.6</v>
          </cell>
          <cell r="E13">
            <v>1</v>
          </cell>
          <cell r="F13">
            <v>100</v>
          </cell>
          <cell r="G13">
            <v>1</v>
          </cell>
          <cell r="I13">
            <v>5.6</v>
          </cell>
          <cell r="J13">
            <v>1</v>
          </cell>
          <cell r="K13">
            <v>100</v>
          </cell>
          <cell r="L13">
            <v>12</v>
          </cell>
          <cell r="N13">
            <v>6</v>
          </cell>
          <cell r="O13">
            <v>1</v>
          </cell>
          <cell r="P13">
            <v>100</v>
          </cell>
          <cell r="Q13">
            <v>12</v>
          </cell>
          <cell r="S13">
            <v>4</v>
          </cell>
          <cell r="T13">
            <v>1</v>
          </cell>
          <cell r="U13">
            <v>100</v>
          </cell>
          <cell r="V13">
            <v>12</v>
          </cell>
          <cell r="X13">
            <v>3</v>
          </cell>
          <cell r="Y13">
            <v>1</v>
          </cell>
          <cell r="Z13">
            <v>100</v>
          </cell>
          <cell r="AA13">
            <v>12</v>
          </cell>
          <cell r="AC13">
            <v>0.3</v>
          </cell>
          <cell r="AD13">
            <v>1</v>
          </cell>
          <cell r="AE13">
            <v>100</v>
          </cell>
          <cell r="AF13">
            <v>1</v>
          </cell>
          <cell r="AH13">
            <v>6</v>
          </cell>
          <cell r="AI13">
            <v>1</v>
          </cell>
          <cell r="AJ13">
            <v>100</v>
          </cell>
          <cell r="AK13">
            <v>12</v>
          </cell>
          <cell r="AM13">
            <v>0.6</v>
          </cell>
          <cell r="AN13">
            <v>1</v>
          </cell>
          <cell r="AO13">
            <v>100</v>
          </cell>
          <cell r="AP13">
            <v>1</v>
          </cell>
          <cell r="AR13">
            <v>0.75</v>
          </cell>
          <cell r="AS13">
            <v>1</v>
          </cell>
          <cell r="AT13">
            <v>100</v>
          </cell>
          <cell r="AU13">
            <v>12</v>
          </cell>
          <cell r="AX13">
            <v>7</v>
          </cell>
          <cell r="AY13">
            <v>0.6</v>
          </cell>
          <cell r="AZ13">
            <v>5.6</v>
          </cell>
          <cell r="BA13">
            <v>6</v>
          </cell>
          <cell r="BB13">
            <v>4</v>
          </cell>
          <cell r="BC13">
            <v>3</v>
          </cell>
          <cell r="BD13">
            <v>0.3</v>
          </cell>
          <cell r="BE13">
            <v>6</v>
          </cell>
          <cell r="BF13">
            <v>0.6</v>
          </cell>
        </row>
        <row r="14">
          <cell r="B14">
            <v>8</v>
          </cell>
          <cell r="C14" t="str">
            <v>ABDUL MANAP, M.Pd</v>
          </cell>
          <cell r="D14">
            <v>0.9</v>
          </cell>
          <cell r="E14">
            <v>1</v>
          </cell>
          <cell r="F14">
            <v>100</v>
          </cell>
          <cell r="G14">
            <v>1</v>
          </cell>
          <cell r="I14">
            <v>6</v>
          </cell>
          <cell r="J14">
            <v>1</v>
          </cell>
          <cell r="K14">
            <v>100</v>
          </cell>
          <cell r="L14">
            <v>12</v>
          </cell>
          <cell r="N14">
            <v>9</v>
          </cell>
          <cell r="O14">
            <v>1</v>
          </cell>
          <cell r="P14">
            <v>100</v>
          </cell>
          <cell r="Q14">
            <v>12</v>
          </cell>
          <cell r="S14">
            <v>6</v>
          </cell>
          <cell r="T14">
            <v>1</v>
          </cell>
          <cell r="U14">
            <v>100</v>
          </cell>
          <cell r="V14">
            <v>12</v>
          </cell>
          <cell r="X14">
            <v>4.5</v>
          </cell>
          <cell r="Y14">
            <v>1</v>
          </cell>
          <cell r="Z14">
            <v>100</v>
          </cell>
          <cell r="AA14">
            <v>12</v>
          </cell>
          <cell r="AC14">
            <v>0.45</v>
          </cell>
          <cell r="AD14">
            <v>1</v>
          </cell>
          <cell r="AE14">
            <v>100</v>
          </cell>
          <cell r="AF14">
            <v>1</v>
          </cell>
          <cell r="AH14">
            <v>9</v>
          </cell>
          <cell r="AI14">
            <v>1</v>
          </cell>
          <cell r="AJ14">
            <v>100</v>
          </cell>
          <cell r="AK14">
            <v>12</v>
          </cell>
          <cell r="AM14">
            <v>0.9</v>
          </cell>
          <cell r="AN14">
            <v>1</v>
          </cell>
          <cell r="AO14">
            <v>100</v>
          </cell>
          <cell r="AP14">
            <v>1</v>
          </cell>
          <cell r="AR14">
            <v>0.75</v>
          </cell>
          <cell r="AS14">
            <v>1</v>
          </cell>
          <cell r="AT14">
            <v>100</v>
          </cell>
          <cell r="AU14">
            <v>12</v>
          </cell>
          <cell r="AX14">
            <v>8</v>
          </cell>
          <cell r="AY14">
            <v>0.9</v>
          </cell>
          <cell r="AZ14">
            <v>6</v>
          </cell>
          <cell r="BA14">
            <v>9</v>
          </cell>
          <cell r="BB14">
            <v>6</v>
          </cell>
          <cell r="BC14">
            <v>4.5</v>
          </cell>
          <cell r="BD14">
            <v>0.45</v>
          </cell>
          <cell r="BE14">
            <v>9</v>
          </cell>
          <cell r="BF14">
            <v>0.9</v>
          </cell>
        </row>
        <row r="15">
          <cell r="B15">
            <v>9</v>
          </cell>
          <cell r="C15" t="str">
            <v>ABDUL WAHAB, S.Pd</v>
          </cell>
          <cell r="D15">
            <v>0.6</v>
          </cell>
          <cell r="E15">
            <v>1</v>
          </cell>
          <cell r="F15">
            <v>100</v>
          </cell>
          <cell r="G15">
            <v>1</v>
          </cell>
          <cell r="I15">
            <v>5.6</v>
          </cell>
          <cell r="J15">
            <v>1</v>
          </cell>
          <cell r="K15">
            <v>100</v>
          </cell>
          <cell r="L15">
            <v>12</v>
          </cell>
          <cell r="N15">
            <v>6</v>
          </cell>
          <cell r="O15">
            <v>1</v>
          </cell>
          <cell r="P15">
            <v>100</v>
          </cell>
          <cell r="Q15">
            <v>12</v>
          </cell>
          <cell r="S15">
            <v>4</v>
          </cell>
          <cell r="T15">
            <v>1</v>
          </cell>
          <cell r="U15">
            <v>100</v>
          </cell>
          <cell r="V15">
            <v>12</v>
          </cell>
          <cell r="X15">
            <v>3</v>
          </cell>
          <cell r="Y15">
            <v>1</v>
          </cell>
          <cell r="Z15">
            <v>100</v>
          </cell>
          <cell r="AA15">
            <v>12</v>
          </cell>
          <cell r="AC15">
            <v>0.3</v>
          </cell>
          <cell r="AD15">
            <v>1</v>
          </cell>
          <cell r="AE15">
            <v>100</v>
          </cell>
          <cell r="AF15">
            <v>1</v>
          </cell>
          <cell r="AH15">
            <v>6</v>
          </cell>
          <cell r="AI15">
            <v>1</v>
          </cell>
          <cell r="AJ15">
            <v>100</v>
          </cell>
          <cell r="AK15">
            <v>12</v>
          </cell>
          <cell r="AM15">
            <v>0.6</v>
          </cell>
          <cell r="AN15">
            <v>1</v>
          </cell>
          <cell r="AO15">
            <v>100</v>
          </cell>
          <cell r="AP15">
            <v>1</v>
          </cell>
          <cell r="AR15">
            <v>0.75</v>
          </cell>
          <cell r="AS15">
            <v>1</v>
          </cell>
          <cell r="AT15">
            <v>100</v>
          </cell>
          <cell r="AU15">
            <v>12</v>
          </cell>
          <cell r="AX15">
            <v>9</v>
          </cell>
          <cell r="AY15">
            <v>0.6</v>
          </cell>
          <cell r="AZ15">
            <v>5.6</v>
          </cell>
          <cell r="BA15">
            <v>6</v>
          </cell>
          <cell r="BB15">
            <v>4</v>
          </cell>
          <cell r="BC15">
            <v>3</v>
          </cell>
          <cell r="BD15">
            <v>0.3</v>
          </cell>
          <cell r="BE15">
            <v>6</v>
          </cell>
          <cell r="BF15">
            <v>0.6</v>
          </cell>
        </row>
        <row r="16">
          <cell r="B16">
            <v>10</v>
          </cell>
          <cell r="C16" t="str">
            <v>A. TAUFIK, S.Ag, MM</v>
          </cell>
          <cell r="D16">
            <v>0.9</v>
          </cell>
          <cell r="E16">
            <v>1</v>
          </cell>
          <cell r="F16">
            <v>100</v>
          </cell>
          <cell r="G16">
            <v>1</v>
          </cell>
          <cell r="I16">
            <v>6</v>
          </cell>
          <cell r="J16">
            <v>1</v>
          </cell>
          <cell r="K16">
            <v>100</v>
          </cell>
          <cell r="L16">
            <v>12</v>
          </cell>
          <cell r="N16">
            <v>9</v>
          </cell>
          <cell r="O16">
            <v>1</v>
          </cell>
          <cell r="P16">
            <v>100</v>
          </cell>
          <cell r="Q16">
            <v>12</v>
          </cell>
          <cell r="S16">
            <v>6</v>
          </cell>
          <cell r="T16">
            <v>1</v>
          </cell>
          <cell r="U16">
            <v>100</v>
          </cell>
          <cell r="V16">
            <v>12</v>
          </cell>
          <cell r="X16">
            <v>4.5</v>
          </cell>
          <cell r="Y16">
            <v>1</v>
          </cell>
          <cell r="Z16">
            <v>100</v>
          </cell>
          <cell r="AA16">
            <v>12</v>
          </cell>
          <cell r="AC16">
            <v>0.45</v>
          </cell>
          <cell r="AD16">
            <v>1</v>
          </cell>
          <cell r="AE16">
            <v>100</v>
          </cell>
          <cell r="AF16">
            <v>1</v>
          </cell>
          <cell r="AH16">
            <v>9</v>
          </cell>
          <cell r="AI16">
            <v>1</v>
          </cell>
          <cell r="AJ16">
            <v>100</v>
          </cell>
          <cell r="AK16">
            <v>12</v>
          </cell>
          <cell r="AM16">
            <v>0.9</v>
          </cell>
          <cell r="AN16">
            <v>1</v>
          </cell>
          <cell r="AO16">
            <v>100</v>
          </cell>
          <cell r="AP16">
            <v>1</v>
          </cell>
          <cell r="AR16">
            <v>0.75</v>
          </cell>
          <cell r="AS16">
            <v>1</v>
          </cell>
          <cell r="AT16">
            <v>100</v>
          </cell>
          <cell r="AU16">
            <v>12</v>
          </cell>
          <cell r="AX16">
            <v>10</v>
          </cell>
          <cell r="AY16">
            <v>0.9</v>
          </cell>
          <cell r="AZ16">
            <v>6</v>
          </cell>
          <cell r="BA16">
            <v>9</v>
          </cell>
          <cell r="BB16">
            <v>6</v>
          </cell>
          <cell r="BC16">
            <v>4.5</v>
          </cell>
          <cell r="BD16">
            <v>0.45</v>
          </cell>
          <cell r="BE16">
            <v>9</v>
          </cell>
          <cell r="BF16">
            <v>0.9</v>
          </cell>
        </row>
        <row r="17">
          <cell r="B17">
            <v>11</v>
          </cell>
          <cell r="C17" t="str">
            <v>Drs. HADI WIJAYA</v>
          </cell>
          <cell r="D17">
            <v>0.9</v>
          </cell>
          <cell r="E17">
            <v>1</v>
          </cell>
          <cell r="F17">
            <v>100</v>
          </cell>
          <cell r="G17">
            <v>1</v>
          </cell>
          <cell r="I17">
            <v>6</v>
          </cell>
          <cell r="J17">
            <v>1</v>
          </cell>
          <cell r="K17">
            <v>100</v>
          </cell>
          <cell r="L17">
            <v>12</v>
          </cell>
          <cell r="N17">
            <v>9</v>
          </cell>
          <cell r="O17">
            <v>1</v>
          </cell>
          <cell r="P17">
            <v>100</v>
          </cell>
          <cell r="Q17">
            <v>12</v>
          </cell>
          <cell r="S17">
            <v>6</v>
          </cell>
          <cell r="T17">
            <v>1</v>
          </cell>
          <cell r="U17">
            <v>100</v>
          </cell>
          <cell r="V17">
            <v>12</v>
          </cell>
          <cell r="X17">
            <v>4.5</v>
          </cell>
          <cell r="Y17">
            <v>1</v>
          </cell>
          <cell r="Z17">
            <v>100</v>
          </cell>
          <cell r="AA17">
            <v>12</v>
          </cell>
          <cell r="AC17">
            <v>0.45</v>
          </cell>
          <cell r="AD17">
            <v>1</v>
          </cell>
          <cell r="AE17">
            <v>100</v>
          </cell>
          <cell r="AF17">
            <v>1</v>
          </cell>
          <cell r="AH17">
            <v>9</v>
          </cell>
          <cell r="AI17">
            <v>1</v>
          </cell>
          <cell r="AJ17">
            <v>100</v>
          </cell>
          <cell r="AK17">
            <v>12</v>
          </cell>
          <cell r="AM17">
            <v>0.9</v>
          </cell>
          <cell r="AN17">
            <v>1</v>
          </cell>
          <cell r="AO17">
            <v>100</v>
          </cell>
          <cell r="AP17">
            <v>1</v>
          </cell>
          <cell r="AR17">
            <v>1</v>
          </cell>
          <cell r="AS17">
            <v>1</v>
          </cell>
          <cell r="AT17">
            <v>100</v>
          </cell>
          <cell r="AU17">
            <v>12</v>
          </cell>
          <cell r="AX17">
            <v>11</v>
          </cell>
          <cell r="AY17">
            <v>0.9</v>
          </cell>
          <cell r="AZ17">
            <v>6</v>
          </cell>
          <cell r="BA17">
            <v>9</v>
          </cell>
          <cell r="BB17">
            <v>6</v>
          </cell>
          <cell r="BC17">
            <v>4.5</v>
          </cell>
          <cell r="BD17">
            <v>0.45</v>
          </cell>
          <cell r="BE17">
            <v>9</v>
          </cell>
          <cell r="BF17">
            <v>0.9</v>
          </cell>
        </row>
        <row r="18">
          <cell r="B18">
            <v>12</v>
          </cell>
          <cell r="C18" t="str">
            <v>ARTATI ISMAILIA, SE, M.Ak</v>
          </cell>
          <cell r="D18">
            <v>0.9</v>
          </cell>
          <cell r="E18">
            <v>1</v>
          </cell>
          <cell r="F18">
            <v>100</v>
          </cell>
          <cell r="G18">
            <v>1</v>
          </cell>
          <cell r="I18">
            <v>6</v>
          </cell>
          <cell r="J18">
            <v>1</v>
          </cell>
          <cell r="K18">
            <v>100</v>
          </cell>
          <cell r="L18">
            <v>12</v>
          </cell>
          <cell r="N18">
            <v>9</v>
          </cell>
          <cell r="O18">
            <v>1</v>
          </cell>
          <cell r="P18">
            <v>100</v>
          </cell>
          <cell r="Q18">
            <v>12</v>
          </cell>
          <cell r="S18">
            <v>6</v>
          </cell>
          <cell r="T18">
            <v>1</v>
          </cell>
          <cell r="U18">
            <v>100</v>
          </cell>
          <cell r="V18">
            <v>12</v>
          </cell>
          <cell r="X18">
            <v>4.5</v>
          </cell>
          <cell r="Y18">
            <v>1</v>
          </cell>
          <cell r="Z18">
            <v>100</v>
          </cell>
          <cell r="AA18">
            <v>12</v>
          </cell>
          <cell r="AC18">
            <v>0.45</v>
          </cell>
          <cell r="AD18">
            <v>1</v>
          </cell>
          <cell r="AE18">
            <v>100</v>
          </cell>
          <cell r="AF18">
            <v>1</v>
          </cell>
          <cell r="AH18">
            <v>9</v>
          </cell>
          <cell r="AI18">
            <v>1</v>
          </cell>
          <cell r="AJ18">
            <v>100</v>
          </cell>
          <cell r="AK18">
            <v>12</v>
          </cell>
          <cell r="AM18">
            <v>0.9</v>
          </cell>
          <cell r="AN18">
            <v>1</v>
          </cell>
          <cell r="AO18">
            <v>100</v>
          </cell>
          <cell r="AP18">
            <v>1</v>
          </cell>
          <cell r="AR18">
            <v>0.75</v>
          </cell>
          <cell r="AS18">
            <v>1</v>
          </cell>
          <cell r="AT18">
            <v>100</v>
          </cell>
          <cell r="AU18">
            <v>12</v>
          </cell>
          <cell r="AX18">
            <v>12</v>
          </cell>
          <cell r="AY18">
            <v>0.9</v>
          </cell>
          <cell r="AZ18">
            <v>6</v>
          </cell>
          <cell r="BA18">
            <v>9</v>
          </cell>
          <cell r="BB18">
            <v>6</v>
          </cell>
          <cell r="BC18">
            <v>4.5</v>
          </cell>
          <cell r="BD18">
            <v>0.45</v>
          </cell>
          <cell r="BE18">
            <v>9</v>
          </cell>
          <cell r="BF18">
            <v>0.9</v>
          </cell>
        </row>
        <row r="19">
          <cell r="B19">
            <v>13</v>
          </cell>
          <cell r="C19" t="str">
            <v>Drs. AHMAD KHOTIB, M.Pd</v>
          </cell>
          <cell r="D19">
            <v>0.9</v>
          </cell>
          <cell r="E19">
            <v>1</v>
          </cell>
          <cell r="F19">
            <v>100</v>
          </cell>
          <cell r="G19">
            <v>1</v>
          </cell>
          <cell r="I19">
            <v>6</v>
          </cell>
          <cell r="J19">
            <v>1</v>
          </cell>
          <cell r="K19">
            <v>100</v>
          </cell>
          <cell r="L19">
            <v>12</v>
          </cell>
          <cell r="N19">
            <v>9</v>
          </cell>
          <cell r="O19">
            <v>1</v>
          </cell>
          <cell r="P19">
            <v>100</v>
          </cell>
          <cell r="Q19">
            <v>12</v>
          </cell>
          <cell r="S19">
            <v>6</v>
          </cell>
          <cell r="T19">
            <v>1</v>
          </cell>
          <cell r="U19">
            <v>100</v>
          </cell>
          <cell r="V19">
            <v>12</v>
          </cell>
          <cell r="X19">
            <v>4.5</v>
          </cell>
          <cell r="Y19">
            <v>1</v>
          </cell>
          <cell r="Z19">
            <v>100</v>
          </cell>
          <cell r="AA19">
            <v>12</v>
          </cell>
          <cell r="AC19">
            <v>0.45</v>
          </cell>
          <cell r="AD19">
            <v>1</v>
          </cell>
          <cell r="AE19">
            <v>100</v>
          </cell>
          <cell r="AF19">
            <v>1</v>
          </cell>
          <cell r="AH19">
            <v>9</v>
          </cell>
          <cell r="AI19">
            <v>1</v>
          </cell>
          <cell r="AJ19">
            <v>100</v>
          </cell>
          <cell r="AK19">
            <v>12</v>
          </cell>
          <cell r="AM19">
            <v>0.9</v>
          </cell>
          <cell r="AN19">
            <v>1</v>
          </cell>
          <cell r="AO19">
            <v>100</v>
          </cell>
          <cell r="AP19">
            <v>1</v>
          </cell>
          <cell r="AR19">
            <v>0.75</v>
          </cell>
          <cell r="AS19">
            <v>1</v>
          </cell>
          <cell r="AT19">
            <v>100</v>
          </cell>
          <cell r="AU19">
            <v>12</v>
          </cell>
          <cell r="AX19">
            <v>13</v>
          </cell>
          <cell r="AY19">
            <v>0.9</v>
          </cell>
          <cell r="AZ19">
            <v>6</v>
          </cell>
          <cell r="BA19">
            <v>9</v>
          </cell>
          <cell r="BB19">
            <v>6</v>
          </cell>
          <cell r="BC19">
            <v>4.5</v>
          </cell>
          <cell r="BD19">
            <v>0.45</v>
          </cell>
          <cell r="BE19">
            <v>9</v>
          </cell>
          <cell r="BF19">
            <v>0.9</v>
          </cell>
        </row>
        <row r="20">
          <cell r="B20">
            <v>14</v>
          </cell>
          <cell r="C20" t="str">
            <v>SUTAN ASWIN, S.Pd</v>
          </cell>
          <cell r="D20">
            <v>0.9</v>
          </cell>
          <cell r="E20">
            <v>1</v>
          </cell>
          <cell r="F20">
            <v>100</v>
          </cell>
          <cell r="G20">
            <v>1</v>
          </cell>
          <cell r="I20">
            <v>6</v>
          </cell>
          <cell r="J20">
            <v>1</v>
          </cell>
          <cell r="K20">
            <v>100</v>
          </cell>
          <cell r="L20">
            <v>12</v>
          </cell>
          <cell r="N20">
            <v>9</v>
          </cell>
          <cell r="O20">
            <v>1</v>
          </cell>
          <cell r="P20">
            <v>100</v>
          </cell>
          <cell r="Q20">
            <v>12</v>
          </cell>
          <cell r="S20">
            <v>6</v>
          </cell>
          <cell r="T20">
            <v>1</v>
          </cell>
          <cell r="U20">
            <v>100</v>
          </cell>
          <cell r="V20">
            <v>12</v>
          </cell>
          <cell r="X20">
            <v>4.5</v>
          </cell>
          <cell r="Y20">
            <v>1</v>
          </cell>
          <cell r="Z20">
            <v>100</v>
          </cell>
          <cell r="AA20">
            <v>12</v>
          </cell>
          <cell r="AC20">
            <v>0.45</v>
          </cell>
          <cell r="AD20">
            <v>1</v>
          </cell>
          <cell r="AE20">
            <v>100</v>
          </cell>
          <cell r="AF20">
            <v>1</v>
          </cell>
          <cell r="AH20">
            <v>9</v>
          </cell>
          <cell r="AI20">
            <v>1</v>
          </cell>
          <cell r="AJ20">
            <v>100</v>
          </cell>
          <cell r="AK20">
            <v>12</v>
          </cell>
          <cell r="AM20">
            <v>0.9</v>
          </cell>
          <cell r="AN20">
            <v>1</v>
          </cell>
          <cell r="AO20">
            <v>100</v>
          </cell>
          <cell r="AP20">
            <v>1</v>
          </cell>
          <cell r="AR20">
            <v>0.75</v>
          </cell>
          <cell r="AS20">
            <v>1</v>
          </cell>
          <cell r="AT20">
            <v>100</v>
          </cell>
          <cell r="AU20">
            <v>12</v>
          </cell>
          <cell r="AX20">
            <v>14</v>
          </cell>
          <cell r="AY20">
            <v>0.9</v>
          </cell>
          <cell r="AZ20">
            <v>6</v>
          </cell>
          <cell r="BA20">
            <v>9</v>
          </cell>
          <cell r="BB20">
            <v>6</v>
          </cell>
          <cell r="BC20">
            <v>4.5</v>
          </cell>
          <cell r="BD20">
            <v>0.45</v>
          </cell>
          <cell r="BE20">
            <v>9</v>
          </cell>
          <cell r="BF20">
            <v>0.9</v>
          </cell>
        </row>
        <row r="21">
          <cell r="B21">
            <v>15</v>
          </cell>
          <cell r="C21" t="str">
            <v>Dra. IDA SAIDAH, M.MPd</v>
          </cell>
          <cell r="D21">
            <v>0.9</v>
          </cell>
          <cell r="E21">
            <v>1</v>
          </cell>
          <cell r="F21">
            <v>100</v>
          </cell>
          <cell r="G21">
            <v>1</v>
          </cell>
          <cell r="I21">
            <v>6</v>
          </cell>
          <cell r="J21">
            <v>1</v>
          </cell>
          <cell r="K21">
            <v>100</v>
          </cell>
          <cell r="L21">
            <v>12</v>
          </cell>
          <cell r="N21">
            <v>9</v>
          </cell>
          <cell r="O21">
            <v>1</v>
          </cell>
          <cell r="P21">
            <v>100</v>
          </cell>
          <cell r="Q21">
            <v>12</v>
          </cell>
          <cell r="S21">
            <v>6</v>
          </cell>
          <cell r="T21">
            <v>1</v>
          </cell>
          <cell r="U21">
            <v>100</v>
          </cell>
          <cell r="V21">
            <v>12</v>
          </cell>
          <cell r="X21">
            <v>4.5</v>
          </cell>
          <cell r="Y21">
            <v>1</v>
          </cell>
          <cell r="Z21">
            <v>100</v>
          </cell>
          <cell r="AA21">
            <v>12</v>
          </cell>
          <cell r="AC21">
            <v>0.45</v>
          </cell>
          <cell r="AD21">
            <v>1</v>
          </cell>
          <cell r="AE21">
            <v>100</v>
          </cell>
          <cell r="AF21">
            <v>1</v>
          </cell>
          <cell r="AH21">
            <v>9</v>
          </cell>
          <cell r="AI21">
            <v>1</v>
          </cell>
          <cell r="AJ21">
            <v>100</v>
          </cell>
          <cell r="AK21">
            <v>12</v>
          </cell>
          <cell r="AM21">
            <v>0.9</v>
          </cell>
          <cell r="AN21">
            <v>1</v>
          </cell>
          <cell r="AO21">
            <v>100</v>
          </cell>
          <cell r="AP21">
            <v>1</v>
          </cell>
          <cell r="AR21">
            <v>0.75</v>
          </cell>
          <cell r="AS21">
            <v>1</v>
          </cell>
          <cell r="AT21">
            <v>100</v>
          </cell>
          <cell r="AU21">
            <v>12</v>
          </cell>
          <cell r="AX21">
            <v>15</v>
          </cell>
          <cell r="AY21">
            <v>0.9</v>
          </cell>
          <cell r="AZ21">
            <v>6</v>
          </cell>
          <cell r="BA21">
            <v>9</v>
          </cell>
          <cell r="BB21">
            <v>6</v>
          </cell>
          <cell r="BC21">
            <v>4.5</v>
          </cell>
          <cell r="BD21">
            <v>0.45</v>
          </cell>
          <cell r="BE21">
            <v>9</v>
          </cell>
          <cell r="BF21">
            <v>0.9</v>
          </cell>
        </row>
        <row r="22">
          <cell r="B22">
            <v>16</v>
          </cell>
          <cell r="C22" t="str">
            <v>Dra. Hj. JAMILAH, M.Pd</v>
          </cell>
          <cell r="D22">
            <v>0.9</v>
          </cell>
          <cell r="E22">
            <v>1</v>
          </cell>
          <cell r="F22">
            <v>100</v>
          </cell>
          <cell r="G22">
            <v>1</v>
          </cell>
          <cell r="I22">
            <v>6</v>
          </cell>
          <cell r="J22">
            <v>1</v>
          </cell>
          <cell r="K22">
            <v>100</v>
          </cell>
          <cell r="L22">
            <v>12</v>
          </cell>
          <cell r="N22">
            <v>9</v>
          </cell>
          <cell r="O22">
            <v>1</v>
          </cell>
          <cell r="P22">
            <v>100</v>
          </cell>
          <cell r="Q22">
            <v>12</v>
          </cell>
          <cell r="S22">
            <v>6</v>
          </cell>
          <cell r="T22">
            <v>1</v>
          </cell>
          <cell r="U22">
            <v>100</v>
          </cell>
          <cell r="V22">
            <v>12</v>
          </cell>
          <cell r="X22">
            <v>4.5</v>
          </cell>
          <cell r="Y22">
            <v>1</v>
          </cell>
          <cell r="Z22">
            <v>100</v>
          </cell>
          <cell r="AA22">
            <v>12</v>
          </cell>
          <cell r="AC22">
            <v>0.45</v>
          </cell>
          <cell r="AD22">
            <v>1</v>
          </cell>
          <cell r="AE22">
            <v>100</v>
          </cell>
          <cell r="AF22">
            <v>1</v>
          </cell>
          <cell r="AH22">
            <v>9</v>
          </cell>
          <cell r="AI22">
            <v>1</v>
          </cell>
          <cell r="AJ22">
            <v>100</v>
          </cell>
          <cell r="AK22">
            <v>12</v>
          </cell>
          <cell r="AM22">
            <v>0.9</v>
          </cell>
          <cell r="AN22">
            <v>1</v>
          </cell>
          <cell r="AO22">
            <v>100</v>
          </cell>
          <cell r="AP22">
            <v>1</v>
          </cell>
          <cell r="AR22">
            <v>0.75</v>
          </cell>
          <cell r="AS22">
            <v>1</v>
          </cell>
          <cell r="AT22">
            <v>100</v>
          </cell>
          <cell r="AU22">
            <v>12</v>
          </cell>
          <cell r="AX22">
            <v>16</v>
          </cell>
          <cell r="AY22">
            <v>0.9</v>
          </cell>
          <cell r="AZ22">
            <v>6</v>
          </cell>
          <cell r="BA22">
            <v>9</v>
          </cell>
          <cell r="BB22">
            <v>6</v>
          </cell>
          <cell r="BC22">
            <v>4.5</v>
          </cell>
          <cell r="BD22">
            <v>0.45</v>
          </cell>
          <cell r="BE22">
            <v>9</v>
          </cell>
          <cell r="BF22">
            <v>0.9</v>
          </cell>
        </row>
        <row r="23">
          <cell r="B23">
            <v>17</v>
          </cell>
          <cell r="C23" t="str">
            <v>Dra. Hj. ZURNI ASNIDA</v>
          </cell>
          <cell r="D23">
            <v>0.9</v>
          </cell>
          <cell r="E23">
            <v>1</v>
          </cell>
          <cell r="F23">
            <v>100</v>
          </cell>
          <cell r="G23">
            <v>1</v>
          </cell>
          <cell r="I23">
            <v>6</v>
          </cell>
          <cell r="J23">
            <v>1</v>
          </cell>
          <cell r="K23">
            <v>100</v>
          </cell>
          <cell r="L23">
            <v>12</v>
          </cell>
          <cell r="N23">
            <v>9</v>
          </cell>
          <cell r="O23">
            <v>1</v>
          </cell>
          <cell r="P23">
            <v>100</v>
          </cell>
          <cell r="Q23">
            <v>12</v>
          </cell>
          <cell r="S23">
            <v>6</v>
          </cell>
          <cell r="T23">
            <v>1</v>
          </cell>
          <cell r="U23">
            <v>100</v>
          </cell>
          <cell r="V23">
            <v>12</v>
          </cell>
          <cell r="X23">
            <v>4.5</v>
          </cell>
          <cell r="Y23">
            <v>1</v>
          </cell>
          <cell r="Z23">
            <v>100</v>
          </cell>
          <cell r="AA23">
            <v>12</v>
          </cell>
          <cell r="AC23">
            <v>0.45</v>
          </cell>
          <cell r="AD23">
            <v>1</v>
          </cell>
          <cell r="AE23">
            <v>100</v>
          </cell>
          <cell r="AF23">
            <v>1</v>
          </cell>
          <cell r="AH23">
            <v>9</v>
          </cell>
          <cell r="AI23">
            <v>1</v>
          </cell>
          <cell r="AJ23">
            <v>100</v>
          </cell>
          <cell r="AK23">
            <v>12</v>
          </cell>
          <cell r="AM23">
            <v>0.9</v>
          </cell>
          <cell r="AN23">
            <v>1</v>
          </cell>
          <cell r="AO23">
            <v>100</v>
          </cell>
          <cell r="AP23">
            <v>1</v>
          </cell>
          <cell r="AR23">
            <v>0.75</v>
          </cell>
          <cell r="AS23">
            <v>1</v>
          </cell>
          <cell r="AT23">
            <v>100</v>
          </cell>
          <cell r="AU23">
            <v>12</v>
          </cell>
          <cell r="AX23">
            <v>17</v>
          </cell>
          <cell r="AY23">
            <v>0.9</v>
          </cell>
          <cell r="AZ23">
            <v>6</v>
          </cell>
          <cell r="BA23">
            <v>9</v>
          </cell>
          <cell r="BB23">
            <v>6</v>
          </cell>
          <cell r="BC23">
            <v>4.5</v>
          </cell>
          <cell r="BD23">
            <v>0.45</v>
          </cell>
          <cell r="BE23">
            <v>9</v>
          </cell>
          <cell r="BF23">
            <v>0.9</v>
          </cell>
        </row>
        <row r="24">
          <cell r="B24">
            <v>18</v>
          </cell>
          <cell r="C24" t="str">
            <v>TANTI ASTRIATIE Z, S.Pd, M.Pd</v>
          </cell>
          <cell r="D24">
            <v>0.6</v>
          </cell>
          <cell r="E24">
            <v>1</v>
          </cell>
          <cell r="F24">
            <v>100</v>
          </cell>
          <cell r="G24">
            <v>1</v>
          </cell>
          <cell r="I24">
            <v>5.6</v>
          </cell>
          <cell r="J24">
            <v>1</v>
          </cell>
          <cell r="K24">
            <v>100</v>
          </cell>
          <cell r="L24">
            <v>12</v>
          </cell>
          <cell r="N24">
            <v>6</v>
          </cell>
          <cell r="O24">
            <v>1</v>
          </cell>
          <cell r="P24">
            <v>100</v>
          </cell>
          <cell r="Q24">
            <v>12</v>
          </cell>
          <cell r="S24">
            <v>4</v>
          </cell>
          <cell r="T24">
            <v>1</v>
          </cell>
          <cell r="U24">
            <v>100</v>
          </cell>
          <cell r="V24">
            <v>12</v>
          </cell>
          <cell r="X24">
            <v>3</v>
          </cell>
          <cell r="Y24">
            <v>1</v>
          </cell>
          <cell r="Z24">
            <v>100</v>
          </cell>
          <cell r="AA24">
            <v>12</v>
          </cell>
          <cell r="AC24">
            <v>0.3</v>
          </cell>
          <cell r="AD24">
            <v>1</v>
          </cell>
          <cell r="AE24">
            <v>100</v>
          </cell>
          <cell r="AF24">
            <v>1</v>
          </cell>
          <cell r="AH24">
            <v>6</v>
          </cell>
          <cell r="AI24">
            <v>1</v>
          </cell>
          <cell r="AJ24">
            <v>100</v>
          </cell>
          <cell r="AK24">
            <v>12</v>
          </cell>
          <cell r="AM24">
            <v>0.6</v>
          </cell>
          <cell r="AN24">
            <v>1</v>
          </cell>
          <cell r="AO24">
            <v>100</v>
          </cell>
          <cell r="AP24">
            <v>1</v>
          </cell>
          <cell r="AR24">
            <v>0.75</v>
          </cell>
          <cell r="AS24">
            <v>1</v>
          </cell>
          <cell r="AT24">
            <v>100</v>
          </cell>
          <cell r="AU24">
            <v>12</v>
          </cell>
          <cell r="AX24">
            <v>18</v>
          </cell>
          <cell r="AY24">
            <v>0.6</v>
          </cell>
          <cell r="AZ24">
            <v>5.6</v>
          </cell>
          <cell r="BA24">
            <v>6</v>
          </cell>
          <cell r="BB24">
            <v>4</v>
          </cell>
          <cell r="BC24">
            <v>3</v>
          </cell>
          <cell r="BD24">
            <v>0.3</v>
          </cell>
          <cell r="BE24">
            <v>6</v>
          </cell>
          <cell r="BF24">
            <v>0.6</v>
          </cell>
        </row>
        <row r="25">
          <cell r="B25">
            <v>19</v>
          </cell>
          <cell r="C25" t="str">
            <v>KUSWIYATI, S.Pd, M.Pd</v>
          </cell>
          <cell r="D25">
            <v>0.6</v>
          </cell>
          <cell r="E25">
            <v>1</v>
          </cell>
          <cell r="F25">
            <v>100</v>
          </cell>
          <cell r="G25">
            <v>1</v>
          </cell>
          <cell r="I25">
            <v>5.6</v>
          </cell>
          <cell r="J25">
            <v>1</v>
          </cell>
          <cell r="K25">
            <v>100</v>
          </cell>
          <cell r="L25">
            <v>12</v>
          </cell>
          <cell r="N25">
            <v>6</v>
          </cell>
          <cell r="O25">
            <v>1</v>
          </cell>
          <cell r="P25">
            <v>100</v>
          </cell>
          <cell r="Q25">
            <v>12</v>
          </cell>
          <cell r="S25">
            <v>4</v>
          </cell>
          <cell r="T25">
            <v>1</v>
          </cell>
          <cell r="U25">
            <v>100</v>
          </cell>
          <cell r="V25">
            <v>12</v>
          </cell>
          <cell r="X25">
            <v>3</v>
          </cell>
          <cell r="Y25">
            <v>1</v>
          </cell>
          <cell r="Z25">
            <v>100</v>
          </cell>
          <cell r="AA25">
            <v>12</v>
          </cell>
          <cell r="AC25">
            <v>0.3</v>
          </cell>
          <cell r="AD25">
            <v>1</v>
          </cell>
          <cell r="AE25">
            <v>100</v>
          </cell>
          <cell r="AF25">
            <v>1</v>
          </cell>
          <cell r="AH25">
            <v>6</v>
          </cell>
          <cell r="AI25">
            <v>1</v>
          </cell>
          <cell r="AJ25">
            <v>100</v>
          </cell>
          <cell r="AK25">
            <v>12</v>
          </cell>
          <cell r="AM25">
            <v>0.6</v>
          </cell>
          <cell r="AN25">
            <v>1</v>
          </cell>
          <cell r="AO25">
            <v>100</v>
          </cell>
          <cell r="AP25">
            <v>1</v>
          </cell>
          <cell r="AR25">
            <v>0.75</v>
          </cell>
          <cell r="AS25">
            <v>1</v>
          </cell>
          <cell r="AT25">
            <v>100</v>
          </cell>
          <cell r="AU25">
            <v>12</v>
          </cell>
          <cell r="AX25">
            <v>19</v>
          </cell>
          <cell r="AY25">
            <v>0.6</v>
          </cell>
          <cell r="AZ25">
            <v>5.6</v>
          </cell>
          <cell r="BA25">
            <v>6</v>
          </cell>
          <cell r="BB25">
            <v>4</v>
          </cell>
          <cell r="BC25">
            <v>3</v>
          </cell>
          <cell r="BD25">
            <v>0.3</v>
          </cell>
          <cell r="BE25">
            <v>6</v>
          </cell>
          <cell r="BF25">
            <v>0.6</v>
          </cell>
        </row>
        <row r="26">
          <cell r="B26">
            <v>20</v>
          </cell>
          <cell r="C26" t="str">
            <v>RUSDAH, S.Ag</v>
          </cell>
          <cell r="D26">
            <v>0.6</v>
          </cell>
          <cell r="E26">
            <v>1</v>
          </cell>
          <cell r="F26">
            <v>100</v>
          </cell>
          <cell r="G26">
            <v>1</v>
          </cell>
          <cell r="I26">
            <v>5.6</v>
          </cell>
          <cell r="J26">
            <v>1</v>
          </cell>
          <cell r="K26">
            <v>100</v>
          </cell>
          <cell r="L26">
            <v>12</v>
          </cell>
          <cell r="N26">
            <v>6</v>
          </cell>
          <cell r="O26">
            <v>1</v>
          </cell>
          <cell r="P26">
            <v>100</v>
          </cell>
          <cell r="Q26">
            <v>12</v>
          </cell>
          <cell r="S26">
            <v>4</v>
          </cell>
          <cell r="T26">
            <v>1</v>
          </cell>
          <cell r="U26">
            <v>100</v>
          </cell>
          <cell r="V26">
            <v>12</v>
          </cell>
          <cell r="X26">
            <v>3</v>
          </cell>
          <cell r="Y26">
            <v>1</v>
          </cell>
          <cell r="Z26">
            <v>100</v>
          </cell>
          <cell r="AA26">
            <v>12</v>
          </cell>
          <cell r="AC26">
            <v>0.3</v>
          </cell>
          <cell r="AD26">
            <v>1</v>
          </cell>
          <cell r="AE26">
            <v>100</v>
          </cell>
          <cell r="AF26">
            <v>1</v>
          </cell>
          <cell r="AH26">
            <v>6</v>
          </cell>
          <cell r="AI26">
            <v>1</v>
          </cell>
          <cell r="AJ26">
            <v>100</v>
          </cell>
          <cell r="AK26">
            <v>12</v>
          </cell>
          <cell r="AM26">
            <v>0.6</v>
          </cell>
          <cell r="AN26">
            <v>1</v>
          </cell>
          <cell r="AO26">
            <v>100</v>
          </cell>
          <cell r="AP26">
            <v>1</v>
          </cell>
          <cell r="AR26">
            <v>0.75</v>
          </cell>
          <cell r="AS26">
            <v>1</v>
          </cell>
          <cell r="AT26">
            <v>100</v>
          </cell>
          <cell r="AU26">
            <v>12</v>
          </cell>
          <cell r="AX26">
            <v>20</v>
          </cell>
          <cell r="AY26">
            <v>0.6</v>
          </cell>
          <cell r="AZ26">
            <v>5.6</v>
          </cell>
          <cell r="BA26">
            <v>6</v>
          </cell>
          <cell r="BB26">
            <v>4</v>
          </cell>
          <cell r="BC26">
            <v>3</v>
          </cell>
          <cell r="BD26">
            <v>0.3</v>
          </cell>
          <cell r="BE26">
            <v>6</v>
          </cell>
          <cell r="BF26">
            <v>0.6</v>
          </cell>
        </row>
        <row r="27">
          <cell r="B27">
            <v>21</v>
          </cell>
          <cell r="C27" t="str">
            <v>WAWAN KURNIAWAN, S.Pd, M.Si</v>
          </cell>
          <cell r="D27">
            <v>0.6</v>
          </cell>
          <cell r="E27">
            <v>1</v>
          </cell>
          <cell r="F27">
            <v>100</v>
          </cell>
          <cell r="G27">
            <v>1</v>
          </cell>
          <cell r="I27">
            <v>5.6</v>
          </cell>
          <cell r="J27">
            <v>1</v>
          </cell>
          <cell r="K27">
            <v>100</v>
          </cell>
          <cell r="L27">
            <v>12</v>
          </cell>
          <cell r="N27">
            <v>6</v>
          </cell>
          <cell r="O27">
            <v>1</v>
          </cell>
          <cell r="P27">
            <v>100</v>
          </cell>
          <cell r="Q27">
            <v>12</v>
          </cell>
          <cell r="S27">
            <v>4</v>
          </cell>
          <cell r="T27">
            <v>1</v>
          </cell>
          <cell r="U27">
            <v>100</v>
          </cell>
          <cell r="V27">
            <v>12</v>
          </cell>
          <cell r="X27">
            <v>3</v>
          </cell>
          <cell r="Y27">
            <v>1</v>
          </cell>
          <cell r="Z27">
            <v>100</v>
          </cell>
          <cell r="AA27">
            <v>12</v>
          </cell>
          <cell r="AC27">
            <v>0.3</v>
          </cell>
          <cell r="AD27">
            <v>1</v>
          </cell>
          <cell r="AE27">
            <v>100</v>
          </cell>
          <cell r="AF27">
            <v>1</v>
          </cell>
          <cell r="AH27">
            <v>6</v>
          </cell>
          <cell r="AI27">
            <v>1</v>
          </cell>
          <cell r="AJ27">
            <v>100</v>
          </cell>
          <cell r="AK27">
            <v>12</v>
          </cell>
          <cell r="AM27">
            <v>0.6</v>
          </cell>
          <cell r="AN27">
            <v>1</v>
          </cell>
          <cell r="AO27">
            <v>100</v>
          </cell>
          <cell r="AP27">
            <v>1</v>
          </cell>
          <cell r="AR27">
            <v>0.75</v>
          </cell>
          <cell r="AS27">
            <v>1</v>
          </cell>
          <cell r="AT27">
            <v>100</v>
          </cell>
          <cell r="AU27">
            <v>12</v>
          </cell>
          <cell r="AX27">
            <v>21</v>
          </cell>
          <cell r="AY27">
            <v>0.6</v>
          </cell>
          <cell r="AZ27">
            <v>5.6</v>
          </cell>
          <cell r="BA27">
            <v>6</v>
          </cell>
          <cell r="BB27">
            <v>4</v>
          </cell>
          <cell r="BC27">
            <v>3</v>
          </cell>
          <cell r="BD27">
            <v>0.3</v>
          </cell>
          <cell r="BE27">
            <v>6</v>
          </cell>
          <cell r="BF27">
            <v>0.6</v>
          </cell>
        </row>
        <row r="28">
          <cell r="B28">
            <v>22</v>
          </cell>
          <cell r="C28" t="str">
            <v>MUHAMMAD YUNUS, S.Ag, M.Pd</v>
          </cell>
          <cell r="D28">
            <v>0.6</v>
          </cell>
          <cell r="E28">
            <v>1</v>
          </cell>
          <cell r="F28">
            <v>100</v>
          </cell>
          <cell r="G28">
            <v>1</v>
          </cell>
          <cell r="I28">
            <v>5.6</v>
          </cell>
          <cell r="J28">
            <v>1</v>
          </cell>
          <cell r="K28">
            <v>100</v>
          </cell>
          <cell r="L28">
            <v>12</v>
          </cell>
          <cell r="N28">
            <v>6</v>
          </cell>
          <cell r="O28">
            <v>1</v>
          </cell>
          <cell r="P28">
            <v>100</v>
          </cell>
          <cell r="Q28">
            <v>12</v>
          </cell>
          <cell r="S28">
            <v>4</v>
          </cell>
          <cell r="T28">
            <v>1</v>
          </cell>
          <cell r="U28">
            <v>100</v>
          </cell>
          <cell r="V28">
            <v>12</v>
          </cell>
          <cell r="X28">
            <v>3</v>
          </cell>
          <cell r="Y28">
            <v>1</v>
          </cell>
          <cell r="Z28">
            <v>100</v>
          </cell>
          <cell r="AA28">
            <v>12</v>
          </cell>
          <cell r="AC28">
            <v>0.3</v>
          </cell>
          <cell r="AD28">
            <v>1</v>
          </cell>
          <cell r="AE28">
            <v>100</v>
          </cell>
          <cell r="AF28">
            <v>1</v>
          </cell>
          <cell r="AH28">
            <v>6</v>
          </cell>
          <cell r="AI28">
            <v>1</v>
          </cell>
          <cell r="AJ28">
            <v>100</v>
          </cell>
          <cell r="AK28">
            <v>12</v>
          </cell>
          <cell r="AM28">
            <v>0.6</v>
          </cell>
          <cell r="AN28">
            <v>1</v>
          </cell>
          <cell r="AO28">
            <v>100</v>
          </cell>
          <cell r="AP28">
            <v>1</v>
          </cell>
          <cell r="AR28">
            <v>0.75</v>
          </cell>
          <cell r="AS28">
            <v>1</v>
          </cell>
          <cell r="AT28">
            <v>100</v>
          </cell>
          <cell r="AU28">
            <v>12</v>
          </cell>
          <cell r="AX28">
            <v>22</v>
          </cell>
          <cell r="AY28">
            <v>0.6</v>
          </cell>
          <cell r="AZ28">
            <v>5.6</v>
          </cell>
          <cell r="BA28">
            <v>6</v>
          </cell>
          <cell r="BB28">
            <v>4</v>
          </cell>
          <cell r="BC28">
            <v>3</v>
          </cell>
          <cell r="BD28">
            <v>0.3</v>
          </cell>
          <cell r="BE28">
            <v>6</v>
          </cell>
          <cell r="BF28">
            <v>0.6</v>
          </cell>
        </row>
        <row r="29">
          <cell r="B29">
            <v>23</v>
          </cell>
          <cell r="C29" t="str">
            <v>Drs. SASTRO JAGO HARTONO</v>
          </cell>
          <cell r="D29">
            <v>0.9</v>
          </cell>
          <cell r="E29">
            <v>1</v>
          </cell>
          <cell r="F29">
            <v>100</v>
          </cell>
          <cell r="G29">
            <v>1</v>
          </cell>
          <cell r="I29">
            <v>6</v>
          </cell>
          <cell r="J29">
            <v>1</v>
          </cell>
          <cell r="K29">
            <v>100</v>
          </cell>
          <cell r="L29">
            <v>12</v>
          </cell>
          <cell r="N29">
            <v>9</v>
          </cell>
          <cell r="O29">
            <v>1</v>
          </cell>
          <cell r="P29">
            <v>100</v>
          </cell>
          <cell r="Q29">
            <v>12</v>
          </cell>
          <cell r="S29">
            <v>6</v>
          </cell>
          <cell r="T29">
            <v>1</v>
          </cell>
          <cell r="U29">
            <v>100</v>
          </cell>
          <cell r="V29">
            <v>12</v>
          </cell>
          <cell r="X29">
            <v>4.5</v>
          </cell>
          <cell r="Y29">
            <v>1</v>
          </cell>
          <cell r="Z29">
            <v>100</v>
          </cell>
          <cell r="AA29">
            <v>12</v>
          </cell>
          <cell r="AC29">
            <v>0.45</v>
          </cell>
          <cell r="AD29">
            <v>1</v>
          </cell>
          <cell r="AE29">
            <v>100</v>
          </cell>
          <cell r="AF29">
            <v>1</v>
          </cell>
          <cell r="AH29">
            <v>9</v>
          </cell>
          <cell r="AI29">
            <v>1</v>
          </cell>
          <cell r="AJ29">
            <v>100</v>
          </cell>
          <cell r="AK29">
            <v>12</v>
          </cell>
          <cell r="AM29">
            <v>0.9</v>
          </cell>
          <cell r="AN29">
            <v>1</v>
          </cell>
          <cell r="AO29">
            <v>100</v>
          </cell>
          <cell r="AP29">
            <v>1</v>
          </cell>
          <cell r="AR29">
            <v>0.75</v>
          </cell>
          <cell r="AS29">
            <v>1</v>
          </cell>
          <cell r="AT29">
            <v>100</v>
          </cell>
          <cell r="AU29">
            <v>12</v>
          </cell>
          <cell r="AX29">
            <v>23</v>
          </cell>
          <cell r="AY29">
            <v>0.9</v>
          </cell>
          <cell r="AZ29">
            <v>6</v>
          </cell>
          <cell r="BA29">
            <v>9</v>
          </cell>
          <cell r="BB29">
            <v>6</v>
          </cell>
          <cell r="BC29">
            <v>4.5</v>
          </cell>
          <cell r="BD29">
            <v>0.45</v>
          </cell>
          <cell r="BE29">
            <v>9</v>
          </cell>
          <cell r="BF29">
            <v>0.9</v>
          </cell>
        </row>
        <row r="30">
          <cell r="B30">
            <v>24</v>
          </cell>
          <cell r="C30" t="str">
            <v>RUSTIATI, S.Pd, M.Pd</v>
          </cell>
          <cell r="D30">
            <v>0.6</v>
          </cell>
          <cell r="E30">
            <v>1</v>
          </cell>
          <cell r="F30">
            <v>100</v>
          </cell>
          <cell r="G30">
            <v>1</v>
          </cell>
          <cell r="I30">
            <v>5.6</v>
          </cell>
          <cell r="J30">
            <v>1</v>
          </cell>
          <cell r="K30">
            <v>100</v>
          </cell>
          <cell r="L30">
            <v>12</v>
          </cell>
          <cell r="N30">
            <v>6</v>
          </cell>
          <cell r="O30">
            <v>1</v>
          </cell>
          <cell r="P30">
            <v>100</v>
          </cell>
          <cell r="Q30">
            <v>12</v>
          </cell>
          <cell r="S30">
            <v>4</v>
          </cell>
          <cell r="T30">
            <v>1</v>
          </cell>
          <cell r="U30">
            <v>100</v>
          </cell>
          <cell r="V30">
            <v>12</v>
          </cell>
          <cell r="X30">
            <v>3</v>
          </cell>
          <cell r="Y30">
            <v>1</v>
          </cell>
          <cell r="Z30">
            <v>100</v>
          </cell>
          <cell r="AA30">
            <v>12</v>
          </cell>
          <cell r="AC30">
            <v>0.3</v>
          </cell>
          <cell r="AD30">
            <v>1</v>
          </cell>
          <cell r="AE30">
            <v>100</v>
          </cell>
          <cell r="AF30">
            <v>1</v>
          </cell>
          <cell r="AH30">
            <v>6</v>
          </cell>
          <cell r="AI30">
            <v>1</v>
          </cell>
          <cell r="AJ30">
            <v>100</v>
          </cell>
          <cell r="AK30">
            <v>12</v>
          </cell>
          <cell r="AM30">
            <v>0.6</v>
          </cell>
          <cell r="AN30">
            <v>1</v>
          </cell>
          <cell r="AO30">
            <v>100</v>
          </cell>
          <cell r="AP30">
            <v>1</v>
          </cell>
          <cell r="AR30">
            <v>0.75</v>
          </cell>
          <cell r="AS30">
            <v>1</v>
          </cell>
          <cell r="AT30">
            <v>100</v>
          </cell>
          <cell r="AU30">
            <v>12</v>
          </cell>
          <cell r="AX30">
            <v>24</v>
          </cell>
          <cell r="AY30">
            <v>0.6</v>
          </cell>
          <cell r="AZ30">
            <v>5.6</v>
          </cell>
          <cell r="BA30">
            <v>6</v>
          </cell>
          <cell r="BB30">
            <v>4</v>
          </cell>
          <cell r="BC30">
            <v>3</v>
          </cell>
          <cell r="BD30">
            <v>0.3</v>
          </cell>
          <cell r="BE30">
            <v>6</v>
          </cell>
          <cell r="BF30">
            <v>0.6</v>
          </cell>
        </row>
        <row r="31">
          <cell r="B31">
            <v>25</v>
          </cell>
          <cell r="C31" t="str">
            <v>SARJONO S.Pd</v>
          </cell>
          <cell r="D31">
            <v>0.6</v>
          </cell>
          <cell r="E31">
            <v>1</v>
          </cell>
          <cell r="F31">
            <v>100</v>
          </cell>
          <cell r="G31">
            <v>1</v>
          </cell>
          <cell r="I31">
            <v>5.6</v>
          </cell>
          <cell r="J31">
            <v>1</v>
          </cell>
          <cell r="K31">
            <v>100</v>
          </cell>
          <cell r="L31">
            <v>12</v>
          </cell>
          <cell r="N31">
            <v>6</v>
          </cell>
          <cell r="O31">
            <v>1</v>
          </cell>
          <cell r="P31">
            <v>100</v>
          </cell>
          <cell r="Q31">
            <v>12</v>
          </cell>
          <cell r="S31">
            <v>4</v>
          </cell>
          <cell r="T31">
            <v>1</v>
          </cell>
          <cell r="U31">
            <v>100</v>
          </cell>
          <cell r="V31">
            <v>12</v>
          </cell>
          <cell r="X31">
            <v>3</v>
          </cell>
          <cell r="Y31">
            <v>1</v>
          </cell>
          <cell r="Z31">
            <v>100</v>
          </cell>
          <cell r="AA31">
            <v>12</v>
          </cell>
          <cell r="AC31">
            <v>0.3</v>
          </cell>
          <cell r="AD31">
            <v>1</v>
          </cell>
          <cell r="AE31">
            <v>100</v>
          </cell>
          <cell r="AF31">
            <v>1</v>
          </cell>
          <cell r="AH31">
            <v>6</v>
          </cell>
          <cell r="AI31">
            <v>1</v>
          </cell>
          <cell r="AJ31">
            <v>100</v>
          </cell>
          <cell r="AK31">
            <v>12</v>
          </cell>
          <cell r="AM31">
            <v>0.6</v>
          </cell>
          <cell r="AN31">
            <v>1</v>
          </cell>
          <cell r="AO31">
            <v>100</v>
          </cell>
          <cell r="AP31">
            <v>1</v>
          </cell>
          <cell r="AR31">
            <v>0.75</v>
          </cell>
          <cell r="AS31">
            <v>1</v>
          </cell>
          <cell r="AT31">
            <v>100</v>
          </cell>
          <cell r="AU31">
            <v>12</v>
          </cell>
          <cell r="AX31">
            <v>25</v>
          </cell>
          <cell r="AY31">
            <v>0.6</v>
          </cell>
          <cell r="AZ31">
            <v>5.6</v>
          </cell>
          <cell r="BA31">
            <v>6</v>
          </cell>
          <cell r="BB31">
            <v>4</v>
          </cell>
          <cell r="BC31">
            <v>3</v>
          </cell>
          <cell r="BD31">
            <v>0.3</v>
          </cell>
          <cell r="BE31">
            <v>6</v>
          </cell>
          <cell r="BF31">
            <v>0.6</v>
          </cell>
        </row>
        <row r="32">
          <cell r="B32">
            <v>26</v>
          </cell>
          <cell r="C32" t="str">
            <v>Drs. AGUS UTOYO, MM</v>
          </cell>
          <cell r="D32">
            <v>0.9</v>
          </cell>
          <cell r="E32">
            <v>1</v>
          </cell>
          <cell r="F32">
            <v>100</v>
          </cell>
          <cell r="G32">
            <v>1</v>
          </cell>
          <cell r="I32">
            <v>6</v>
          </cell>
          <cell r="J32">
            <v>1</v>
          </cell>
          <cell r="K32">
            <v>100</v>
          </cell>
          <cell r="L32">
            <v>12</v>
          </cell>
          <cell r="N32">
            <v>9</v>
          </cell>
          <cell r="O32">
            <v>1</v>
          </cell>
          <cell r="P32">
            <v>100</v>
          </cell>
          <cell r="Q32">
            <v>12</v>
          </cell>
          <cell r="S32">
            <v>6</v>
          </cell>
          <cell r="T32">
            <v>1</v>
          </cell>
          <cell r="U32">
            <v>100</v>
          </cell>
          <cell r="V32">
            <v>12</v>
          </cell>
          <cell r="X32">
            <v>4.5</v>
          </cell>
          <cell r="Y32">
            <v>1</v>
          </cell>
          <cell r="Z32">
            <v>100</v>
          </cell>
          <cell r="AA32">
            <v>12</v>
          </cell>
          <cell r="AC32">
            <v>0.45</v>
          </cell>
          <cell r="AD32">
            <v>1</v>
          </cell>
          <cell r="AE32">
            <v>100</v>
          </cell>
          <cell r="AF32">
            <v>1</v>
          </cell>
          <cell r="AH32">
            <v>9</v>
          </cell>
          <cell r="AI32">
            <v>1</v>
          </cell>
          <cell r="AJ32">
            <v>100</v>
          </cell>
          <cell r="AK32">
            <v>12</v>
          </cell>
          <cell r="AM32">
            <v>0.9</v>
          </cell>
          <cell r="AN32">
            <v>1</v>
          </cell>
          <cell r="AO32">
            <v>100</v>
          </cell>
          <cell r="AP32">
            <v>1</v>
          </cell>
          <cell r="AR32">
            <v>0.75</v>
          </cell>
          <cell r="AS32">
            <v>1</v>
          </cell>
          <cell r="AT32">
            <v>100</v>
          </cell>
          <cell r="AU32">
            <v>12</v>
          </cell>
          <cell r="AX32">
            <v>26</v>
          </cell>
          <cell r="AY32">
            <v>0.9</v>
          </cell>
          <cell r="AZ32">
            <v>6</v>
          </cell>
          <cell r="BA32">
            <v>9</v>
          </cell>
          <cell r="BB32">
            <v>6</v>
          </cell>
          <cell r="BC32">
            <v>4.5</v>
          </cell>
          <cell r="BD32">
            <v>0.45</v>
          </cell>
          <cell r="BE32">
            <v>9</v>
          </cell>
          <cell r="BF32">
            <v>0.9</v>
          </cell>
        </row>
        <row r="33">
          <cell r="B33">
            <v>27</v>
          </cell>
          <cell r="C33" t="str">
            <v>MARWI, S.Pd.I</v>
          </cell>
          <cell r="D33">
            <v>0.9</v>
          </cell>
          <cell r="E33">
            <v>1</v>
          </cell>
          <cell r="F33">
            <v>100</v>
          </cell>
          <cell r="G33">
            <v>1</v>
          </cell>
          <cell r="I33">
            <v>6</v>
          </cell>
          <cell r="J33">
            <v>1</v>
          </cell>
          <cell r="K33">
            <v>100</v>
          </cell>
          <cell r="L33">
            <v>12</v>
          </cell>
          <cell r="N33">
            <v>9</v>
          </cell>
          <cell r="O33">
            <v>1</v>
          </cell>
          <cell r="P33">
            <v>100</v>
          </cell>
          <cell r="Q33">
            <v>12</v>
          </cell>
          <cell r="S33">
            <v>6</v>
          </cell>
          <cell r="T33">
            <v>1</v>
          </cell>
          <cell r="U33">
            <v>100</v>
          </cell>
          <cell r="V33">
            <v>12</v>
          </cell>
          <cell r="X33">
            <v>4.5</v>
          </cell>
          <cell r="Y33">
            <v>1</v>
          </cell>
          <cell r="Z33">
            <v>100</v>
          </cell>
          <cell r="AA33">
            <v>12</v>
          </cell>
          <cell r="AC33">
            <v>0.45</v>
          </cell>
          <cell r="AD33">
            <v>1</v>
          </cell>
          <cell r="AE33">
            <v>100</v>
          </cell>
          <cell r="AF33">
            <v>1</v>
          </cell>
          <cell r="AH33">
            <v>9</v>
          </cell>
          <cell r="AI33">
            <v>1</v>
          </cell>
          <cell r="AJ33">
            <v>100</v>
          </cell>
          <cell r="AK33">
            <v>12</v>
          </cell>
          <cell r="AM33">
            <v>0.9</v>
          </cell>
          <cell r="AN33">
            <v>1</v>
          </cell>
          <cell r="AO33">
            <v>100</v>
          </cell>
          <cell r="AP33">
            <v>1</v>
          </cell>
          <cell r="AR33">
            <v>0.75</v>
          </cell>
          <cell r="AS33">
            <v>1</v>
          </cell>
          <cell r="AT33">
            <v>100</v>
          </cell>
          <cell r="AU33">
            <v>12</v>
          </cell>
          <cell r="AX33">
            <v>27</v>
          </cell>
          <cell r="AY33">
            <v>0.9</v>
          </cell>
          <cell r="AZ33">
            <v>6</v>
          </cell>
          <cell r="BA33">
            <v>9</v>
          </cell>
          <cell r="BB33">
            <v>6</v>
          </cell>
          <cell r="BC33">
            <v>4.5</v>
          </cell>
          <cell r="BD33">
            <v>0.45</v>
          </cell>
          <cell r="BE33">
            <v>9</v>
          </cell>
          <cell r="BF33">
            <v>0.9</v>
          </cell>
        </row>
        <row r="34">
          <cell r="B34">
            <v>28</v>
          </cell>
          <cell r="C34" t="str">
            <v>SUHARTONO, S.Pd</v>
          </cell>
          <cell r="D34">
            <v>0.9</v>
          </cell>
          <cell r="E34">
            <v>1</v>
          </cell>
          <cell r="F34">
            <v>100</v>
          </cell>
          <cell r="G34">
            <v>1</v>
          </cell>
          <cell r="I34">
            <v>6</v>
          </cell>
          <cell r="J34">
            <v>1</v>
          </cell>
          <cell r="K34">
            <v>100</v>
          </cell>
          <cell r="L34">
            <v>12</v>
          </cell>
          <cell r="N34">
            <v>9</v>
          </cell>
          <cell r="O34">
            <v>1</v>
          </cell>
          <cell r="P34">
            <v>100</v>
          </cell>
          <cell r="Q34">
            <v>12</v>
          </cell>
          <cell r="S34">
            <v>6</v>
          </cell>
          <cell r="T34">
            <v>1</v>
          </cell>
          <cell r="U34">
            <v>100</v>
          </cell>
          <cell r="V34">
            <v>12</v>
          </cell>
          <cell r="X34">
            <v>4.5</v>
          </cell>
          <cell r="Y34">
            <v>1</v>
          </cell>
          <cell r="Z34">
            <v>100</v>
          </cell>
          <cell r="AA34">
            <v>12</v>
          </cell>
          <cell r="AC34">
            <v>0.45</v>
          </cell>
          <cell r="AD34">
            <v>1</v>
          </cell>
          <cell r="AE34">
            <v>100</v>
          </cell>
          <cell r="AF34">
            <v>1</v>
          </cell>
          <cell r="AH34">
            <v>9</v>
          </cell>
          <cell r="AI34">
            <v>1</v>
          </cell>
          <cell r="AJ34">
            <v>100</v>
          </cell>
          <cell r="AK34">
            <v>12</v>
          </cell>
          <cell r="AM34">
            <v>0.9</v>
          </cell>
          <cell r="AN34">
            <v>1</v>
          </cell>
          <cell r="AO34">
            <v>100</v>
          </cell>
          <cell r="AP34">
            <v>1</v>
          </cell>
          <cell r="AR34">
            <v>0.75</v>
          </cell>
          <cell r="AS34">
            <v>1</v>
          </cell>
          <cell r="AT34">
            <v>100</v>
          </cell>
          <cell r="AU34">
            <v>12</v>
          </cell>
          <cell r="AX34">
            <v>28</v>
          </cell>
          <cell r="AY34">
            <v>0.9</v>
          </cell>
          <cell r="AZ34">
            <v>6</v>
          </cell>
          <cell r="BA34">
            <v>9</v>
          </cell>
          <cell r="BB34">
            <v>6</v>
          </cell>
          <cell r="BC34">
            <v>4.5</v>
          </cell>
          <cell r="BD34">
            <v>0.45</v>
          </cell>
          <cell r="BE34">
            <v>9</v>
          </cell>
          <cell r="BF34">
            <v>0.9</v>
          </cell>
        </row>
        <row r="35">
          <cell r="B35">
            <v>29</v>
          </cell>
          <cell r="C35" t="str">
            <v>EUIS KURAISIN, M.Pd</v>
          </cell>
          <cell r="D35">
            <v>0.9</v>
          </cell>
          <cell r="E35">
            <v>1</v>
          </cell>
          <cell r="F35">
            <v>100</v>
          </cell>
          <cell r="G35">
            <v>1</v>
          </cell>
          <cell r="I35">
            <v>6</v>
          </cell>
          <cell r="J35">
            <v>1</v>
          </cell>
          <cell r="K35">
            <v>100</v>
          </cell>
          <cell r="L35">
            <v>12</v>
          </cell>
          <cell r="N35">
            <v>9</v>
          </cell>
          <cell r="O35">
            <v>1</v>
          </cell>
          <cell r="P35">
            <v>100</v>
          </cell>
          <cell r="Q35">
            <v>12</v>
          </cell>
          <cell r="S35">
            <v>6</v>
          </cell>
          <cell r="T35">
            <v>1</v>
          </cell>
          <cell r="U35">
            <v>100</v>
          </cell>
          <cell r="V35">
            <v>12</v>
          </cell>
          <cell r="X35">
            <v>4.5</v>
          </cell>
          <cell r="Y35">
            <v>1</v>
          </cell>
          <cell r="Z35">
            <v>100</v>
          </cell>
          <cell r="AA35">
            <v>12</v>
          </cell>
          <cell r="AC35">
            <v>0.45</v>
          </cell>
          <cell r="AD35">
            <v>1</v>
          </cell>
          <cell r="AE35">
            <v>100</v>
          </cell>
          <cell r="AF35">
            <v>1</v>
          </cell>
          <cell r="AH35">
            <v>9</v>
          </cell>
          <cell r="AI35">
            <v>1</v>
          </cell>
          <cell r="AJ35">
            <v>100</v>
          </cell>
          <cell r="AK35">
            <v>12</v>
          </cell>
          <cell r="AM35">
            <v>0.9</v>
          </cell>
          <cell r="AN35">
            <v>1</v>
          </cell>
          <cell r="AO35">
            <v>100</v>
          </cell>
          <cell r="AP35">
            <v>1</v>
          </cell>
          <cell r="AR35">
            <v>0.75</v>
          </cell>
          <cell r="AS35">
            <v>1</v>
          </cell>
          <cell r="AT35">
            <v>100</v>
          </cell>
          <cell r="AU35">
            <v>12</v>
          </cell>
          <cell r="AX35">
            <v>29</v>
          </cell>
          <cell r="AY35">
            <v>0.9</v>
          </cell>
          <cell r="AZ35">
            <v>6</v>
          </cell>
          <cell r="BA35">
            <v>9</v>
          </cell>
          <cell r="BB35">
            <v>6</v>
          </cell>
          <cell r="BC35">
            <v>4.5</v>
          </cell>
          <cell r="BD35">
            <v>0.45</v>
          </cell>
          <cell r="BE35">
            <v>9</v>
          </cell>
          <cell r="BF35">
            <v>0.9</v>
          </cell>
        </row>
        <row r="36">
          <cell r="B36">
            <v>30</v>
          </cell>
          <cell r="C36" t="str">
            <v>Dra. Hj. NUROZIAH</v>
          </cell>
          <cell r="D36">
            <v>0.9</v>
          </cell>
          <cell r="E36">
            <v>1</v>
          </cell>
          <cell r="F36">
            <v>100</v>
          </cell>
          <cell r="G36">
            <v>1</v>
          </cell>
          <cell r="I36">
            <v>6</v>
          </cell>
          <cell r="J36">
            <v>1</v>
          </cell>
          <cell r="K36">
            <v>100</v>
          </cell>
          <cell r="L36">
            <v>12</v>
          </cell>
          <cell r="N36">
            <v>9</v>
          </cell>
          <cell r="O36">
            <v>1</v>
          </cell>
          <cell r="P36">
            <v>100</v>
          </cell>
          <cell r="Q36">
            <v>12</v>
          </cell>
          <cell r="S36">
            <v>6</v>
          </cell>
          <cell r="T36">
            <v>1</v>
          </cell>
          <cell r="U36">
            <v>100</v>
          </cell>
          <cell r="V36">
            <v>12</v>
          </cell>
          <cell r="X36">
            <v>4.5</v>
          </cell>
          <cell r="Y36">
            <v>1</v>
          </cell>
          <cell r="Z36">
            <v>100</v>
          </cell>
          <cell r="AA36">
            <v>12</v>
          </cell>
          <cell r="AC36">
            <v>0.45</v>
          </cell>
          <cell r="AD36">
            <v>1</v>
          </cell>
          <cell r="AE36">
            <v>100</v>
          </cell>
          <cell r="AF36">
            <v>1</v>
          </cell>
          <cell r="AH36">
            <v>9</v>
          </cell>
          <cell r="AI36">
            <v>1</v>
          </cell>
          <cell r="AJ36">
            <v>100</v>
          </cell>
          <cell r="AK36">
            <v>12</v>
          </cell>
          <cell r="AM36">
            <v>0.9</v>
          </cell>
          <cell r="AN36">
            <v>1</v>
          </cell>
          <cell r="AO36">
            <v>100</v>
          </cell>
          <cell r="AP36">
            <v>1</v>
          </cell>
          <cell r="AR36">
            <v>0.75</v>
          </cell>
          <cell r="AS36">
            <v>1</v>
          </cell>
          <cell r="AT36">
            <v>100</v>
          </cell>
          <cell r="AU36">
            <v>12</v>
          </cell>
          <cell r="AX36">
            <v>30</v>
          </cell>
          <cell r="AY36">
            <v>0.9</v>
          </cell>
          <cell r="AZ36">
            <v>6</v>
          </cell>
          <cell r="BA36">
            <v>9</v>
          </cell>
          <cell r="BB36">
            <v>6</v>
          </cell>
          <cell r="BC36">
            <v>4.5</v>
          </cell>
          <cell r="BD36">
            <v>0.45</v>
          </cell>
          <cell r="BE36">
            <v>9</v>
          </cell>
          <cell r="BF36">
            <v>0.9</v>
          </cell>
        </row>
        <row r="37">
          <cell r="B37" t="str">
            <v/>
          </cell>
          <cell r="C37" t="str">
            <v/>
          </cell>
          <cell r="D37" t="str">
            <v/>
          </cell>
          <cell r="I37" t="str">
            <v/>
          </cell>
          <cell r="N37" t="str">
            <v/>
          </cell>
          <cell r="S37" t="str">
            <v/>
          </cell>
          <cell r="X37" t="str">
            <v/>
          </cell>
          <cell r="AC37" t="str">
            <v/>
          </cell>
          <cell r="AH37" t="str">
            <v/>
          </cell>
          <cell r="AM37" t="str">
            <v/>
          </cell>
          <cell r="AR37" t="str">
            <v/>
          </cell>
          <cell r="AX37">
            <v>31</v>
          </cell>
          <cell r="AY37" t="str">
            <v/>
          </cell>
          <cell r="AZ37" t="str">
            <v/>
          </cell>
          <cell r="BA37" t="str">
            <v/>
          </cell>
          <cell r="BB37" t="str">
            <v/>
          </cell>
          <cell r="BC37" t="str">
            <v/>
          </cell>
          <cell r="BD37" t="str">
            <v/>
          </cell>
          <cell r="BE37" t="str">
            <v/>
          </cell>
          <cell r="BF37" t="str">
            <v/>
          </cell>
        </row>
        <row r="38">
          <cell r="B38" t="str">
            <v/>
          </cell>
          <cell r="C38" t="str">
            <v/>
          </cell>
          <cell r="D38" t="str">
            <v/>
          </cell>
          <cell r="I38" t="str">
            <v/>
          </cell>
          <cell r="N38" t="str">
            <v/>
          </cell>
          <cell r="S38" t="str">
            <v/>
          </cell>
          <cell r="X38" t="str">
            <v/>
          </cell>
          <cell r="AC38" t="str">
            <v/>
          </cell>
          <cell r="AH38" t="str">
            <v/>
          </cell>
          <cell r="AM38" t="str">
            <v/>
          </cell>
          <cell r="AR38" t="str">
            <v/>
          </cell>
          <cell r="AX38" t="str">
            <v/>
          </cell>
          <cell r="AY38" t="str">
            <v/>
          </cell>
          <cell r="AZ38" t="str">
            <v/>
          </cell>
          <cell r="BA38" t="str">
            <v/>
          </cell>
          <cell r="BB38" t="str">
            <v/>
          </cell>
          <cell r="BC38" t="str">
            <v/>
          </cell>
          <cell r="BD38" t="str">
            <v/>
          </cell>
          <cell r="BE38" t="str">
            <v/>
          </cell>
          <cell r="BF38" t="str">
            <v/>
          </cell>
        </row>
        <row r="39">
          <cell r="B39" t="str">
            <v/>
          </cell>
          <cell r="C39" t="str">
            <v/>
          </cell>
          <cell r="D39" t="str">
            <v/>
          </cell>
          <cell r="I39" t="str">
            <v/>
          </cell>
          <cell r="N39" t="str">
            <v/>
          </cell>
          <cell r="S39" t="str">
            <v/>
          </cell>
          <cell r="X39" t="str">
            <v/>
          </cell>
          <cell r="AC39" t="str">
            <v/>
          </cell>
          <cell r="AH39" t="str">
            <v/>
          </cell>
          <cell r="AM39" t="str">
            <v/>
          </cell>
          <cell r="AR39" t="str">
            <v/>
          </cell>
          <cell r="AX39" t="str">
            <v/>
          </cell>
          <cell r="AY39" t="str">
            <v/>
          </cell>
          <cell r="AZ39" t="str">
            <v/>
          </cell>
          <cell r="BA39" t="str">
            <v/>
          </cell>
          <cell r="BB39" t="str">
            <v/>
          </cell>
          <cell r="BC39" t="str">
            <v/>
          </cell>
          <cell r="BD39" t="str">
            <v/>
          </cell>
          <cell r="BE39" t="str">
            <v/>
          </cell>
          <cell r="BF39" t="str">
            <v/>
          </cell>
        </row>
        <row r="40">
          <cell r="B40" t="str">
            <v/>
          </cell>
          <cell r="C40" t="str">
            <v/>
          </cell>
          <cell r="D40" t="str">
            <v/>
          </cell>
          <cell r="I40" t="str">
            <v/>
          </cell>
          <cell r="N40" t="str">
            <v/>
          </cell>
          <cell r="S40" t="str">
            <v/>
          </cell>
          <cell r="X40" t="str">
            <v/>
          </cell>
          <cell r="AC40" t="str">
            <v/>
          </cell>
          <cell r="AH40" t="str">
            <v/>
          </cell>
          <cell r="AM40" t="str">
            <v/>
          </cell>
          <cell r="AR40" t="str">
            <v/>
          </cell>
          <cell r="AX40" t="str">
            <v/>
          </cell>
          <cell r="AY40" t="str">
            <v/>
          </cell>
          <cell r="AZ40" t="str">
            <v/>
          </cell>
          <cell r="BA40" t="str">
            <v/>
          </cell>
          <cell r="BB40" t="str">
            <v/>
          </cell>
          <cell r="BC40" t="str">
            <v/>
          </cell>
          <cell r="BD40" t="str">
            <v/>
          </cell>
          <cell r="BE40" t="str">
            <v/>
          </cell>
          <cell r="BF40" t="str">
            <v/>
          </cell>
        </row>
        <row r="41">
          <cell r="B41" t="str">
            <v/>
          </cell>
          <cell r="C41" t="str">
            <v/>
          </cell>
          <cell r="D41" t="str">
            <v/>
          </cell>
          <cell r="I41" t="str">
            <v/>
          </cell>
          <cell r="N41" t="str">
            <v/>
          </cell>
          <cell r="S41" t="str">
            <v/>
          </cell>
          <cell r="X41" t="str">
            <v/>
          </cell>
          <cell r="AC41" t="str">
            <v/>
          </cell>
          <cell r="AH41" t="str">
            <v/>
          </cell>
          <cell r="AM41" t="str">
            <v/>
          </cell>
          <cell r="AR41" t="str">
            <v/>
          </cell>
          <cell r="AX41" t="str">
            <v/>
          </cell>
          <cell r="AY41" t="str">
            <v/>
          </cell>
          <cell r="AZ41" t="str">
            <v/>
          </cell>
          <cell r="BA41" t="str">
            <v/>
          </cell>
          <cell r="BB41" t="str">
            <v/>
          </cell>
          <cell r="BC41" t="str">
            <v/>
          </cell>
          <cell r="BD41" t="str">
            <v/>
          </cell>
          <cell r="BE41" t="str">
            <v/>
          </cell>
          <cell r="BF41" t="str">
            <v/>
          </cell>
        </row>
        <row r="42">
          <cell r="B42" t="str">
            <v/>
          </cell>
          <cell r="C42" t="str">
            <v/>
          </cell>
          <cell r="D42" t="str">
            <v/>
          </cell>
          <cell r="I42" t="str">
            <v/>
          </cell>
          <cell r="N42" t="str">
            <v/>
          </cell>
          <cell r="S42" t="str">
            <v/>
          </cell>
          <cell r="X42" t="str">
            <v/>
          </cell>
          <cell r="AC42" t="str">
            <v/>
          </cell>
          <cell r="AH42" t="str">
            <v/>
          </cell>
          <cell r="AM42" t="str">
            <v/>
          </cell>
          <cell r="AR42" t="str">
            <v/>
          </cell>
          <cell r="AX42" t="str">
            <v/>
          </cell>
          <cell r="AY42" t="str">
            <v/>
          </cell>
          <cell r="AZ42" t="str">
            <v/>
          </cell>
          <cell r="BA42" t="str">
            <v/>
          </cell>
          <cell r="BB42" t="str">
            <v/>
          </cell>
          <cell r="BC42" t="str">
            <v/>
          </cell>
          <cell r="BD42" t="str">
            <v/>
          </cell>
          <cell r="BE42" t="str">
            <v/>
          </cell>
          <cell r="BF42" t="str">
            <v/>
          </cell>
        </row>
        <row r="43">
          <cell r="B43" t="str">
            <v/>
          </cell>
          <cell r="C43" t="str">
            <v/>
          </cell>
          <cell r="D43" t="str">
            <v/>
          </cell>
          <cell r="I43" t="str">
            <v/>
          </cell>
          <cell r="N43" t="str">
            <v/>
          </cell>
          <cell r="S43" t="str">
            <v/>
          </cell>
          <cell r="X43" t="str">
            <v/>
          </cell>
          <cell r="AC43" t="str">
            <v/>
          </cell>
          <cell r="AH43" t="str">
            <v/>
          </cell>
          <cell r="AM43" t="str">
            <v/>
          </cell>
          <cell r="AR43" t="str">
            <v/>
          </cell>
          <cell r="AX43" t="str">
            <v/>
          </cell>
          <cell r="AY43" t="str">
            <v/>
          </cell>
          <cell r="AZ43" t="str">
            <v/>
          </cell>
          <cell r="BA43" t="str">
            <v/>
          </cell>
          <cell r="BB43" t="str">
            <v/>
          </cell>
          <cell r="BC43" t="str">
            <v/>
          </cell>
          <cell r="BD43" t="str">
            <v/>
          </cell>
          <cell r="BE43" t="str">
            <v/>
          </cell>
          <cell r="BF43" t="str">
            <v/>
          </cell>
        </row>
        <row r="44">
          <cell r="B44" t="str">
            <v/>
          </cell>
          <cell r="C44" t="str">
            <v/>
          </cell>
          <cell r="D44" t="str">
            <v/>
          </cell>
          <cell r="I44" t="str">
            <v/>
          </cell>
          <cell r="N44" t="str">
            <v/>
          </cell>
          <cell r="S44" t="str">
            <v/>
          </cell>
          <cell r="X44" t="str">
            <v/>
          </cell>
          <cell r="AC44" t="str">
            <v/>
          </cell>
          <cell r="AH44" t="str">
            <v/>
          </cell>
          <cell r="AM44" t="str">
            <v/>
          </cell>
          <cell r="AR44" t="str">
            <v/>
          </cell>
          <cell r="AX44" t="str">
            <v/>
          </cell>
          <cell r="AY44" t="str">
            <v/>
          </cell>
          <cell r="AZ44" t="str">
            <v/>
          </cell>
          <cell r="BA44" t="str">
            <v/>
          </cell>
          <cell r="BB44" t="str">
            <v/>
          </cell>
          <cell r="BC44" t="str">
            <v/>
          </cell>
          <cell r="BD44" t="str">
            <v/>
          </cell>
          <cell r="BE44" t="str">
            <v/>
          </cell>
          <cell r="BF44" t="str">
            <v/>
          </cell>
        </row>
        <row r="45">
          <cell r="B45" t="str">
            <v/>
          </cell>
          <cell r="C45" t="str">
            <v/>
          </cell>
          <cell r="D45" t="str">
            <v/>
          </cell>
          <cell r="I45" t="str">
            <v/>
          </cell>
          <cell r="N45" t="str">
            <v/>
          </cell>
          <cell r="S45" t="str">
            <v/>
          </cell>
          <cell r="X45" t="str">
            <v/>
          </cell>
          <cell r="AC45" t="str">
            <v/>
          </cell>
          <cell r="AH45" t="str">
            <v/>
          </cell>
          <cell r="AM45" t="str">
            <v/>
          </cell>
          <cell r="AR45" t="str">
            <v/>
          </cell>
          <cell r="AX45" t="str">
            <v/>
          </cell>
          <cell r="AY45" t="str">
            <v/>
          </cell>
          <cell r="AZ45" t="str">
            <v/>
          </cell>
          <cell r="BA45" t="str">
            <v/>
          </cell>
          <cell r="BB45" t="str">
            <v/>
          </cell>
          <cell r="BC45" t="str">
            <v/>
          </cell>
          <cell r="BD45" t="str">
            <v/>
          </cell>
          <cell r="BE45" t="str">
            <v/>
          </cell>
          <cell r="BF45" t="str">
            <v/>
          </cell>
        </row>
        <row r="46">
          <cell r="B46" t="str">
            <v/>
          </cell>
          <cell r="C46" t="str">
            <v/>
          </cell>
          <cell r="D46" t="str">
            <v/>
          </cell>
          <cell r="I46" t="str">
            <v/>
          </cell>
          <cell r="N46" t="str">
            <v/>
          </cell>
          <cell r="S46" t="str">
            <v/>
          </cell>
          <cell r="X46" t="str">
            <v/>
          </cell>
          <cell r="AC46" t="str">
            <v/>
          </cell>
          <cell r="AH46" t="str">
            <v/>
          </cell>
          <cell r="AM46" t="str">
            <v/>
          </cell>
          <cell r="AR46" t="str">
            <v/>
          </cell>
          <cell r="AX46" t="str">
            <v/>
          </cell>
          <cell r="AY46" t="str">
            <v/>
          </cell>
          <cell r="AZ46" t="str">
            <v/>
          </cell>
          <cell r="BA46" t="str">
            <v/>
          </cell>
          <cell r="BB46" t="str">
            <v/>
          </cell>
          <cell r="BC46" t="str">
            <v/>
          </cell>
          <cell r="BD46" t="str">
            <v/>
          </cell>
          <cell r="BE46" t="str">
            <v/>
          </cell>
          <cell r="BF46" t="str">
            <v/>
          </cell>
        </row>
        <row r="47">
          <cell r="B47" t="str">
            <v/>
          </cell>
          <cell r="C47" t="str">
            <v/>
          </cell>
          <cell r="D47" t="str">
            <v/>
          </cell>
          <cell r="I47" t="str">
            <v/>
          </cell>
          <cell r="N47" t="str">
            <v/>
          </cell>
          <cell r="S47" t="str">
            <v/>
          </cell>
          <cell r="X47" t="str">
            <v/>
          </cell>
          <cell r="AC47" t="str">
            <v/>
          </cell>
          <cell r="AH47" t="str">
            <v/>
          </cell>
          <cell r="AM47" t="str">
            <v/>
          </cell>
          <cell r="AR47" t="str">
            <v/>
          </cell>
          <cell r="AX47" t="str">
            <v/>
          </cell>
          <cell r="AY47" t="str">
            <v/>
          </cell>
          <cell r="AZ47" t="str">
            <v/>
          </cell>
          <cell r="BA47" t="str">
            <v/>
          </cell>
          <cell r="BB47" t="str">
            <v/>
          </cell>
          <cell r="BC47" t="str">
            <v/>
          </cell>
          <cell r="BD47" t="str">
            <v/>
          </cell>
          <cell r="BE47" t="str">
            <v/>
          </cell>
          <cell r="BF47" t="str">
            <v/>
          </cell>
        </row>
        <row r="48">
          <cell r="B48" t="str">
            <v/>
          </cell>
          <cell r="C48" t="str">
            <v/>
          </cell>
          <cell r="D48" t="str">
            <v/>
          </cell>
          <cell r="I48" t="str">
            <v/>
          </cell>
          <cell r="N48" t="str">
            <v/>
          </cell>
          <cell r="S48" t="str">
            <v/>
          </cell>
          <cell r="X48" t="str">
            <v/>
          </cell>
          <cell r="AC48" t="str">
            <v/>
          </cell>
          <cell r="AH48" t="str">
            <v/>
          </cell>
          <cell r="AM48" t="str">
            <v/>
          </cell>
          <cell r="AR48" t="str">
            <v/>
          </cell>
          <cell r="AX48" t="str">
            <v/>
          </cell>
          <cell r="AY48" t="str">
            <v/>
          </cell>
          <cell r="AZ48" t="str">
            <v/>
          </cell>
          <cell r="BA48" t="str">
            <v/>
          </cell>
          <cell r="BB48" t="str">
            <v/>
          </cell>
          <cell r="BC48" t="str">
            <v/>
          </cell>
          <cell r="BD48" t="str">
            <v/>
          </cell>
          <cell r="BE48" t="str">
            <v/>
          </cell>
          <cell r="BF48" t="str">
            <v/>
          </cell>
        </row>
        <row r="49">
          <cell r="B49" t="str">
            <v/>
          </cell>
          <cell r="C49" t="str">
            <v/>
          </cell>
          <cell r="D49" t="str">
            <v/>
          </cell>
          <cell r="I49" t="str">
            <v/>
          </cell>
          <cell r="N49" t="str">
            <v/>
          </cell>
          <cell r="S49" t="str">
            <v/>
          </cell>
          <cell r="X49" t="str">
            <v/>
          </cell>
          <cell r="AC49" t="str">
            <v/>
          </cell>
          <cell r="AH49" t="str">
            <v/>
          </cell>
          <cell r="AM49" t="str">
            <v/>
          </cell>
          <cell r="AR49" t="str">
            <v/>
          </cell>
          <cell r="AX49" t="str">
            <v/>
          </cell>
          <cell r="AY49" t="str">
            <v/>
          </cell>
          <cell r="AZ49" t="str">
            <v/>
          </cell>
          <cell r="BA49" t="str">
            <v/>
          </cell>
          <cell r="BB49" t="str">
            <v/>
          </cell>
          <cell r="BC49" t="str">
            <v/>
          </cell>
          <cell r="BD49" t="str">
            <v/>
          </cell>
          <cell r="BE49" t="str">
            <v/>
          </cell>
          <cell r="BF49" t="str">
            <v/>
          </cell>
        </row>
        <row r="50">
          <cell r="B50" t="str">
            <v/>
          </cell>
          <cell r="C50" t="str">
            <v/>
          </cell>
          <cell r="D50" t="str">
            <v/>
          </cell>
          <cell r="I50" t="str">
            <v/>
          </cell>
          <cell r="N50" t="str">
            <v/>
          </cell>
          <cell r="S50" t="str">
            <v/>
          </cell>
          <cell r="X50" t="str">
            <v/>
          </cell>
          <cell r="AC50" t="str">
            <v/>
          </cell>
          <cell r="AH50" t="str">
            <v/>
          </cell>
          <cell r="AM50" t="str">
            <v/>
          </cell>
          <cell r="AR50" t="str">
            <v/>
          </cell>
          <cell r="AX50" t="str">
            <v/>
          </cell>
          <cell r="AY50" t="str">
            <v/>
          </cell>
          <cell r="AZ50" t="str">
            <v/>
          </cell>
          <cell r="BA50" t="str">
            <v/>
          </cell>
          <cell r="BB50" t="str">
            <v/>
          </cell>
          <cell r="BC50" t="str">
            <v/>
          </cell>
          <cell r="BD50" t="str">
            <v/>
          </cell>
          <cell r="BE50" t="str">
            <v/>
          </cell>
          <cell r="BF50" t="str">
            <v/>
          </cell>
        </row>
        <row r="51">
          <cell r="B51" t="str">
            <v/>
          </cell>
          <cell r="C51" t="str">
            <v/>
          </cell>
          <cell r="D51" t="str">
            <v/>
          </cell>
          <cell r="I51" t="str">
            <v/>
          </cell>
          <cell r="N51" t="str">
            <v/>
          </cell>
          <cell r="S51" t="str">
            <v/>
          </cell>
          <cell r="X51" t="str">
            <v/>
          </cell>
          <cell r="AC51" t="str">
            <v/>
          </cell>
          <cell r="AH51" t="str">
            <v/>
          </cell>
          <cell r="AM51" t="str">
            <v/>
          </cell>
          <cell r="AR51" t="str">
            <v/>
          </cell>
          <cell r="AX51" t="str">
            <v/>
          </cell>
          <cell r="AY51" t="str">
            <v/>
          </cell>
          <cell r="AZ51" t="str">
            <v/>
          </cell>
          <cell r="BA51" t="str">
            <v/>
          </cell>
          <cell r="BB51" t="str">
            <v/>
          </cell>
          <cell r="BC51" t="str">
            <v/>
          </cell>
          <cell r="BD51" t="str">
            <v/>
          </cell>
          <cell r="BE51" t="str">
            <v/>
          </cell>
          <cell r="BF51" t="str">
            <v/>
          </cell>
        </row>
        <row r="52">
          <cell r="B52" t="str">
            <v/>
          </cell>
          <cell r="C52" t="str">
            <v/>
          </cell>
          <cell r="D52" t="str">
            <v/>
          </cell>
          <cell r="I52" t="str">
            <v/>
          </cell>
          <cell r="N52" t="str">
            <v/>
          </cell>
          <cell r="S52" t="str">
            <v/>
          </cell>
          <cell r="X52" t="str">
            <v/>
          </cell>
          <cell r="AC52" t="str">
            <v/>
          </cell>
          <cell r="AH52" t="str">
            <v/>
          </cell>
          <cell r="AM52" t="str">
            <v/>
          </cell>
          <cell r="AR52" t="str">
            <v/>
          </cell>
          <cell r="AX52" t="str">
            <v/>
          </cell>
          <cell r="AY52" t="str">
            <v/>
          </cell>
          <cell r="AZ52" t="str">
            <v/>
          </cell>
          <cell r="BA52" t="str">
            <v/>
          </cell>
          <cell r="BB52" t="str">
            <v/>
          </cell>
          <cell r="BC52" t="str">
            <v/>
          </cell>
          <cell r="BD52" t="str">
            <v/>
          </cell>
          <cell r="BE52" t="str">
            <v/>
          </cell>
          <cell r="BF52" t="str">
            <v/>
          </cell>
        </row>
        <row r="53">
          <cell r="B53" t="str">
            <v/>
          </cell>
          <cell r="C53" t="str">
            <v/>
          </cell>
          <cell r="D53" t="str">
            <v/>
          </cell>
          <cell r="I53" t="str">
            <v/>
          </cell>
          <cell r="N53" t="str">
            <v/>
          </cell>
          <cell r="S53" t="str">
            <v/>
          </cell>
          <cell r="X53" t="str">
            <v/>
          </cell>
          <cell r="AC53" t="str">
            <v/>
          </cell>
          <cell r="AH53" t="str">
            <v/>
          </cell>
          <cell r="AM53" t="str">
            <v/>
          </cell>
          <cell r="AR53" t="str">
            <v/>
          </cell>
          <cell r="AX53" t="str">
            <v/>
          </cell>
          <cell r="AY53" t="str">
            <v/>
          </cell>
          <cell r="AZ53" t="str">
            <v/>
          </cell>
          <cell r="BA53" t="str">
            <v/>
          </cell>
          <cell r="BB53" t="str">
            <v/>
          </cell>
          <cell r="BC53" t="str">
            <v/>
          </cell>
          <cell r="BD53" t="str">
            <v/>
          </cell>
          <cell r="BE53" t="str">
            <v/>
          </cell>
          <cell r="BF53" t="str">
            <v/>
          </cell>
        </row>
        <row r="54">
          <cell r="B54" t="str">
            <v/>
          </cell>
          <cell r="C54" t="str">
            <v/>
          </cell>
          <cell r="D54" t="str">
            <v/>
          </cell>
          <cell r="I54" t="str">
            <v/>
          </cell>
          <cell r="N54" t="str">
            <v/>
          </cell>
          <cell r="S54" t="str">
            <v/>
          </cell>
          <cell r="X54" t="str">
            <v/>
          </cell>
          <cell r="AC54" t="str">
            <v/>
          </cell>
          <cell r="AH54" t="str">
            <v/>
          </cell>
          <cell r="AM54" t="str">
            <v/>
          </cell>
          <cell r="AR54" t="str">
            <v/>
          </cell>
          <cell r="AX54" t="str">
            <v/>
          </cell>
          <cell r="AY54" t="str">
            <v/>
          </cell>
          <cell r="AZ54" t="str">
            <v/>
          </cell>
          <cell r="BA54" t="str">
            <v/>
          </cell>
          <cell r="BB54" t="str">
            <v/>
          </cell>
          <cell r="BC54" t="str">
            <v/>
          </cell>
          <cell r="BD54" t="str">
            <v/>
          </cell>
          <cell r="BE54" t="str">
            <v/>
          </cell>
          <cell r="BF54" t="str">
            <v/>
          </cell>
        </row>
        <row r="55">
          <cell r="B55" t="str">
            <v/>
          </cell>
          <cell r="C55" t="str">
            <v/>
          </cell>
          <cell r="D55" t="str">
            <v/>
          </cell>
          <cell r="I55" t="str">
            <v/>
          </cell>
          <cell r="N55" t="str">
            <v/>
          </cell>
          <cell r="S55" t="str">
            <v/>
          </cell>
          <cell r="X55" t="str">
            <v/>
          </cell>
          <cell r="AC55" t="str">
            <v/>
          </cell>
          <cell r="AH55" t="str">
            <v/>
          </cell>
          <cell r="AM55" t="str">
            <v/>
          </cell>
          <cell r="AR55" t="str">
            <v/>
          </cell>
          <cell r="AX55" t="str">
            <v/>
          </cell>
          <cell r="AY55" t="str">
            <v/>
          </cell>
          <cell r="AZ55" t="str">
            <v/>
          </cell>
          <cell r="BA55" t="str">
            <v/>
          </cell>
          <cell r="BB55" t="str">
            <v/>
          </cell>
          <cell r="BC55" t="str">
            <v/>
          </cell>
          <cell r="BD55" t="str">
            <v/>
          </cell>
          <cell r="BE55" t="str">
            <v/>
          </cell>
          <cell r="BF55" t="str">
            <v/>
          </cell>
        </row>
        <row r="56">
          <cell r="B56" t="str">
            <v/>
          </cell>
          <cell r="C56" t="str">
            <v/>
          </cell>
          <cell r="D56" t="str">
            <v/>
          </cell>
          <cell r="I56" t="str">
            <v/>
          </cell>
          <cell r="N56" t="str">
            <v/>
          </cell>
          <cell r="S56" t="str">
            <v/>
          </cell>
          <cell r="X56" t="str">
            <v/>
          </cell>
          <cell r="AC56" t="str">
            <v/>
          </cell>
          <cell r="AH56" t="str">
            <v/>
          </cell>
          <cell r="AM56" t="str">
            <v/>
          </cell>
          <cell r="AR56" t="str">
            <v/>
          </cell>
          <cell r="AX56" t="str">
            <v/>
          </cell>
          <cell r="AY56" t="str">
            <v/>
          </cell>
          <cell r="AZ56" t="str">
            <v/>
          </cell>
          <cell r="BA56" t="str">
            <v/>
          </cell>
          <cell r="BB56" t="str">
            <v/>
          </cell>
          <cell r="BC56" t="str">
            <v/>
          </cell>
          <cell r="BD56" t="str">
            <v/>
          </cell>
          <cell r="BE56" t="str">
            <v/>
          </cell>
          <cell r="BF56" t="str">
            <v/>
          </cell>
        </row>
        <row r="57">
          <cell r="B57" t="str">
            <v/>
          </cell>
          <cell r="C57" t="str">
            <v/>
          </cell>
          <cell r="D57" t="str">
            <v/>
          </cell>
          <cell r="I57" t="str">
            <v/>
          </cell>
          <cell r="N57" t="str">
            <v/>
          </cell>
          <cell r="S57" t="str">
            <v/>
          </cell>
          <cell r="X57" t="str">
            <v/>
          </cell>
          <cell r="AC57" t="str">
            <v/>
          </cell>
          <cell r="AH57" t="str">
            <v/>
          </cell>
          <cell r="AM57" t="str">
            <v/>
          </cell>
          <cell r="AR57" t="str">
            <v/>
          </cell>
          <cell r="AX57" t="str">
            <v/>
          </cell>
          <cell r="AY57" t="str">
            <v/>
          </cell>
          <cell r="AZ57" t="str">
            <v/>
          </cell>
          <cell r="BA57" t="str">
            <v/>
          </cell>
          <cell r="BB57" t="str">
            <v/>
          </cell>
          <cell r="BC57" t="str">
            <v/>
          </cell>
          <cell r="BD57" t="str">
            <v/>
          </cell>
          <cell r="BE57" t="str">
            <v/>
          </cell>
          <cell r="BF57" t="str">
            <v/>
          </cell>
        </row>
        <row r="58">
          <cell r="B58" t="str">
            <v/>
          </cell>
          <cell r="C58" t="str">
            <v/>
          </cell>
          <cell r="D58" t="str">
            <v/>
          </cell>
          <cell r="I58" t="str">
            <v/>
          </cell>
          <cell r="N58" t="str">
            <v/>
          </cell>
          <cell r="S58" t="str">
            <v/>
          </cell>
          <cell r="X58" t="str">
            <v/>
          </cell>
          <cell r="AC58" t="str">
            <v/>
          </cell>
          <cell r="AH58" t="str">
            <v/>
          </cell>
          <cell r="AM58" t="str">
            <v/>
          </cell>
          <cell r="AR58" t="str">
            <v/>
          </cell>
          <cell r="AX58" t="str">
            <v/>
          </cell>
          <cell r="AY58" t="str">
            <v/>
          </cell>
          <cell r="AZ58" t="str">
            <v/>
          </cell>
          <cell r="BA58" t="str">
            <v/>
          </cell>
          <cell r="BB58" t="str">
            <v/>
          </cell>
          <cell r="BC58" t="str">
            <v/>
          </cell>
          <cell r="BD58" t="str">
            <v/>
          </cell>
          <cell r="BE58" t="str">
            <v/>
          </cell>
          <cell r="BF58" t="str">
            <v/>
          </cell>
        </row>
        <row r="59">
          <cell r="B59" t="str">
            <v/>
          </cell>
          <cell r="C59" t="str">
            <v/>
          </cell>
          <cell r="D59" t="str">
            <v/>
          </cell>
          <cell r="I59" t="str">
            <v/>
          </cell>
          <cell r="N59" t="str">
            <v/>
          </cell>
          <cell r="S59" t="str">
            <v/>
          </cell>
          <cell r="X59" t="str">
            <v/>
          </cell>
          <cell r="AC59" t="str">
            <v/>
          </cell>
          <cell r="AH59" t="str">
            <v/>
          </cell>
          <cell r="AM59" t="str">
            <v/>
          </cell>
          <cell r="AR59" t="str">
            <v/>
          </cell>
          <cell r="AX59" t="str">
            <v/>
          </cell>
          <cell r="AY59" t="str">
            <v/>
          </cell>
          <cell r="AZ59" t="str">
            <v/>
          </cell>
          <cell r="BA59" t="str">
            <v/>
          </cell>
          <cell r="BB59" t="str">
            <v/>
          </cell>
          <cell r="BC59" t="str">
            <v/>
          </cell>
          <cell r="BD59" t="str">
            <v/>
          </cell>
          <cell r="BE59" t="str">
            <v/>
          </cell>
          <cell r="BF59" t="str">
            <v/>
          </cell>
        </row>
        <row r="60">
          <cell r="B60" t="str">
            <v/>
          </cell>
          <cell r="C60" t="str">
            <v/>
          </cell>
          <cell r="D60" t="str">
            <v/>
          </cell>
          <cell r="I60" t="str">
            <v/>
          </cell>
          <cell r="N60" t="str">
            <v/>
          </cell>
          <cell r="S60" t="str">
            <v/>
          </cell>
          <cell r="X60" t="str">
            <v/>
          </cell>
          <cell r="AC60" t="str">
            <v/>
          </cell>
          <cell r="AH60" t="str">
            <v/>
          </cell>
          <cell r="AM60" t="str">
            <v/>
          </cell>
          <cell r="AR60" t="str">
            <v/>
          </cell>
          <cell r="AX60" t="str">
            <v/>
          </cell>
          <cell r="AY60" t="str">
            <v/>
          </cell>
          <cell r="AZ60" t="str">
            <v/>
          </cell>
          <cell r="BA60" t="str">
            <v/>
          </cell>
          <cell r="BB60" t="str">
            <v/>
          </cell>
          <cell r="BC60" t="str">
            <v/>
          </cell>
          <cell r="BD60" t="str">
            <v/>
          </cell>
          <cell r="BE60" t="str">
            <v/>
          </cell>
          <cell r="BF60" t="str">
            <v/>
          </cell>
        </row>
        <row r="61">
          <cell r="B61" t="str">
            <v/>
          </cell>
          <cell r="C61" t="str">
            <v/>
          </cell>
          <cell r="D61" t="str">
            <v/>
          </cell>
          <cell r="I61" t="str">
            <v/>
          </cell>
          <cell r="N61" t="str">
            <v/>
          </cell>
          <cell r="S61" t="str">
            <v/>
          </cell>
          <cell r="X61" t="str">
            <v/>
          </cell>
          <cell r="AC61" t="str">
            <v/>
          </cell>
          <cell r="AH61" t="str">
            <v/>
          </cell>
          <cell r="AM61" t="str">
            <v/>
          </cell>
          <cell r="AR61" t="str">
            <v/>
          </cell>
          <cell r="AX61" t="str">
            <v/>
          </cell>
          <cell r="AY61" t="str">
            <v/>
          </cell>
          <cell r="AZ61" t="str">
            <v/>
          </cell>
          <cell r="BA61" t="str">
            <v/>
          </cell>
          <cell r="BB61" t="str">
            <v/>
          </cell>
          <cell r="BC61" t="str">
            <v/>
          </cell>
          <cell r="BD61" t="str">
            <v/>
          </cell>
          <cell r="BE61" t="str">
            <v/>
          </cell>
          <cell r="BF61" t="str">
            <v/>
          </cell>
        </row>
        <row r="62">
          <cell r="B62" t="str">
            <v/>
          </cell>
          <cell r="C62" t="str">
            <v/>
          </cell>
          <cell r="D62" t="str">
            <v/>
          </cell>
          <cell r="I62" t="str">
            <v/>
          </cell>
          <cell r="N62" t="str">
            <v/>
          </cell>
          <cell r="S62" t="str">
            <v/>
          </cell>
          <cell r="X62" t="str">
            <v/>
          </cell>
          <cell r="AC62" t="str">
            <v/>
          </cell>
          <cell r="AH62" t="str">
            <v/>
          </cell>
          <cell r="AM62" t="str">
            <v/>
          </cell>
          <cell r="AR62" t="str">
            <v/>
          </cell>
          <cell r="AX62" t="str">
            <v/>
          </cell>
          <cell r="AY62" t="str">
            <v/>
          </cell>
          <cell r="AZ62" t="str">
            <v/>
          </cell>
          <cell r="BA62" t="str">
            <v/>
          </cell>
          <cell r="BB62" t="str">
            <v/>
          </cell>
          <cell r="BC62" t="str">
            <v/>
          </cell>
          <cell r="BD62" t="str">
            <v/>
          </cell>
          <cell r="BE62" t="str">
            <v/>
          </cell>
          <cell r="BF62" t="str">
            <v/>
          </cell>
        </row>
        <row r="63">
          <cell r="B63" t="str">
            <v/>
          </cell>
          <cell r="C63" t="str">
            <v/>
          </cell>
          <cell r="D63" t="str">
            <v/>
          </cell>
          <cell r="I63" t="str">
            <v/>
          </cell>
          <cell r="N63" t="str">
            <v/>
          </cell>
          <cell r="S63" t="str">
            <v/>
          </cell>
          <cell r="X63" t="str">
            <v/>
          </cell>
          <cell r="AC63" t="str">
            <v/>
          </cell>
          <cell r="AH63" t="str">
            <v/>
          </cell>
          <cell r="AM63" t="str">
            <v/>
          </cell>
          <cell r="AR63" t="str">
            <v/>
          </cell>
          <cell r="AX63" t="str">
            <v/>
          </cell>
          <cell r="AY63" t="str">
            <v/>
          </cell>
          <cell r="AZ63" t="str">
            <v/>
          </cell>
          <cell r="BA63" t="str">
            <v/>
          </cell>
          <cell r="BB63" t="str">
            <v/>
          </cell>
          <cell r="BC63" t="str">
            <v/>
          </cell>
          <cell r="BD63" t="str">
            <v/>
          </cell>
          <cell r="BE63" t="str">
            <v/>
          </cell>
          <cell r="BF63" t="str">
            <v/>
          </cell>
        </row>
        <row r="64">
          <cell r="B64" t="str">
            <v/>
          </cell>
          <cell r="C64" t="str">
            <v/>
          </cell>
          <cell r="D64" t="str">
            <v/>
          </cell>
          <cell r="I64" t="str">
            <v/>
          </cell>
          <cell r="N64" t="str">
            <v/>
          </cell>
          <cell r="S64" t="str">
            <v/>
          </cell>
          <cell r="X64" t="str">
            <v/>
          </cell>
          <cell r="AC64" t="str">
            <v/>
          </cell>
          <cell r="AH64" t="str">
            <v/>
          </cell>
          <cell r="AM64" t="str">
            <v/>
          </cell>
          <cell r="AR64" t="str">
            <v/>
          </cell>
          <cell r="AX64" t="str">
            <v/>
          </cell>
          <cell r="AY64" t="str">
            <v/>
          </cell>
          <cell r="AZ64" t="str">
            <v/>
          </cell>
          <cell r="BA64" t="str">
            <v/>
          </cell>
          <cell r="BB64" t="str">
            <v/>
          </cell>
          <cell r="BC64" t="str">
            <v/>
          </cell>
          <cell r="BD64" t="str">
            <v/>
          </cell>
          <cell r="BE64" t="str">
            <v/>
          </cell>
          <cell r="BF64" t="str">
            <v/>
          </cell>
        </row>
        <row r="65">
          <cell r="B65" t="str">
            <v/>
          </cell>
          <cell r="C65" t="str">
            <v/>
          </cell>
          <cell r="D65" t="str">
            <v/>
          </cell>
          <cell r="I65" t="str">
            <v/>
          </cell>
          <cell r="N65" t="str">
            <v/>
          </cell>
          <cell r="S65" t="str">
            <v/>
          </cell>
          <cell r="X65" t="str">
            <v/>
          </cell>
          <cell r="AC65" t="str">
            <v/>
          </cell>
          <cell r="AH65" t="str">
            <v/>
          </cell>
          <cell r="AM65" t="str">
            <v/>
          </cell>
          <cell r="AR65" t="str">
            <v/>
          </cell>
          <cell r="AX65" t="str">
            <v/>
          </cell>
          <cell r="AY65" t="str">
            <v/>
          </cell>
          <cell r="AZ65" t="str">
            <v/>
          </cell>
          <cell r="BA65" t="str">
            <v/>
          </cell>
          <cell r="BB65" t="str">
            <v/>
          </cell>
          <cell r="BC65" t="str">
            <v/>
          </cell>
          <cell r="BD65" t="str">
            <v/>
          </cell>
          <cell r="BE65" t="str">
            <v/>
          </cell>
          <cell r="BF65" t="str">
            <v/>
          </cell>
        </row>
        <row r="66">
          <cell r="B66" t="str">
            <v/>
          </cell>
          <cell r="C66" t="str">
            <v/>
          </cell>
          <cell r="D66" t="str">
            <v/>
          </cell>
          <cell r="I66" t="str">
            <v/>
          </cell>
          <cell r="N66" t="str">
            <v/>
          </cell>
          <cell r="S66" t="str">
            <v/>
          </cell>
          <cell r="X66" t="str">
            <v/>
          </cell>
          <cell r="AC66" t="str">
            <v/>
          </cell>
          <cell r="AH66" t="str">
            <v/>
          </cell>
          <cell r="AM66" t="str">
            <v/>
          </cell>
          <cell r="AR66" t="str">
            <v/>
          </cell>
          <cell r="AX66" t="str">
            <v/>
          </cell>
          <cell r="AY66" t="str">
            <v/>
          </cell>
          <cell r="AZ66" t="str">
            <v/>
          </cell>
          <cell r="BA66" t="str">
            <v/>
          </cell>
          <cell r="BB66" t="str">
            <v/>
          </cell>
          <cell r="BC66" t="str">
            <v/>
          </cell>
          <cell r="BD66" t="str">
            <v/>
          </cell>
          <cell r="BE66" t="str">
            <v/>
          </cell>
          <cell r="BF66" t="str">
            <v/>
          </cell>
        </row>
        <row r="67">
          <cell r="B67" t="str">
            <v/>
          </cell>
          <cell r="C67" t="str">
            <v/>
          </cell>
          <cell r="D67" t="str">
            <v/>
          </cell>
          <cell r="I67" t="str">
            <v/>
          </cell>
          <cell r="N67" t="str">
            <v/>
          </cell>
          <cell r="S67" t="str">
            <v/>
          </cell>
          <cell r="X67" t="str">
            <v/>
          </cell>
          <cell r="AC67" t="str">
            <v/>
          </cell>
          <cell r="AH67" t="str">
            <v/>
          </cell>
          <cell r="AM67" t="str">
            <v/>
          </cell>
          <cell r="AR67" t="str">
            <v/>
          </cell>
          <cell r="AX67" t="str">
            <v/>
          </cell>
          <cell r="AY67" t="str">
            <v/>
          </cell>
          <cell r="AZ67" t="str">
            <v/>
          </cell>
          <cell r="BA67" t="str">
            <v/>
          </cell>
          <cell r="BB67" t="str">
            <v/>
          </cell>
          <cell r="BC67" t="str">
            <v/>
          </cell>
          <cell r="BD67" t="str">
            <v/>
          </cell>
          <cell r="BE67" t="str">
            <v/>
          </cell>
          <cell r="BF67" t="str">
            <v/>
          </cell>
        </row>
        <row r="68">
          <cell r="B68" t="str">
            <v/>
          </cell>
          <cell r="C68" t="str">
            <v/>
          </cell>
          <cell r="D68" t="str">
            <v/>
          </cell>
          <cell r="I68" t="str">
            <v/>
          </cell>
          <cell r="N68" t="str">
            <v/>
          </cell>
          <cell r="S68" t="str">
            <v/>
          </cell>
          <cell r="X68" t="str">
            <v/>
          </cell>
          <cell r="AC68" t="str">
            <v/>
          </cell>
          <cell r="AH68" t="str">
            <v/>
          </cell>
          <cell r="AM68" t="str">
            <v/>
          </cell>
          <cell r="AR68" t="str">
            <v/>
          </cell>
          <cell r="AX68" t="str">
            <v/>
          </cell>
          <cell r="AY68" t="str">
            <v/>
          </cell>
          <cell r="AZ68" t="str">
            <v/>
          </cell>
          <cell r="BA68" t="str">
            <v/>
          </cell>
          <cell r="BB68" t="str">
            <v/>
          </cell>
          <cell r="BC68" t="str">
            <v/>
          </cell>
          <cell r="BD68" t="str">
            <v/>
          </cell>
          <cell r="BE68" t="str">
            <v/>
          </cell>
          <cell r="BF68" t="str">
            <v/>
          </cell>
        </row>
        <row r="69">
          <cell r="B69" t="str">
            <v/>
          </cell>
          <cell r="C69" t="str">
            <v/>
          </cell>
          <cell r="D69" t="str">
            <v/>
          </cell>
          <cell r="I69" t="str">
            <v/>
          </cell>
          <cell r="N69" t="str">
            <v/>
          </cell>
          <cell r="S69" t="str">
            <v/>
          </cell>
          <cell r="X69" t="str">
            <v/>
          </cell>
          <cell r="AC69" t="str">
            <v/>
          </cell>
          <cell r="AH69" t="str">
            <v/>
          </cell>
          <cell r="AM69" t="str">
            <v/>
          </cell>
          <cell r="AR69" t="str">
            <v/>
          </cell>
          <cell r="AX69" t="str">
            <v/>
          </cell>
          <cell r="AY69" t="str">
            <v/>
          </cell>
          <cell r="AZ69" t="str">
            <v/>
          </cell>
          <cell r="BA69" t="str">
            <v/>
          </cell>
          <cell r="BB69" t="str">
            <v/>
          </cell>
          <cell r="BC69" t="str">
            <v/>
          </cell>
          <cell r="BD69" t="str">
            <v/>
          </cell>
          <cell r="BE69" t="str">
            <v/>
          </cell>
          <cell r="BF69" t="str">
            <v/>
          </cell>
        </row>
        <row r="70">
          <cell r="B70" t="str">
            <v/>
          </cell>
          <cell r="C70" t="str">
            <v/>
          </cell>
          <cell r="D70" t="str">
            <v/>
          </cell>
          <cell r="I70" t="str">
            <v/>
          </cell>
          <cell r="N70" t="str">
            <v/>
          </cell>
          <cell r="S70" t="str">
            <v/>
          </cell>
          <cell r="X70" t="str">
            <v/>
          </cell>
          <cell r="AC70" t="str">
            <v/>
          </cell>
          <cell r="AH70" t="str">
            <v/>
          </cell>
          <cell r="AM70" t="str">
            <v/>
          </cell>
          <cell r="AR70" t="str">
            <v/>
          </cell>
          <cell r="AX70" t="str">
            <v/>
          </cell>
          <cell r="AY70" t="str">
            <v/>
          </cell>
          <cell r="AZ70" t="str">
            <v/>
          </cell>
          <cell r="BA70" t="str">
            <v/>
          </cell>
          <cell r="BB70" t="str">
            <v/>
          </cell>
          <cell r="BC70" t="str">
            <v/>
          </cell>
          <cell r="BD70" t="str">
            <v/>
          </cell>
          <cell r="BE70" t="str">
            <v/>
          </cell>
          <cell r="BF70" t="str">
            <v/>
          </cell>
        </row>
        <row r="71">
          <cell r="B71" t="str">
            <v/>
          </cell>
          <cell r="C71" t="str">
            <v/>
          </cell>
          <cell r="D71" t="str">
            <v/>
          </cell>
          <cell r="I71" t="str">
            <v/>
          </cell>
          <cell r="N71" t="str">
            <v/>
          </cell>
          <cell r="S71" t="str">
            <v/>
          </cell>
          <cell r="X71" t="str">
            <v/>
          </cell>
          <cell r="AC71" t="str">
            <v/>
          </cell>
          <cell r="AH71" t="str">
            <v/>
          </cell>
          <cell r="AM71" t="str">
            <v/>
          </cell>
          <cell r="AR71" t="str">
            <v/>
          </cell>
          <cell r="AX71" t="str">
            <v/>
          </cell>
          <cell r="AY71" t="str">
            <v/>
          </cell>
          <cell r="AZ71" t="str">
            <v/>
          </cell>
          <cell r="BA71" t="str">
            <v/>
          </cell>
          <cell r="BB71" t="str">
            <v/>
          </cell>
          <cell r="BC71" t="str">
            <v/>
          </cell>
          <cell r="BD71" t="str">
            <v/>
          </cell>
          <cell r="BE71" t="str">
            <v/>
          </cell>
          <cell r="BF71" t="str">
            <v/>
          </cell>
        </row>
        <row r="72">
          <cell r="B72" t="str">
            <v/>
          </cell>
          <cell r="C72" t="str">
            <v/>
          </cell>
          <cell r="D72" t="str">
            <v/>
          </cell>
          <cell r="I72" t="str">
            <v/>
          </cell>
          <cell r="N72" t="str">
            <v/>
          </cell>
          <cell r="S72" t="str">
            <v/>
          </cell>
          <cell r="X72" t="str">
            <v/>
          </cell>
          <cell r="AC72" t="str">
            <v/>
          </cell>
          <cell r="AH72" t="str">
            <v/>
          </cell>
          <cell r="AM72" t="str">
            <v/>
          </cell>
          <cell r="AR72" t="str">
            <v/>
          </cell>
          <cell r="AX72" t="str">
            <v/>
          </cell>
          <cell r="AY72" t="str">
            <v/>
          </cell>
          <cell r="AZ72" t="str">
            <v/>
          </cell>
          <cell r="BA72" t="str">
            <v/>
          </cell>
          <cell r="BB72" t="str">
            <v/>
          </cell>
          <cell r="BC72" t="str">
            <v/>
          </cell>
          <cell r="BD72" t="str">
            <v/>
          </cell>
          <cell r="BE72" t="str">
            <v/>
          </cell>
          <cell r="BF72" t="str">
            <v/>
          </cell>
        </row>
        <row r="73">
          <cell r="B73" t="str">
            <v/>
          </cell>
          <cell r="C73" t="str">
            <v/>
          </cell>
          <cell r="D73" t="str">
            <v/>
          </cell>
          <cell r="I73" t="str">
            <v/>
          </cell>
          <cell r="N73" t="str">
            <v/>
          </cell>
          <cell r="S73" t="str">
            <v/>
          </cell>
          <cell r="X73" t="str">
            <v/>
          </cell>
          <cell r="AC73" t="str">
            <v/>
          </cell>
          <cell r="AH73" t="str">
            <v/>
          </cell>
          <cell r="AM73" t="str">
            <v/>
          </cell>
          <cell r="AR73" t="str">
            <v/>
          </cell>
          <cell r="AX73" t="str">
            <v/>
          </cell>
          <cell r="AY73" t="str">
            <v/>
          </cell>
          <cell r="AZ73" t="str">
            <v/>
          </cell>
          <cell r="BA73" t="str">
            <v/>
          </cell>
          <cell r="BB73" t="str">
            <v/>
          </cell>
          <cell r="BC73" t="str">
            <v/>
          </cell>
          <cell r="BD73" t="str">
            <v/>
          </cell>
          <cell r="BE73" t="str">
            <v/>
          </cell>
          <cell r="BF73" t="str">
            <v/>
          </cell>
        </row>
        <row r="74">
          <cell r="B74" t="str">
            <v/>
          </cell>
          <cell r="C74" t="str">
            <v/>
          </cell>
          <cell r="D74" t="str">
            <v/>
          </cell>
          <cell r="I74" t="str">
            <v/>
          </cell>
          <cell r="N74" t="str">
            <v/>
          </cell>
          <cell r="S74" t="str">
            <v/>
          </cell>
          <cell r="X74" t="str">
            <v/>
          </cell>
          <cell r="AC74" t="str">
            <v/>
          </cell>
          <cell r="AH74" t="str">
            <v/>
          </cell>
          <cell r="AM74" t="str">
            <v/>
          </cell>
          <cell r="AR74" t="str">
            <v/>
          </cell>
          <cell r="AX74" t="str">
            <v/>
          </cell>
          <cell r="AY74" t="str">
            <v/>
          </cell>
          <cell r="AZ74" t="str">
            <v/>
          </cell>
          <cell r="BA74" t="str">
            <v/>
          </cell>
          <cell r="BB74" t="str">
            <v/>
          </cell>
          <cell r="BC74" t="str">
            <v/>
          </cell>
          <cell r="BD74" t="str">
            <v/>
          </cell>
          <cell r="BE74" t="str">
            <v/>
          </cell>
          <cell r="BF74" t="str">
            <v/>
          </cell>
        </row>
        <row r="75">
          <cell r="B75" t="str">
            <v/>
          </cell>
          <cell r="C75" t="str">
            <v/>
          </cell>
          <cell r="D75" t="str">
            <v/>
          </cell>
          <cell r="I75" t="str">
            <v/>
          </cell>
          <cell r="N75" t="str">
            <v/>
          </cell>
          <cell r="S75" t="str">
            <v/>
          </cell>
          <cell r="X75" t="str">
            <v/>
          </cell>
          <cell r="AC75" t="str">
            <v/>
          </cell>
          <cell r="AH75" t="str">
            <v/>
          </cell>
          <cell r="AM75" t="str">
            <v/>
          </cell>
          <cell r="AR75" t="str">
            <v/>
          </cell>
          <cell r="AX75" t="str">
            <v/>
          </cell>
          <cell r="AY75" t="str">
            <v/>
          </cell>
          <cell r="AZ75" t="str">
            <v/>
          </cell>
          <cell r="BA75" t="str">
            <v/>
          </cell>
          <cell r="BB75" t="str">
            <v/>
          </cell>
          <cell r="BC75" t="str">
            <v/>
          </cell>
          <cell r="BD75" t="str">
            <v/>
          </cell>
          <cell r="BE75" t="str">
            <v/>
          </cell>
          <cell r="BF75" t="str">
            <v/>
          </cell>
        </row>
        <row r="76">
          <cell r="B76" t="str">
            <v/>
          </cell>
          <cell r="C76" t="str">
            <v/>
          </cell>
          <cell r="D76" t="str">
            <v/>
          </cell>
          <cell r="I76" t="str">
            <v/>
          </cell>
          <cell r="N76" t="str">
            <v/>
          </cell>
          <cell r="S76" t="str">
            <v/>
          </cell>
          <cell r="X76" t="str">
            <v/>
          </cell>
          <cell r="AC76" t="str">
            <v/>
          </cell>
          <cell r="AH76" t="str">
            <v/>
          </cell>
          <cell r="AM76" t="str">
            <v/>
          </cell>
          <cell r="AR76" t="str">
            <v/>
          </cell>
          <cell r="AX76" t="str">
            <v/>
          </cell>
          <cell r="AY76" t="str">
            <v/>
          </cell>
          <cell r="AZ76" t="str">
            <v/>
          </cell>
          <cell r="BA76" t="str">
            <v/>
          </cell>
          <cell r="BB76" t="str">
            <v/>
          </cell>
          <cell r="BC76" t="str">
            <v/>
          </cell>
          <cell r="BD76" t="str">
            <v/>
          </cell>
          <cell r="BE76" t="str">
            <v/>
          </cell>
          <cell r="BF76" t="str">
            <v/>
          </cell>
        </row>
        <row r="77">
          <cell r="B77" t="str">
            <v/>
          </cell>
          <cell r="C77" t="str">
            <v/>
          </cell>
          <cell r="D77" t="str">
            <v/>
          </cell>
          <cell r="I77" t="str">
            <v/>
          </cell>
          <cell r="N77" t="str">
            <v/>
          </cell>
          <cell r="S77" t="str">
            <v/>
          </cell>
          <cell r="X77" t="str">
            <v/>
          </cell>
          <cell r="AC77" t="str">
            <v/>
          </cell>
          <cell r="AH77" t="str">
            <v/>
          </cell>
          <cell r="AM77" t="str">
            <v/>
          </cell>
          <cell r="AR77" t="str">
            <v/>
          </cell>
          <cell r="AX77" t="str">
            <v/>
          </cell>
          <cell r="AY77" t="str">
            <v/>
          </cell>
          <cell r="AZ77" t="str">
            <v/>
          </cell>
          <cell r="BA77" t="str">
            <v/>
          </cell>
          <cell r="BB77" t="str">
            <v/>
          </cell>
          <cell r="BC77" t="str">
            <v/>
          </cell>
          <cell r="BD77" t="str">
            <v/>
          </cell>
          <cell r="BE77" t="str">
            <v/>
          </cell>
          <cell r="BF77" t="str">
            <v/>
          </cell>
        </row>
        <row r="78">
          <cell r="B78" t="str">
            <v/>
          </cell>
          <cell r="C78" t="str">
            <v/>
          </cell>
          <cell r="D78" t="str">
            <v/>
          </cell>
          <cell r="I78" t="str">
            <v/>
          </cell>
          <cell r="N78" t="str">
            <v/>
          </cell>
          <cell r="S78" t="str">
            <v/>
          </cell>
          <cell r="X78" t="str">
            <v/>
          </cell>
          <cell r="AC78" t="str">
            <v/>
          </cell>
          <cell r="AH78" t="str">
            <v/>
          </cell>
          <cell r="AM78" t="str">
            <v/>
          </cell>
          <cell r="AR78" t="str">
            <v/>
          </cell>
          <cell r="AX78" t="str">
            <v/>
          </cell>
          <cell r="AY78" t="str">
            <v/>
          </cell>
          <cell r="AZ78" t="str">
            <v/>
          </cell>
          <cell r="BA78" t="str">
            <v/>
          </cell>
          <cell r="BB78" t="str">
            <v/>
          </cell>
          <cell r="BC78" t="str">
            <v/>
          </cell>
          <cell r="BD78" t="str">
            <v/>
          </cell>
          <cell r="BE78" t="str">
            <v/>
          </cell>
          <cell r="BF78" t="str">
            <v/>
          </cell>
        </row>
        <row r="79">
          <cell r="B79" t="str">
            <v/>
          </cell>
          <cell r="C79" t="str">
            <v/>
          </cell>
          <cell r="D79" t="str">
            <v/>
          </cell>
          <cell r="I79" t="str">
            <v/>
          </cell>
          <cell r="N79" t="str">
            <v/>
          </cell>
          <cell r="S79" t="str">
            <v/>
          </cell>
          <cell r="X79" t="str">
            <v/>
          </cell>
          <cell r="AC79" t="str">
            <v/>
          </cell>
          <cell r="AH79" t="str">
            <v/>
          </cell>
          <cell r="AM79" t="str">
            <v/>
          </cell>
          <cell r="AR79" t="str">
            <v/>
          </cell>
          <cell r="AX79" t="str">
            <v/>
          </cell>
          <cell r="AY79" t="str">
            <v/>
          </cell>
          <cell r="AZ79" t="str">
            <v/>
          </cell>
          <cell r="BA79" t="str">
            <v/>
          </cell>
          <cell r="BB79" t="str">
            <v/>
          </cell>
          <cell r="BC79" t="str">
            <v/>
          </cell>
          <cell r="BD79" t="str">
            <v/>
          </cell>
          <cell r="BE79" t="str">
            <v/>
          </cell>
          <cell r="BF79" t="str">
            <v/>
          </cell>
        </row>
        <row r="80">
          <cell r="B80" t="str">
            <v/>
          </cell>
          <cell r="C80" t="str">
            <v/>
          </cell>
          <cell r="D80" t="str">
            <v/>
          </cell>
          <cell r="I80" t="str">
            <v/>
          </cell>
          <cell r="N80" t="str">
            <v/>
          </cell>
          <cell r="S80" t="str">
            <v/>
          </cell>
          <cell r="X80" t="str">
            <v/>
          </cell>
          <cell r="AC80" t="str">
            <v/>
          </cell>
          <cell r="AH80" t="str">
            <v/>
          </cell>
          <cell r="AM80" t="str">
            <v/>
          </cell>
          <cell r="AR80" t="str">
            <v/>
          </cell>
          <cell r="AX80" t="str">
            <v/>
          </cell>
          <cell r="AY80" t="str">
            <v/>
          </cell>
          <cell r="AZ80" t="str">
            <v/>
          </cell>
          <cell r="BA80" t="str">
            <v/>
          </cell>
          <cell r="BB80" t="str">
            <v/>
          </cell>
          <cell r="BC80" t="str">
            <v/>
          </cell>
          <cell r="BD80" t="str">
            <v/>
          </cell>
          <cell r="BE80" t="str">
            <v/>
          </cell>
          <cell r="BF80" t="str">
            <v/>
          </cell>
        </row>
        <row r="81">
          <cell r="B81" t="str">
            <v/>
          </cell>
          <cell r="C81" t="str">
            <v/>
          </cell>
          <cell r="D81" t="str">
            <v/>
          </cell>
          <cell r="I81" t="str">
            <v/>
          </cell>
          <cell r="N81" t="str">
            <v/>
          </cell>
          <cell r="S81" t="str">
            <v/>
          </cell>
          <cell r="X81" t="str">
            <v/>
          </cell>
          <cell r="AC81" t="str">
            <v/>
          </cell>
          <cell r="AH81" t="str">
            <v/>
          </cell>
          <cell r="AM81" t="str">
            <v/>
          </cell>
          <cell r="AR81" t="str">
            <v/>
          </cell>
          <cell r="AX81" t="str">
            <v/>
          </cell>
          <cell r="AY81" t="str">
            <v/>
          </cell>
          <cell r="AZ81" t="str">
            <v/>
          </cell>
          <cell r="BA81" t="str">
            <v/>
          </cell>
          <cell r="BB81" t="str">
            <v/>
          </cell>
          <cell r="BC81" t="str">
            <v/>
          </cell>
          <cell r="BD81" t="str">
            <v/>
          </cell>
          <cell r="BE81" t="str">
            <v/>
          </cell>
          <cell r="BF81" t="str">
            <v/>
          </cell>
        </row>
        <row r="82">
          <cell r="B82" t="str">
            <v/>
          </cell>
          <cell r="C82" t="str">
            <v/>
          </cell>
          <cell r="D82" t="str">
            <v/>
          </cell>
          <cell r="I82" t="str">
            <v/>
          </cell>
          <cell r="N82" t="str">
            <v/>
          </cell>
          <cell r="S82" t="str">
            <v/>
          </cell>
          <cell r="X82" t="str">
            <v/>
          </cell>
          <cell r="AC82" t="str">
            <v/>
          </cell>
          <cell r="AH82" t="str">
            <v/>
          </cell>
          <cell r="AM82" t="str">
            <v/>
          </cell>
          <cell r="AR82" t="str">
            <v/>
          </cell>
          <cell r="AX82" t="str">
            <v/>
          </cell>
          <cell r="AY82" t="str">
            <v/>
          </cell>
          <cell r="AZ82" t="str">
            <v/>
          </cell>
          <cell r="BA82" t="str">
            <v/>
          </cell>
          <cell r="BB82" t="str">
            <v/>
          </cell>
          <cell r="BC82" t="str">
            <v/>
          </cell>
          <cell r="BD82" t="str">
            <v/>
          </cell>
          <cell r="BE82" t="str">
            <v/>
          </cell>
          <cell r="BF82" t="str">
            <v/>
          </cell>
        </row>
        <row r="83">
          <cell r="B83" t="str">
            <v/>
          </cell>
          <cell r="C83" t="str">
            <v/>
          </cell>
          <cell r="D83" t="str">
            <v/>
          </cell>
          <cell r="I83" t="str">
            <v/>
          </cell>
          <cell r="N83" t="str">
            <v/>
          </cell>
          <cell r="S83" t="str">
            <v/>
          </cell>
          <cell r="X83" t="str">
            <v/>
          </cell>
          <cell r="AC83" t="str">
            <v/>
          </cell>
          <cell r="AH83" t="str">
            <v/>
          </cell>
          <cell r="AM83" t="str">
            <v/>
          </cell>
          <cell r="AR83" t="str">
            <v/>
          </cell>
          <cell r="AX83" t="str">
            <v/>
          </cell>
          <cell r="AY83" t="str">
            <v/>
          </cell>
          <cell r="AZ83" t="str">
            <v/>
          </cell>
          <cell r="BA83" t="str">
            <v/>
          </cell>
          <cell r="BB83" t="str">
            <v/>
          </cell>
          <cell r="BC83" t="str">
            <v/>
          </cell>
          <cell r="BD83" t="str">
            <v/>
          </cell>
          <cell r="BE83" t="str">
            <v/>
          </cell>
          <cell r="BF83" t="str">
            <v/>
          </cell>
        </row>
        <row r="84">
          <cell r="B84" t="str">
            <v/>
          </cell>
          <cell r="C84" t="str">
            <v/>
          </cell>
          <cell r="D84" t="str">
            <v/>
          </cell>
          <cell r="I84" t="str">
            <v/>
          </cell>
          <cell r="N84" t="str">
            <v/>
          </cell>
          <cell r="S84" t="str">
            <v/>
          </cell>
          <cell r="X84" t="str">
            <v/>
          </cell>
          <cell r="AC84" t="str">
            <v/>
          </cell>
          <cell r="AH84" t="str">
            <v/>
          </cell>
          <cell r="AM84" t="str">
            <v/>
          </cell>
          <cell r="AR84" t="str">
            <v/>
          </cell>
          <cell r="AX84" t="str">
            <v/>
          </cell>
          <cell r="AY84" t="str">
            <v/>
          </cell>
          <cell r="AZ84" t="str">
            <v/>
          </cell>
          <cell r="BA84" t="str">
            <v/>
          </cell>
          <cell r="BB84" t="str">
            <v/>
          </cell>
          <cell r="BC84" t="str">
            <v/>
          </cell>
          <cell r="BD84" t="str">
            <v/>
          </cell>
          <cell r="BE84" t="str">
            <v/>
          </cell>
          <cell r="BF84" t="str">
            <v/>
          </cell>
        </row>
        <row r="85">
          <cell r="B85" t="str">
            <v/>
          </cell>
          <cell r="C85" t="str">
            <v/>
          </cell>
          <cell r="D85" t="str">
            <v/>
          </cell>
          <cell r="I85" t="str">
            <v/>
          </cell>
          <cell r="N85" t="str">
            <v/>
          </cell>
          <cell r="S85" t="str">
            <v/>
          </cell>
          <cell r="X85" t="str">
            <v/>
          </cell>
          <cell r="AC85" t="str">
            <v/>
          </cell>
          <cell r="AH85" t="str">
            <v/>
          </cell>
          <cell r="AM85" t="str">
            <v/>
          </cell>
          <cell r="AR85" t="str">
            <v/>
          </cell>
          <cell r="AX85" t="str">
            <v/>
          </cell>
          <cell r="AY85" t="str">
            <v/>
          </cell>
          <cell r="AZ85" t="str">
            <v/>
          </cell>
          <cell r="BA85" t="str">
            <v/>
          </cell>
          <cell r="BB85" t="str">
            <v/>
          </cell>
          <cell r="BC85" t="str">
            <v/>
          </cell>
          <cell r="BD85" t="str">
            <v/>
          </cell>
          <cell r="BE85" t="str">
            <v/>
          </cell>
          <cell r="BF85" t="str">
            <v/>
          </cell>
        </row>
        <row r="86">
          <cell r="B86" t="str">
            <v/>
          </cell>
          <cell r="C86" t="str">
            <v/>
          </cell>
          <cell r="D86" t="str">
            <v/>
          </cell>
          <cell r="I86" t="str">
            <v/>
          </cell>
          <cell r="N86" t="str">
            <v/>
          </cell>
          <cell r="S86" t="str">
            <v/>
          </cell>
          <cell r="X86" t="str">
            <v/>
          </cell>
          <cell r="AC86" t="str">
            <v/>
          </cell>
          <cell r="AH86" t="str">
            <v/>
          </cell>
          <cell r="AM86" t="str">
            <v/>
          </cell>
          <cell r="AR86" t="str">
            <v/>
          </cell>
          <cell r="AX86" t="str">
            <v/>
          </cell>
          <cell r="AY86" t="str">
            <v/>
          </cell>
          <cell r="AZ86" t="str">
            <v/>
          </cell>
          <cell r="BA86" t="str">
            <v/>
          </cell>
          <cell r="BB86" t="str">
            <v/>
          </cell>
          <cell r="BC86" t="str">
            <v/>
          </cell>
          <cell r="BD86" t="str">
            <v/>
          </cell>
          <cell r="BE86" t="str">
            <v/>
          </cell>
          <cell r="BF86" t="str">
            <v/>
          </cell>
        </row>
        <row r="87">
          <cell r="B87" t="str">
            <v/>
          </cell>
          <cell r="C87" t="str">
            <v/>
          </cell>
          <cell r="D87" t="str">
            <v/>
          </cell>
          <cell r="I87" t="str">
            <v/>
          </cell>
          <cell r="N87" t="str">
            <v/>
          </cell>
          <cell r="S87" t="str">
            <v/>
          </cell>
          <cell r="X87" t="str">
            <v/>
          </cell>
          <cell r="AC87" t="str">
            <v/>
          </cell>
          <cell r="AH87" t="str">
            <v/>
          </cell>
          <cell r="AM87" t="str">
            <v/>
          </cell>
          <cell r="AR87" t="str">
            <v/>
          </cell>
          <cell r="AX87" t="str">
            <v/>
          </cell>
          <cell r="AY87" t="str">
            <v/>
          </cell>
          <cell r="AZ87" t="str">
            <v/>
          </cell>
          <cell r="BA87" t="str">
            <v/>
          </cell>
          <cell r="BB87" t="str">
            <v/>
          </cell>
          <cell r="BC87" t="str">
            <v/>
          </cell>
          <cell r="BD87" t="str">
            <v/>
          </cell>
          <cell r="BE87" t="str">
            <v/>
          </cell>
          <cell r="BF87" t="str">
            <v/>
          </cell>
        </row>
        <row r="88">
          <cell r="B88" t="str">
            <v/>
          </cell>
          <cell r="C88" t="str">
            <v/>
          </cell>
          <cell r="D88" t="str">
            <v/>
          </cell>
          <cell r="I88" t="str">
            <v/>
          </cell>
          <cell r="N88" t="str">
            <v/>
          </cell>
          <cell r="S88" t="str">
            <v/>
          </cell>
          <cell r="X88" t="str">
            <v/>
          </cell>
          <cell r="AC88" t="str">
            <v/>
          </cell>
          <cell r="AH88" t="str">
            <v/>
          </cell>
          <cell r="AM88" t="str">
            <v/>
          </cell>
          <cell r="AR88" t="str">
            <v/>
          </cell>
          <cell r="AX88" t="str">
            <v/>
          </cell>
          <cell r="AY88" t="str">
            <v/>
          </cell>
          <cell r="AZ88" t="str">
            <v/>
          </cell>
          <cell r="BA88" t="str">
            <v/>
          </cell>
          <cell r="BB88" t="str">
            <v/>
          </cell>
          <cell r="BC88" t="str">
            <v/>
          </cell>
          <cell r="BD88" t="str">
            <v/>
          </cell>
          <cell r="BE88" t="str">
            <v/>
          </cell>
          <cell r="BF88" t="str">
            <v/>
          </cell>
        </row>
        <row r="89">
          <cell r="B89" t="str">
            <v/>
          </cell>
          <cell r="C89" t="str">
            <v/>
          </cell>
          <cell r="D89" t="str">
            <v/>
          </cell>
          <cell r="I89" t="str">
            <v/>
          </cell>
          <cell r="N89" t="str">
            <v/>
          </cell>
          <cell r="S89" t="str">
            <v/>
          </cell>
          <cell r="X89" t="str">
            <v/>
          </cell>
          <cell r="AC89" t="str">
            <v/>
          </cell>
          <cell r="AH89" t="str">
            <v/>
          </cell>
          <cell r="AM89" t="str">
            <v/>
          </cell>
          <cell r="AR89" t="str">
            <v/>
          </cell>
          <cell r="AX89" t="str">
            <v/>
          </cell>
          <cell r="AY89" t="str">
            <v/>
          </cell>
          <cell r="AZ89" t="str">
            <v/>
          </cell>
          <cell r="BA89" t="str">
            <v/>
          </cell>
          <cell r="BB89" t="str">
            <v/>
          </cell>
          <cell r="BC89" t="str">
            <v/>
          </cell>
          <cell r="BD89" t="str">
            <v/>
          </cell>
          <cell r="BE89" t="str">
            <v/>
          </cell>
          <cell r="BF89" t="str">
            <v/>
          </cell>
        </row>
        <row r="90">
          <cell r="B90" t="str">
            <v/>
          </cell>
          <cell r="C90" t="str">
            <v/>
          </cell>
          <cell r="D90" t="str">
            <v/>
          </cell>
          <cell r="I90" t="str">
            <v/>
          </cell>
          <cell r="N90" t="str">
            <v/>
          </cell>
          <cell r="S90" t="str">
            <v/>
          </cell>
          <cell r="X90" t="str">
            <v/>
          </cell>
          <cell r="AC90" t="str">
            <v/>
          </cell>
          <cell r="AH90" t="str">
            <v/>
          </cell>
          <cell r="AM90" t="str">
            <v/>
          </cell>
          <cell r="AR90" t="str">
            <v/>
          </cell>
          <cell r="AX90" t="str">
            <v/>
          </cell>
          <cell r="AY90" t="str">
            <v/>
          </cell>
          <cell r="AZ90" t="str">
            <v/>
          </cell>
          <cell r="BA90" t="str">
            <v/>
          </cell>
          <cell r="BB90" t="str">
            <v/>
          </cell>
          <cell r="BC90" t="str">
            <v/>
          </cell>
          <cell r="BD90" t="str">
            <v/>
          </cell>
          <cell r="BE90" t="str">
            <v/>
          </cell>
          <cell r="BF90" t="str">
            <v/>
          </cell>
        </row>
        <row r="91">
          <cell r="B91" t="str">
            <v/>
          </cell>
          <cell r="C91" t="str">
            <v/>
          </cell>
          <cell r="D91" t="str">
            <v/>
          </cell>
          <cell r="I91" t="str">
            <v/>
          </cell>
          <cell r="N91" t="str">
            <v/>
          </cell>
          <cell r="S91" t="str">
            <v/>
          </cell>
          <cell r="X91" t="str">
            <v/>
          </cell>
          <cell r="AC91" t="str">
            <v/>
          </cell>
          <cell r="AH91" t="str">
            <v/>
          </cell>
          <cell r="AM91" t="str">
            <v/>
          </cell>
          <cell r="AR91" t="str">
            <v/>
          </cell>
          <cell r="AX91" t="str">
            <v/>
          </cell>
          <cell r="AY91" t="str">
            <v/>
          </cell>
          <cell r="AZ91" t="str">
            <v/>
          </cell>
          <cell r="BA91" t="str">
            <v/>
          </cell>
          <cell r="BB91" t="str">
            <v/>
          </cell>
          <cell r="BC91" t="str">
            <v/>
          </cell>
          <cell r="BD91" t="str">
            <v/>
          </cell>
          <cell r="BE91" t="str">
            <v/>
          </cell>
          <cell r="BF91" t="str">
            <v/>
          </cell>
        </row>
        <row r="92">
          <cell r="B92" t="str">
            <v/>
          </cell>
          <cell r="C92" t="str">
            <v/>
          </cell>
          <cell r="D92" t="str">
            <v/>
          </cell>
          <cell r="I92" t="str">
            <v/>
          </cell>
          <cell r="N92" t="str">
            <v/>
          </cell>
          <cell r="S92" t="str">
            <v/>
          </cell>
          <cell r="X92" t="str">
            <v/>
          </cell>
          <cell r="AC92" t="str">
            <v/>
          </cell>
          <cell r="AH92" t="str">
            <v/>
          </cell>
          <cell r="AM92" t="str">
            <v/>
          </cell>
          <cell r="AR92" t="str">
            <v/>
          </cell>
          <cell r="AX92" t="str">
            <v/>
          </cell>
          <cell r="AY92" t="str">
            <v/>
          </cell>
          <cell r="AZ92" t="str">
            <v/>
          </cell>
          <cell r="BA92" t="str">
            <v/>
          </cell>
          <cell r="BB92" t="str">
            <v/>
          </cell>
          <cell r="BC92" t="str">
            <v/>
          </cell>
          <cell r="BD92" t="str">
            <v/>
          </cell>
          <cell r="BE92" t="str">
            <v/>
          </cell>
          <cell r="BF92" t="str">
            <v/>
          </cell>
        </row>
        <row r="93">
          <cell r="B93" t="str">
            <v/>
          </cell>
          <cell r="C93" t="str">
            <v/>
          </cell>
          <cell r="D93" t="str">
            <v/>
          </cell>
          <cell r="I93" t="str">
            <v/>
          </cell>
          <cell r="N93" t="str">
            <v/>
          </cell>
          <cell r="S93" t="str">
            <v/>
          </cell>
          <cell r="X93" t="str">
            <v/>
          </cell>
          <cell r="AC93" t="str">
            <v/>
          </cell>
          <cell r="AH93" t="str">
            <v/>
          </cell>
          <cell r="AM93" t="str">
            <v/>
          </cell>
          <cell r="AR93" t="str">
            <v/>
          </cell>
          <cell r="AX93" t="str">
            <v/>
          </cell>
          <cell r="AY93" t="str">
            <v/>
          </cell>
          <cell r="AZ93" t="str">
            <v/>
          </cell>
          <cell r="BA93" t="str">
            <v/>
          </cell>
          <cell r="BB93" t="str">
            <v/>
          </cell>
          <cell r="BC93" t="str">
            <v/>
          </cell>
          <cell r="BD93" t="str">
            <v/>
          </cell>
          <cell r="BE93" t="str">
            <v/>
          </cell>
          <cell r="BF93" t="str">
            <v/>
          </cell>
        </row>
        <row r="94">
          <cell r="B94" t="str">
            <v/>
          </cell>
          <cell r="C94" t="str">
            <v/>
          </cell>
          <cell r="D94" t="str">
            <v/>
          </cell>
          <cell r="I94" t="str">
            <v/>
          </cell>
          <cell r="N94" t="str">
            <v/>
          </cell>
          <cell r="S94" t="str">
            <v/>
          </cell>
          <cell r="X94" t="str">
            <v/>
          </cell>
          <cell r="AC94" t="str">
            <v/>
          </cell>
          <cell r="AH94" t="str">
            <v/>
          </cell>
          <cell r="AM94" t="str">
            <v/>
          </cell>
          <cell r="AR94" t="str">
            <v/>
          </cell>
          <cell r="AX94" t="str">
            <v/>
          </cell>
          <cell r="AY94" t="str">
            <v/>
          </cell>
          <cell r="AZ94" t="str">
            <v/>
          </cell>
          <cell r="BA94" t="str">
            <v/>
          </cell>
          <cell r="BB94" t="str">
            <v/>
          </cell>
          <cell r="BC94" t="str">
            <v/>
          </cell>
          <cell r="BD94" t="str">
            <v/>
          </cell>
          <cell r="BE94" t="str">
            <v/>
          </cell>
          <cell r="BF94" t="str">
            <v/>
          </cell>
        </row>
        <row r="95">
          <cell r="B95" t="str">
            <v/>
          </cell>
          <cell r="C95" t="str">
            <v/>
          </cell>
          <cell r="D95" t="str">
            <v/>
          </cell>
          <cell r="I95" t="str">
            <v/>
          </cell>
          <cell r="N95" t="str">
            <v/>
          </cell>
          <cell r="S95" t="str">
            <v/>
          </cell>
          <cell r="X95" t="str">
            <v/>
          </cell>
          <cell r="AC95" t="str">
            <v/>
          </cell>
          <cell r="AH95" t="str">
            <v/>
          </cell>
          <cell r="AM95" t="str">
            <v/>
          </cell>
          <cell r="AR95" t="str">
            <v/>
          </cell>
          <cell r="AX95" t="str">
            <v/>
          </cell>
          <cell r="AY95" t="str">
            <v/>
          </cell>
          <cell r="AZ95" t="str">
            <v/>
          </cell>
          <cell r="BA95" t="str">
            <v/>
          </cell>
          <cell r="BB95" t="str">
            <v/>
          </cell>
          <cell r="BC95" t="str">
            <v/>
          </cell>
          <cell r="BD95" t="str">
            <v/>
          </cell>
          <cell r="BE95" t="str">
            <v/>
          </cell>
          <cell r="BF95" t="str">
            <v/>
          </cell>
        </row>
        <row r="96">
          <cell r="B96" t="str">
            <v/>
          </cell>
          <cell r="C96" t="str">
            <v/>
          </cell>
          <cell r="D96" t="str">
            <v/>
          </cell>
          <cell r="I96" t="str">
            <v/>
          </cell>
          <cell r="N96" t="str">
            <v/>
          </cell>
          <cell r="S96" t="str">
            <v/>
          </cell>
          <cell r="X96" t="str">
            <v/>
          </cell>
          <cell r="AC96" t="str">
            <v/>
          </cell>
          <cell r="AH96" t="str">
            <v/>
          </cell>
          <cell r="AM96" t="str">
            <v/>
          </cell>
          <cell r="AR96" t="str">
            <v/>
          </cell>
          <cell r="AX96" t="str">
            <v/>
          </cell>
          <cell r="AY96" t="str">
            <v/>
          </cell>
          <cell r="AZ96" t="str">
            <v/>
          </cell>
          <cell r="BA96" t="str">
            <v/>
          </cell>
          <cell r="BB96" t="str">
            <v/>
          </cell>
          <cell r="BC96" t="str">
            <v/>
          </cell>
          <cell r="BD96" t="str">
            <v/>
          </cell>
          <cell r="BE96" t="str">
            <v/>
          </cell>
          <cell r="BF96" t="str">
            <v/>
          </cell>
        </row>
        <row r="97">
          <cell r="B97" t="str">
            <v/>
          </cell>
          <cell r="C97" t="str">
            <v/>
          </cell>
          <cell r="D97" t="str">
            <v/>
          </cell>
          <cell r="I97" t="str">
            <v/>
          </cell>
          <cell r="N97" t="str">
            <v/>
          </cell>
          <cell r="S97" t="str">
            <v/>
          </cell>
          <cell r="X97" t="str">
            <v/>
          </cell>
          <cell r="AC97" t="str">
            <v/>
          </cell>
          <cell r="AH97" t="str">
            <v/>
          </cell>
          <cell r="AM97" t="str">
            <v/>
          </cell>
          <cell r="AR97" t="str">
            <v/>
          </cell>
          <cell r="AX97" t="str">
            <v/>
          </cell>
          <cell r="AY97" t="str">
            <v/>
          </cell>
          <cell r="AZ97" t="str">
            <v/>
          </cell>
          <cell r="BA97" t="str">
            <v/>
          </cell>
          <cell r="BB97" t="str">
            <v/>
          </cell>
          <cell r="BC97" t="str">
            <v/>
          </cell>
          <cell r="BD97" t="str">
            <v/>
          </cell>
          <cell r="BE97" t="str">
            <v/>
          </cell>
          <cell r="BF97" t="str">
            <v/>
          </cell>
        </row>
        <row r="98">
          <cell r="B98" t="str">
            <v/>
          </cell>
          <cell r="C98" t="str">
            <v/>
          </cell>
          <cell r="D98" t="str">
            <v/>
          </cell>
          <cell r="I98" t="str">
            <v/>
          </cell>
          <cell r="N98" t="str">
            <v/>
          </cell>
          <cell r="S98" t="str">
            <v/>
          </cell>
          <cell r="X98" t="str">
            <v/>
          </cell>
          <cell r="AC98" t="str">
            <v/>
          </cell>
          <cell r="AH98" t="str">
            <v/>
          </cell>
          <cell r="AM98" t="str">
            <v/>
          </cell>
          <cell r="AR98" t="str">
            <v/>
          </cell>
          <cell r="AX98" t="str">
            <v/>
          </cell>
          <cell r="AY98" t="str">
            <v/>
          </cell>
          <cell r="AZ98" t="str">
            <v/>
          </cell>
          <cell r="BA98" t="str">
            <v/>
          </cell>
          <cell r="BB98" t="str">
            <v/>
          </cell>
          <cell r="BC98" t="str">
            <v/>
          </cell>
          <cell r="BD98" t="str">
            <v/>
          </cell>
          <cell r="BE98" t="str">
            <v/>
          </cell>
          <cell r="BF98" t="str">
            <v/>
          </cell>
        </row>
        <row r="99">
          <cell r="B99" t="str">
            <v/>
          </cell>
          <cell r="C99" t="str">
            <v/>
          </cell>
          <cell r="D99" t="str">
            <v/>
          </cell>
          <cell r="I99" t="str">
            <v/>
          </cell>
          <cell r="N99" t="str">
            <v/>
          </cell>
          <cell r="S99" t="str">
            <v/>
          </cell>
          <cell r="X99" t="str">
            <v/>
          </cell>
          <cell r="AC99" t="str">
            <v/>
          </cell>
          <cell r="AH99" t="str">
            <v/>
          </cell>
          <cell r="AM99" t="str">
            <v/>
          </cell>
          <cell r="AR99" t="str">
            <v/>
          </cell>
          <cell r="AX99" t="str">
            <v/>
          </cell>
          <cell r="AY99" t="str">
            <v/>
          </cell>
          <cell r="AZ99" t="str">
            <v/>
          </cell>
          <cell r="BA99" t="str">
            <v/>
          </cell>
          <cell r="BB99" t="str">
            <v/>
          </cell>
          <cell r="BC99" t="str">
            <v/>
          </cell>
          <cell r="BD99" t="str">
            <v/>
          </cell>
          <cell r="BE99" t="str">
            <v/>
          </cell>
          <cell r="BF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cell r="AX100" t="str">
            <v/>
          </cell>
          <cell r="AY100" t="str">
            <v/>
          </cell>
          <cell r="AZ100" t="str">
            <v/>
          </cell>
          <cell r="BA100" t="str">
            <v/>
          </cell>
          <cell r="BB100" t="str">
            <v/>
          </cell>
          <cell r="BC100" t="str">
            <v/>
          </cell>
          <cell r="BD100" t="str">
            <v/>
          </cell>
          <cell r="BE100" t="str">
            <v/>
          </cell>
          <cell r="BF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cell r="AX101" t="str">
            <v/>
          </cell>
          <cell r="AY101" t="str">
            <v/>
          </cell>
          <cell r="AZ101" t="str">
            <v/>
          </cell>
          <cell r="BA101" t="str">
            <v/>
          </cell>
          <cell r="BB101" t="str">
            <v/>
          </cell>
          <cell r="BC101" t="str">
            <v/>
          </cell>
          <cell r="BD101" t="str">
            <v/>
          </cell>
          <cell r="BE101" t="str">
            <v/>
          </cell>
          <cell r="BF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cell r="AX102" t="str">
            <v/>
          </cell>
          <cell r="AY102" t="str">
            <v/>
          </cell>
          <cell r="AZ102" t="str">
            <v/>
          </cell>
          <cell r="BA102" t="str">
            <v/>
          </cell>
          <cell r="BB102" t="str">
            <v/>
          </cell>
          <cell r="BC102" t="str">
            <v/>
          </cell>
          <cell r="BD102" t="str">
            <v/>
          </cell>
          <cell r="BE102" t="str">
            <v/>
          </cell>
          <cell r="BF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cell r="AX103" t="str">
            <v/>
          </cell>
          <cell r="AY103" t="str">
            <v/>
          </cell>
          <cell r="AZ103" t="str">
            <v/>
          </cell>
          <cell r="BA103" t="str">
            <v/>
          </cell>
          <cell r="BB103" t="str">
            <v/>
          </cell>
          <cell r="BC103" t="str">
            <v/>
          </cell>
          <cell r="BD103" t="str">
            <v/>
          </cell>
          <cell r="BE103" t="str">
            <v/>
          </cell>
          <cell r="BF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cell r="AX104" t="str">
            <v/>
          </cell>
          <cell r="AY104" t="str">
            <v/>
          </cell>
          <cell r="AZ104" t="str">
            <v/>
          </cell>
          <cell r="BA104" t="str">
            <v/>
          </cell>
          <cell r="BB104" t="str">
            <v/>
          </cell>
          <cell r="BC104" t="str">
            <v/>
          </cell>
          <cell r="BD104" t="str">
            <v/>
          </cell>
          <cell r="BE104" t="str">
            <v/>
          </cell>
          <cell r="BF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cell r="AX105" t="str">
            <v/>
          </cell>
          <cell r="AY105" t="str">
            <v/>
          </cell>
          <cell r="AZ105" t="str">
            <v/>
          </cell>
          <cell r="BA105" t="str">
            <v/>
          </cell>
          <cell r="BB105" t="str">
            <v/>
          </cell>
          <cell r="BC105" t="str">
            <v/>
          </cell>
          <cell r="BD105" t="str">
            <v/>
          </cell>
          <cell r="BE105" t="str">
            <v/>
          </cell>
          <cell r="BF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cell r="AX106" t="str">
            <v/>
          </cell>
          <cell r="AY106" t="str">
            <v/>
          </cell>
          <cell r="AZ106" t="str">
            <v/>
          </cell>
          <cell r="BA106" t="str">
            <v/>
          </cell>
          <cell r="BB106" t="str">
            <v/>
          </cell>
          <cell r="BC106" t="str">
            <v/>
          </cell>
          <cell r="BD106" t="str">
            <v/>
          </cell>
          <cell r="BE106" t="str">
            <v/>
          </cell>
          <cell r="BF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cell r="AX107" t="str">
            <v/>
          </cell>
          <cell r="AY107" t="str">
            <v/>
          </cell>
          <cell r="AZ107" t="str">
            <v/>
          </cell>
          <cell r="BA107" t="str">
            <v/>
          </cell>
          <cell r="BB107" t="str">
            <v/>
          </cell>
          <cell r="BC107" t="str">
            <v/>
          </cell>
          <cell r="BD107" t="str">
            <v/>
          </cell>
          <cell r="BE107" t="str">
            <v/>
          </cell>
          <cell r="BF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cell r="AX108" t="str">
            <v/>
          </cell>
          <cell r="AY108" t="str">
            <v/>
          </cell>
          <cell r="AZ108" t="str">
            <v/>
          </cell>
          <cell r="BA108" t="str">
            <v/>
          </cell>
          <cell r="BB108" t="str">
            <v/>
          </cell>
          <cell r="BC108" t="str">
            <v/>
          </cell>
          <cell r="BD108" t="str">
            <v/>
          </cell>
          <cell r="BE108" t="str">
            <v/>
          </cell>
          <cell r="BF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cell r="AX109" t="str">
            <v/>
          </cell>
          <cell r="AY109" t="str">
            <v/>
          </cell>
          <cell r="AZ109" t="str">
            <v/>
          </cell>
          <cell r="BA109" t="str">
            <v/>
          </cell>
          <cell r="BB109" t="str">
            <v/>
          </cell>
          <cell r="BC109" t="str">
            <v/>
          </cell>
          <cell r="BD109" t="str">
            <v/>
          </cell>
          <cell r="BE109" t="str">
            <v/>
          </cell>
          <cell r="BF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cell r="AX110" t="str">
            <v/>
          </cell>
          <cell r="AY110" t="str">
            <v/>
          </cell>
          <cell r="AZ110" t="str">
            <v/>
          </cell>
          <cell r="BA110" t="str">
            <v/>
          </cell>
          <cell r="BB110" t="str">
            <v/>
          </cell>
          <cell r="BC110" t="str">
            <v/>
          </cell>
          <cell r="BD110" t="str">
            <v/>
          </cell>
          <cell r="BE110" t="str">
            <v/>
          </cell>
          <cell r="BF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cell r="AX111" t="str">
            <v/>
          </cell>
          <cell r="AY111" t="str">
            <v/>
          </cell>
          <cell r="AZ111" t="str">
            <v/>
          </cell>
          <cell r="BA111" t="str">
            <v/>
          </cell>
          <cell r="BB111" t="str">
            <v/>
          </cell>
          <cell r="BC111" t="str">
            <v/>
          </cell>
          <cell r="BD111" t="str">
            <v/>
          </cell>
          <cell r="BE111" t="str">
            <v/>
          </cell>
          <cell r="BF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cell r="AX112" t="str">
            <v/>
          </cell>
          <cell r="AY112" t="str">
            <v/>
          </cell>
          <cell r="AZ112" t="str">
            <v/>
          </cell>
          <cell r="BA112" t="str">
            <v/>
          </cell>
          <cell r="BB112" t="str">
            <v/>
          </cell>
          <cell r="BC112" t="str">
            <v/>
          </cell>
          <cell r="BD112" t="str">
            <v/>
          </cell>
          <cell r="BE112" t="str">
            <v/>
          </cell>
          <cell r="BF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cell r="AX113" t="str">
            <v/>
          </cell>
          <cell r="AY113" t="str">
            <v/>
          </cell>
          <cell r="AZ113" t="str">
            <v/>
          </cell>
          <cell r="BA113" t="str">
            <v/>
          </cell>
          <cell r="BB113" t="str">
            <v/>
          </cell>
          <cell r="BC113" t="str">
            <v/>
          </cell>
          <cell r="BD113" t="str">
            <v/>
          </cell>
          <cell r="BE113" t="str">
            <v/>
          </cell>
          <cell r="BF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cell r="AX114" t="str">
            <v/>
          </cell>
          <cell r="AY114" t="str">
            <v/>
          </cell>
          <cell r="AZ114" t="str">
            <v/>
          </cell>
          <cell r="BA114" t="str">
            <v/>
          </cell>
          <cell r="BB114" t="str">
            <v/>
          </cell>
          <cell r="BC114" t="str">
            <v/>
          </cell>
          <cell r="BD114" t="str">
            <v/>
          </cell>
          <cell r="BE114" t="str">
            <v/>
          </cell>
          <cell r="BF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cell r="AX115" t="str">
            <v/>
          </cell>
          <cell r="AY115" t="str">
            <v/>
          </cell>
          <cell r="AZ115" t="str">
            <v/>
          </cell>
          <cell r="BA115" t="str">
            <v/>
          </cell>
          <cell r="BB115" t="str">
            <v/>
          </cell>
          <cell r="BC115" t="str">
            <v/>
          </cell>
          <cell r="BD115" t="str">
            <v/>
          </cell>
          <cell r="BE115" t="str">
            <v/>
          </cell>
          <cell r="BF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cell r="AX116" t="str">
            <v/>
          </cell>
          <cell r="AY116" t="str">
            <v/>
          </cell>
          <cell r="AZ116" t="str">
            <v/>
          </cell>
          <cell r="BA116" t="str">
            <v/>
          </cell>
          <cell r="BB116" t="str">
            <v/>
          </cell>
          <cell r="BC116" t="str">
            <v/>
          </cell>
          <cell r="BD116" t="str">
            <v/>
          </cell>
          <cell r="BE116" t="str">
            <v/>
          </cell>
          <cell r="BF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cell r="AX117" t="str">
            <v/>
          </cell>
          <cell r="AY117" t="str">
            <v/>
          </cell>
          <cell r="AZ117" t="str">
            <v/>
          </cell>
          <cell r="BA117" t="str">
            <v/>
          </cell>
          <cell r="BB117" t="str">
            <v/>
          </cell>
          <cell r="BC117" t="str">
            <v/>
          </cell>
          <cell r="BD117" t="str">
            <v/>
          </cell>
          <cell r="BE117" t="str">
            <v/>
          </cell>
          <cell r="BF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cell r="AX118" t="str">
            <v/>
          </cell>
          <cell r="AY118" t="str">
            <v/>
          </cell>
          <cell r="AZ118" t="str">
            <v/>
          </cell>
          <cell r="BA118" t="str">
            <v/>
          </cell>
          <cell r="BB118" t="str">
            <v/>
          </cell>
          <cell r="BC118" t="str">
            <v/>
          </cell>
          <cell r="BD118" t="str">
            <v/>
          </cell>
          <cell r="BE118" t="str">
            <v/>
          </cell>
          <cell r="BF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cell r="AX119" t="str">
            <v/>
          </cell>
          <cell r="AY119" t="str">
            <v/>
          </cell>
          <cell r="AZ119" t="str">
            <v/>
          </cell>
          <cell r="BA119" t="str">
            <v/>
          </cell>
          <cell r="BB119" t="str">
            <v/>
          </cell>
          <cell r="BC119" t="str">
            <v/>
          </cell>
          <cell r="BD119" t="str">
            <v/>
          </cell>
          <cell r="BE119" t="str">
            <v/>
          </cell>
          <cell r="BF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cell r="AX120" t="str">
            <v/>
          </cell>
          <cell r="AY120" t="str">
            <v/>
          </cell>
          <cell r="AZ120" t="str">
            <v/>
          </cell>
          <cell r="BA120" t="str">
            <v/>
          </cell>
          <cell r="BB120" t="str">
            <v/>
          </cell>
          <cell r="BC120" t="str">
            <v/>
          </cell>
          <cell r="BD120" t="str">
            <v/>
          </cell>
          <cell r="BE120" t="str">
            <v/>
          </cell>
          <cell r="BF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cell r="AX121" t="str">
            <v/>
          </cell>
          <cell r="AY121" t="str">
            <v/>
          </cell>
          <cell r="AZ121" t="str">
            <v/>
          </cell>
          <cell r="BA121" t="str">
            <v/>
          </cell>
          <cell r="BB121" t="str">
            <v/>
          </cell>
          <cell r="BC121" t="str">
            <v/>
          </cell>
          <cell r="BD121" t="str">
            <v/>
          </cell>
          <cell r="BE121" t="str">
            <v/>
          </cell>
          <cell r="BF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cell r="AX122" t="str">
            <v/>
          </cell>
          <cell r="AY122" t="str">
            <v/>
          </cell>
          <cell r="AZ122" t="str">
            <v/>
          </cell>
          <cell r="BA122" t="str">
            <v/>
          </cell>
          <cell r="BB122" t="str">
            <v/>
          </cell>
          <cell r="BC122" t="str">
            <v/>
          </cell>
          <cell r="BD122" t="str">
            <v/>
          </cell>
          <cell r="BE122" t="str">
            <v/>
          </cell>
          <cell r="BF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cell r="AX123" t="str">
            <v/>
          </cell>
          <cell r="AY123" t="str">
            <v/>
          </cell>
          <cell r="AZ123" t="str">
            <v/>
          </cell>
          <cell r="BA123" t="str">
            <v/>
          </cell>
          <cell r="BB123" t="str">
            <v/>
          </cell>
          <cell r="BC123" t="str">
            <v/>
          </cell>
          <cell r="BD123" t="str">
            <v/>
          </cell>
          <cell r="BE123" t="str">
            <v/>
          </cell>
          <cell r="BF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cell r="AX124" t="str">
            <v/>
          </cell>
          <cell r="AY124" t="str">
            <v/>
          </cell>
          <cell r="AZ124" t="str">
            <v/>
          </cell>
          <cell r="BA124" t="str">
            <v/>
          </cell>
          <cell r="BB124" t="str">
            <v/>
          </cell>
          <cell r="BC124" t="str">
            <v/>
          </cell>
          <cell r="BD124" t="str">
            <v/>
          </cell>
          <cell r="BE124" t="str">
            <v/>
          </cell>
          <cell r="BF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cell r="AX125" t="str">
            <v/>
          </cell>
          <cell r="AY125" t="str">
            <v/>
          </cell>
          <cell r="AZ125" t="str">
            <v/>
          </cell>
          <cell r="BA125" t="str">
            <v/>
          </cell>
          <cell r="BB125" t="str">
            <v/>
          </cell>
          <cell r="BC125" t="str">
            <v/>
          </cell>
          <cell r="BD125" t="str">
            <v/>
          </cell>
          <cell r="BE125" t="str">
            <v/>
          </cell>
          <cell r="BF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cell r="AX126" t="str">
            <v/>
          </cell>
          <cell r="AY126" t="str">
            <v/>
          </cell>
          <cell r="AZ126" t="str">
            <v/>
          </cell>
          <cell r="BA126" t="str">
            <v/>
          </cell>
          <cell r="BB126" t="str">
            <v/>
          </cell>
          <cell r="BC126" t="str">
            <v/>
          </cell>
          <cell r="BD126" t="str">
            <v/>
          </cell>
          <cell r="BE126" t="str">
            <v/>
          </cell>
          <cell r="BF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cell r="AX127" t="str">
            <v/>
          </cell>
          <cell r="AY127" t="str">
            <v/>
          </cell>
          <cell r="AZ127" t="str">
            <v/>
          </cell>
          <cell r="BA127" t="str">
            <v/>
          </cell>
          <cell r="BB127" t="str">
            <v/>
          </cell>
          <cell r="BC127" t="str">
            <v/>
          </cell>
          <cell r="BD127" t="str">
            <v/>
          </cell>
          <cell r="BE127" t="str">
            <v/>
          </cell>
          <cell r="BF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cell r="AX128" t="str">
            <v/>
          </cell>
          <cell r="AY128" t="str">
            <v/>
          </cell>
          <cell r="AZ128" t="str">
            <v/>
          </cell>
          <cell r="BA128" t="str">
            <v/>
          </cell>
          <cell r="BB128" t="str">
            <v/>
          </cell>
          <cell r="BC128" t="str">
            <v/>
          </cell>
          <cell r="BD128" t="str">
            <v/>
          </cell>
          <cell r="BE128" t="str">
            <v/>
          </cell>
          <cell r="BF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cell r="AX129" t="str">
            <v/>
          </cell>
          <cell r="AY129" t="str">
            <v/>
          </cell>
          <cell r="AZ129" t="str">
            <v/>
          </cell>
          <cell r="BA129" t="str">
            <v/>
          </cell>
          <cell r="BB129" t="str">
            <v/>
          </cell>
          <cell r="BC129" t="str">
            <v/>
          </cell>
          <cell r="BD129" t="str">
            <v/>
          </cell>
          <cell r="BE129" t="str">
            <v/>
          </cell>
          <cell r="BF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cell r="AX130" t="str">
            <v/>
          </cell>
          <cell r="AY130" t="str">
            <v/>
          </cell>
          <cell r="AZ130" t="str">
            <v/>
          </cell>
          <cell r="BA130" t="str">
            <v/>
          </cell>
          <cell r="BB130" t="str">
            <v/>
          </cell>
          <cell r="BC130" t="str">
            <v/>
          </cell>
          <cell r="BD130" t="str">
            <v/>
          </cell>
          <cell r="BE130" t="str">
            <v/>
          </cell>
          <cell r="BF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cell r="AX131" t="str">
            <v/>
          </cell>
          <cell r="AY131" t="str">
            <v/>
          </cell>
          <cell r="AZ131" t="str">
            <v/>
          </cell>
          <cell r="BA131" t="str">
            <v/>
          </cell>
          <cell r="BB131" t="str">
            <v/>
          </cell>
          <cell r="BC131" t="str">
            <v/>
          </cell>
          <cell r="BD131" t="str">
            <v/>
          </cell>
          <cell r="BE131" t="str">
            <v/>
          </cell>
          <cell r="BF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cell r="AX132" t="str">
            <v/>
          </cell>
          <cell r="AY132" t="str">
            <v/>
          </cell>
          <cell r="AZ132" t="str">
            <v/>
          </cell>
          <cell r="BA132" t="str">
            <v/>
          </cell>
          <cell r="BB132" t="str">
            <v/>
          </cell>
          <cell r="BC132" t="str">
            <v/>
          </cell>
          <cell r="BD132" t="str">
            <v/>
          </cell>
          <cell r="BE132" t="str">
            <v/>
          </cell>
          <cell r="BF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cell r="AX133" t="str">
            <v/>
          </cell>
          <cell r="AY133" t="str">
            <v/>
          </cell>
          <cell r="AZ133" t="str">
            <v/>
          </cell>
          <cell r="BA133" t="str">
            <v/>
          </cell>
          <cell r="BB133" t="str">
            <v/>
          </cell>
          <cell r="BC133" t="str">
            <v/>
          </cell>
          <cell r="BD133" t="str">
            <v/>
          </cell>
          <cell r="BE133" t="str">
            <v/>
          </cell>
          <cell r="BF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cell r="AX134" t="str">
            <v/>
          </cell>
          <cell r="AY134" t="str">
            <v/>
          </cell>
          <cell r="AZ134" t="str">
            <v/>
          </cell>
          <cell r="BA134" t="str">
            <v/>
          </cell>
          <cell r="BB134" t="str">
            <v/>
          </cell>
          <cell r="BC134" t="str">
            <v/>
          </cell>
          <cell r="BD134" t="str">
            <v/>
          </cell>
          <cell r="BE134" t="str">
            <v/>
          </cell>
          <cell r="BF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cell r="AX135" t="str">
            <v/>
          </cell>
          <cell r="AY135" t="str">
            <v/>
          </cell>
          <cell r="AZ135" t="str">
            <v/>
          </cell>
          <cell r="BA135" t="str">
            <v/>
          </cell>
          <cell r="BB135" t="str">
            <v/>
          </cell>
          <cell r="BC135" t="str">
            <v/>
          </cell>
          <cell r="BD135" t="str">
            <v/>
          </cell>
          <cell r="BE135" t="str">
            <v/>
          </cell>
          <cell r="BF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cell r="AX136" t="str">
            <v/>
          </cell>
          <cell r="AY136" t="str">
            <v/>
          </cell>
          <cell r="AZ136" t="str">
            <v/>
          </cell>
          <cell r="BA136" t="str">
            <v/>
          </cell>
          <cell r="BB136" t="str">
            <v/>
          </cell>
          <cell r="BC136" t="str">
            <v/>
          </cell>
          <cell r="BD136" t="str">
            <v/>
          </cell>
          <cell r="BE136" t="str">
            <v/>
          </cell>
          <cell r="BF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cell r="AX137" t="str">
            <v/>
          </cell>
          <cell r="AY137" t="str">
            <v/>
          </cell>
          <cell r="AZ137" t="str">
            <v/>
          </cell>
          <cell r="BA137" t="str">
            <v/>
          </cell>
          <cell r="BB137" t="str">
            <v/>
          </cell>
          <cell r="BC137" t="str">
            <v/>
          </cell>
          <cell r="BD137" t="str">
            <v/>
          </cell>
          <cell r="BE137" t="str">
            <v/>
          </cell>
          <cell r="BF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cell r="AX138" t="str">
            <v/>
          </cell>
          <cell r="AY138" t="str">
            <v/>
          </cell>
          <cell r="AZ138" t="str">
            <v/>
          </cell>
          <cell r="BA138" t="str">
            <v/>
          </cell>
          <cell r="BB138" t="str">
            <v/>
          </cell>
          <cell r="BC138" t="str">
            <v/>
          </cell>
          <cell r="BD138" t="str">
            <v/>
          </cell>
          <cell r="BE138" t="str">
            <v/>
          </cell>
          <cell r="BF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cell r="AX139" t="str">
            <v/>
          </cell>
          <cell r="AY139" t="str">
            <v/>
          </cell>
          <cell r="AZ139" t="str">
            <v/>
          </cell>
          <cell r="BA139" t="str">
            <v/>
          </cell>
          <cell r="BB139" t="str">
            <v/>
          </cell>
          <cell r="BC139" t="str">
            <v/>
          </cell>
          <cell r="BD139" t="str">
            <v/>
          </cell>
          <cell r="BE139" t="str">
            <v/>
          </cell>
          <cell r="BF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cell r="AX140" t="str">
            <v/>
          </cell>
          <cell r="AY140" t="str">
            <v/>
          </cell>
          <cell r="AZ140" t="str">
            <v/>
          </cell>
          <cell r="BA140" t="str">
            <v/>
          </cell>
          <cell r="BB140" t="str">
            <v/>
          </cell>
          <cell r="BC140" t="str">
            <v/>
          </cell>
          <cell r="BD140" t="str">
            <v/>
          </cell>
          <cell r="BE140" t="str">
            <v/>
          </cell>
          <cell r="BF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cell r="AX141" t="str">
            <v/>
          </cell>
          <cell r="AY141" t="str">
            <v/>
          </cell>
          <cell r="AZ141" t="str">
            <v/>
          </cell>
          <cell r="BA141" t="str">
            <v/>
          </cell>
          <cell r="BB141" t="str">
            <v/>
          </cell>
          <cell r="BC141" t="str">
            <v/>
          </cell>
          <cell r="BD141" t="str">
            <v/>
          </cell>
          <cell r="BE141" t="str">
            <v/>
          </cell>
          <cell r="BF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cell r="AX142" t="str">
            <v/>
          </cell>
          <cell r="AY142" t="str">
            <v/>
          </cell>
          <cell r="AZ142" t="str">
            <v/>
          </cell>
          <cell r="BA142" t="str">
            <v/>
          </cell>
          <cell r="BB142" t="str">
            <v/>
          </cell>
          <cell r="BC142" t="str">
            <v/>
          </cell>
          <cell r="BD142" t="str">
            <v/>
          </cell>
          <cell r="BE142" t="str">
            <v/>
          </cell>
          <cell r="BF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cell r="AX143" t="str">
            <v/>
          </cell>
          <cell r="AY143" t="str">
            <v/>
          </cell>
          <cell r="AZ143" t="str">
            <v/>
          </cell>
          <cell r="BA143" t="str">
            <v/>
          </cell>
          <cell r="BB143" t="str">
            <v/>
          </cell>
          <cell r="BC143" t="str">
            <v/>
          </cell>
          <cell r="BD143" t="str">
            <v/>
          </cell>
          <cell r="BE143" t="str">
            <v/>
          </cell>
          <cell r="BF143" t="str">
            <v/>
          </cell>
        </row>
      </sheetData>
      <sheetData sheetId="7" refreshError="1"/>
      <sheetData sheetId="8" refreshError="1">
        <row r="7">
          <cell r="B7">
            <v>1</v>
          </cell>
          <cell r="C7" t="str">
            <v>Dr. H. IDRUS ALWI, M.Pd</v>
          </cell>
          <cell r="D7">
            <v>0.9</v>
          </cell>
          <cell r="E7">
            <v>1</v>
          </cell>
          <cell r="F7">
            <v>100</v>
          </cell>
          <cell r="G7">
            <v>1</v>
          </cell>
          <cell r="I7">
            <v>6</v>
          </cell>
          <cell r="J7">
            <v>1</v>
          </cell>
          <cell r="K7">
            <v>85</v>
          </cell>
          <cell r="L7">
            <v>12</v>
          </cell>
          <cell r="N7">
            <v>9</v>
          </cell>
          <cell r="O7">
            <v>1</v>
          </cell>
          <cell r="P7">
            <v>80</v>
          </cell>
          <cell r="Q7">
            <v>12</v>
          </cell>
          <cell r="S7">
            <v>6</v>
          </cell>
          <cell r="T7">
            <v>1</v>
          </cell>
          <cell r="U7">
            <v>90</v>
          </cell>
          <cell r="V7">
            <v>12</v>
          </cell>
          <cell r="X7">
            <v>4.5</v>
          </cell>
          <cell r="Y7">
            <v>1</v>
          </cell>
          <cell r="Z7">
            <v>90</v>
          </cell>
          <cell r="AA7">
            <v>12</v>
          </cell>
          <cell r="AC7">
            <v>0.45</v>
          </cell>
          <cell r="AD7">
            <v>1</v>
          </cell>
          <cell r="AE7">
            <v>100</v>
          </cell>
          <cell r="AF7">
            <v>1</v>
          </cell>
          <cell r="AH7">
            <v>9</v>
          </cell>
          <cell r="AI7">
            <v>1</v>
          </cell>
          <cell r="AJ7">
            <v>90</v>
          </cell>
          <cell r="AK7">
            <v>12</v>
          </cell>
          <cell r="AM7">
            <v>0.9</v>
          </cell>
          <cell r="AN7">
            <v>1</v>
          </cell>
          <cell r="AO7">
            <v>80</v>
          </cell>
          <cell r="AP7">
            <v>1</v>
          </cell>
          <cell r="AR7">
            <v>1</v>
          </cell>
          <cell r="AS7">
            <v>1</v>
          </cell>
          <cell r="AT7">
            <v>100</v>
          </cell>
          <cell r="AU7">
            <v>12</v>
          </cell>
        </row>
        <row r="8">
          <cell r="B8">
            <v>2</v>
          </cell>
          <cell r="C8" t="str">
            <v>Drs. H. SUJANGI</v>
          </cell>
          <cell r="D8">
            <v>0.9</v>
          </cell>
          <cell r="E8">
            <v>1</v>
          </cell>
          <cell r="F8">
            <v>80</v>
          </cell>
          <cell r="G8">
            <v>1</v>
          </cell>
          <cell r="I8">
            <v>6</v>
          </cell>
          <cell r="J8">
            <v>1</v>
          </cell>
          <cell r="K8">
            <v>80</v>
          </cell>
          <cell r="L8">
            <v>12</v>
          </cell>
          <cell r="N8">
            <v>9</v>
          </cell>
          <cell r="O8">
            <v>1</v>
          </cell>
          <cell r="P8">
            <v>80</v>
          </cell>
          <cell r="Q8">
            <v>12</v>
          </cell>
          <cell r="S8">
            <v>6</v>
          </cell>
          <cell r="T8">
            <v>1</v>
          </cell>
          <cell r="U8">
            <v>76</v>
          </cell>
          <cell r="V8">
            <v>12</v>
          </cell>
          <cell r="X8">
            <v>4.5</v>
          </cell>
          <cell r="Y8">
            <v>1</v>
          </cell>
          <cell r="Z8">
            <v>80</v>
          </cell>
          <cell r="AA8">
            <v>12</v>
          </cell>
          <cell r="AC8">
            <v>0.45</v>
          </cell>
          <cell r="AD8">
            <v>1</v>
          </cell>
          <cell r="AE8">
            <v>76</v>
          </cell>
          <cell r="AF8">
            <v>1</v>
          </cell>
          <cell r="AH8">
            <v>9</v>
          </cell>
          <cell r="AI8">
            <v>1</v>
          </cell>
          <cell r="AJ8">
            <v>76</v>
          </cell>
          <cell r="AK8">
            <v>12</v>
          </cell>
          <cell r="AM8">
            <v>0.9</v>
          </cell>
          <cell r="AN8">
            <v>1</v>
          </cell>
          <cell r="AO8">
            <v>88</v>
          </cell>
          <cell r="AP8">
            <v>1</v>
          </cell>
          <cell r="AR8">
            <v>0.75</v>
          </cell>
          <cell r="AS8">
            <v>1</v>
          </cell>
          <cell r="AT8">
            <v>88</v>
          </cell>
          <cell r="AU8">
            <v>12</v>
          </cell>
        </row>
        <row r="9">
          <cell r="B9">
            <v>3</v>
          </cell>
          <cell r="C9" t="str">
            <v>Drs. M. SALEH</v>
          </cell>
          <cell r="D9">
            <v>0.9</v>
          </cell>
          <cell r="E9">
            <v>1</v>
          </cell>
          <cell r="F9">
            <v>80</v>
          </cell>
          <cell r="G9">
            <v>1</v>
          </cell>
          <cell r="I9">
            <v>6</v>
          </cell>
          <cell r="J9">
            <v>1</v>
          </cell>
          <cell r="K9">
            <v>80</v>
          </cell>
          <cell r="L9">
            <v>12</v>
          </cell>
          <cell r="N9">
            <v>9</v>
          </cell>
          <cell r="O9">
            <v>1</v>
          </cell>
          <cell r="P9">
            <v>80</v>
          </cell>
          <cell r="Q9">
            <v>12</v>
          </cell>
          <cell r="S9">
            <v>6</v>
          </cell>
          <cell r="T9">
            <v>1</v>
          </cell>
          <cell r="U9">
            <v>76</v>
          </cell>
          <cell r="V9">
            <v>12</v>
          </cell>
          <cell r="X9">
            <v>4.5</v>
          </cell>
          <cell r="Y9">
            <v>1</v>
          </cell>
          <cell r="Z9">
            <v>80</v>
          </cell>
          <cell r="AA9">
            <v>12</v>
          </cell>
          <cell r="AC9">
            <v>0.45</v>
          </cell>
          <cell r="AD9">
            <v>1</v>
          </cell>
          <cell r="AE9">
            <v>76</v>
          </cell>
          <cell r="AF9">
            <v>1</v>
          </cell>
          <cell r="AH9">
            <v>9</v>
          </cell>
          <cell r="AI9">
            <v>1</v>
          </cell>
          <cell r="AJ9">
            <v>76</v>
          </cell>
          <cell r="AK9">
            <v>12</v>
          </cell>
          <cell r="AM9">
            <v>0.9</v>
          </cell>
          <cell r="AN9">
            <v>1</v>
          </cell>
          <cell r="AO9">
            <v>76</v>
          </cell>
          <cell r="AP9">
            <v>1</v>
          </cell>
          <cell r="AR9">
            <v>0.75</v>
          </cell>
          <cell r="AS9">
            <v>1</v>
          </cell>
          <cell r="AT9">
            <v>80</v>
          </cell>
          <cell r="AU9">
            <v>12</v>
          </cell>
        </row>
        <row r="10">
          <cell r="B10">
            <v>4</v>
          </cell>
          <cell r="C10" t="str">
            <v>SITI NURBAITI, S.Ag, M.Pd.I</v>
          </cell>
          <cell r="D10">
            <v>0.9</v>
          </cell>
          <cell r="E10">
            <v>1</v>
          </cell>
          <cell r="F10">
            <v>90</v>
          </cell>
          <cell r="G10">
            <v>1</v>
          </cell>
          <cell r="I10">
            <v>6</v>
          </cell>
          <cell r="J10">
            <v>1</v>
          </cell>
          <cell r="K10">
            <v>90</v>
          </cell>
          <cell r="L10">
            <v>12</v>
          </cell>
          <cell r="N10">
            <v>9</v>
          </cell>
          <cell r="O10">
            <v>1</v>
          </cell>
          <cell r="P10">
            <v>80</v>
          </cell>
          <cell r="Q10">
            <v>12</v>
          </cell>
          <cell r="S10">
            <v>6</v>
          </cell>
          <cell r="T10">
            <v>1</v>
          </cell>
          <cell r="U10">
            <v>80</v>
          </cell>
          <cell r="V10">
            <v>12</v>
          </cell>
          <cell r="X10">
            <v>4.5</v>
          </cell>
          <cell r="Y10">
            <v>1</v>
          </cell>
          <cell r="Z10">
            <v>80</v>
          </cell>
          <cell r="AA10">
            <v>12</v>
          </cell>
          <cell r="AC10">
            <v>0.45</v>
          </cell>
          <cell r="AD10">
            <v>1</v>
          </cell>
          <cell r="AE10">
            <v>80</v>
          </cell>
          <cell r="AF10">
            <v>1</v>
          </cell>
          <cell r="AH10">
            <v>9</v>
          </cell>
          <cell r="AI10">
            <v>1</v>
          </cell>
          <cell r="AJ10">
            <v>80</v>
          </cell>
          <cell r="AK10">
            <v>12</v>
          </cell>
          <cell r="AM10">
            <v>0.9</v>
          </cell>
          <cell r="AN10">
            <v>1</v>
          </cell>
          <cell r="AO10">
            <v>76</v>
          </cell>
          <cell r="AP10">
            <v>1</v>
          </cell>
          <cell r="AR10">
            <v>0.75</v>
          </cell>
          <cell r="AS10">
            <v>1</v>
          </cell>
          <cell r="AT10">
            <v>80</v>
          </cell>
          <cell r="AU10">
            <v>12</v>
          </cell>
        </row>
        <row r="11">
          <cell r="B11">
            <v>5</v>
          </cell>
          <cell r="C11" t="str">
            <v>Drs. A. AMIN MUSTOFA, M.Pd</v>
          </cell>
          <cell r="D11">
            <v>0.9</v>
          </cell>
          <cell r="E11">
            <v>1</v>
          </cell>
          <cell r="F11">
            <v>80</v>
          </cell>
          <cell r="G11">
            <v>1</v>
          </cell>
          <cell r="I11">
            <v>6</v>
          </cell>
          <cell r="J11">
            <v>1</v>
          </cell>
          <cell r="K11">
            <v>80</v>
          </cell>
          <cell r="L11">
            <v>12</v>
          </cell>
          <cell r="N11">
            <v>9</v>
          </cell>
          <cell r="O11">
            <v>1</v>
          </cell>
          <cell r="P11">
            <v>76</v>
          </cell>
          <cell r="Q11">
            <v>12</v>
          </cell>
          <cell r="S11">
            <v>6</v>
          </cell>
          <cell r="T11">
            <v>1</v>
          </cell>
          <cell r="U11">
            <v>76</v>
          </cell>
          <cell r="V11">
            <v>12</v>
          </cell>
          <cell r="X11">
            <v>4.5</v>
          </cell>
          <cell r="Y11">
            <v>1</v>
          </cell>
          <cell r="Z11">
            <v>76</v>
          </cell>
          <cell r="AA11">
            <v>12</v>
          </cell>
          <cell r="AC11">
            <v>0.45</v>
          </cell>
          <cell r="AD11">
            <v>1</v>
          </cell>
          <cell r="AE11">
            <v>76</v>
          </cell>
          <cell r="AF11">
            <v>1</v>
          </cell>
          <cell r="AH11">
            <v>9</v>
          </cell>
          <cell r="AI11">
            <v>1</v>
          </cell>
          <cell r="AJ11">
            <v>76</v>
          </cell>
          <cell r="AK11">
            <v>12</v>
          </cell>
          <cell r="AM11">
            <v>0.9</v>
          </cell>
          <cell r="AN11">
            <v>1</v>
          </cell>
          <cell r="AO11">
            <v>76</v>
          </cell>
          <cell r="AP11">
            <v>1</v>
          </cell>
          <cell r="AR11">
            <v>0.75</v>
          </cell>
          <cell r="AS11">
            <v>1</v>
          </cell>
          <cell r="AT11">
            <v>80</v>
          </cell>
          <cell r="AU11">
            <v>12</v>
          </cell>
        </row>
        <row r="12">
          <cell r="B12">
            <v>6</v>
          </cell>
          <cell r="C12" t="str">
            <v>Drs. AKHMAD SUGANDA, M.Pd</v>
          </cell>
          <cell r="D12">
            <v>0.9</v>
          </cell>
          <cell r="E12">
            <v>1</v>
          </cell>
          <cell r="F12">
            <v>80</v>
          </cell>
          <cell r="G12">
            <v>1</v>
          </cell>
          <cell r="I12">
            <v>6</v>
          </cell>
          <cell r="J12">
            <v>1</v>
          </cell>
          <cell r="K12">
            <v>80</v>
          </cell>
          <cell r="L12">
            <v>12</v>
          </cell>
          <cell r="N12">
            <v>9</v>
          </cell>
          <cell r="O12">
            <v>1</v>
          </cell>
          <cell r="P12">
            <v>80</v>
          </cell>
          <cell r="Q12">
            <v>12</v>
          </cell>
          <cell r="S12">
            <v>6</v>
          </cell>
          <cell r="T12">
            <v>1</v>
          </cell>
          <cell r="U12">
            <v>76</v>
          </cell>
          <cell r="V12">
            <v>12</v>
          </cell>
          <cell r="X12">
            <v>4.5</v>
          </cell>
          <cell r="Y12">
            <v>1</v>
          </cell>
          <cell r="Z12">
            <v>80</v>
          </cell>
          <cell r="AA12">
            <v>12</v>
          </cell>
          <cell r="AC12">
            <v>0.45</v>
          </cell>
          <cell r="AD12">
            <v>1</v>
          </cell>
          <cell r="AE12">
            <v>76</v>
          </cell>
          <cell r="AF12">
            <v>1</v>
          </cell>
          <cell r="AH12">
            <v>9</v>
          </cell>
          <cell r="AI12">
            <v>1</v>
          </cell>
          <cell r="AJ12">
            <v>76</v>
          </cell>
          <cell r="AK12">
            <v>12</v>
          </cell>
          <cell r="AM12">
            <v>0.9</v>
          </cell>
          <cell r="AN12">
            <v>1</v>
          </cell>
          <cell r="AO12">
            <v>76</v>
          </cell>
          <cell r="AP12">
            <v>1</v>
          </cell>
          <cell r="AR12">
            <v>0.75</v>
          </cell>
          <cell r="AS12">
            <v>1</v>
          </cell>
          <cell r="AT12">
            <v>80</v>
          </cell>
          <cell r="AU12">
            <v>12</v>
          </cell>
        </row>
        <row r="13">
          <cell r="B13">
            <v>7</v>
          </cell>
          <cell r="C13" t="str">
            <v>Dr. Hj. KUN SRI WARDHANI, M.Pd</v>
          </cell>
          <cell r="D13">
            <v>0.6</v>
          </cell>
          <cell r="E13">
            <v>1</v>
          </cell>
          <cell r="F13">
            <v>80</v>
          </cell>
          <cell r="G13">
            <v>1</v>
          </cell>
          <cell r="I13">
            <v>5.6</v>
          </cell>
          <cell r="J13">
            <v>1</v>
          </cell>
          <cell r="K13">
            <v>80</v>
          </cell>
          <cell r="L13">
            <v>12</v>
          </cell>
          <cell r="N13">
            <v>6</v>
          </cell>
          <cell r="O13">
            <v>1</v>
          </cell>
          <cell r="P13">
            <v>76</v>
          </cell>
          <cell r="Q13">
            <v>12</v>
          </cell>
          <cell r="S13">
            <v>4</v>
          </cell>
          <cell r="T13">
            <v>1</v>
          </cell>
          <cell r="U13">
            <v>76</v>
          </cell>
          <cell r="V13">
            <v>12</v>
          </cell>
          <cell r="X13">
            <v>3</v>
          </cell>
          <cell r="Y13">
            <v>1</v>
          </cell>
          <cell r="Z13">
            <v>76</v>
          </cell>
          <cell r="AA13">
            <v>12</v>
          </cell>
          <cell r="AC13">
            <v>0.3</v>
          </cell>
          <cell r="AD13">
            <v>1</v>
          </cell>
          <cell r="AE13">
            <v>76</v>
          </cell>
          <cell r="AF13">
            <v>1</v>
          </cell>
          <cell r="AH13">
            <v>6</v>
          </cell>
          <cell r="AI13">
            <v>1</v>
          </cell>
          <cell r="AJ13">
            <v>76</v>
          </cell>
          <cell r="AK13">
            <v>12</v>
          </cell>
          <cell r="AM13">
            <v>0.6</v>
          </cell>
          <cell r="AN13">
            <v>1</v>
          </cell>
          <cell r="AO13">
            <v>76</v>
          </cell>
          <cell r="AP13">
            <v>1</v>
          </cell>
          <cell r="AR13">
            <v>0.75</v>
          </cell>
          <cell r="AS13">
            <v>1</v>
          </cell>
          <cell r="AT13">
            <v>80</v>
          </cell>
          <cell r="AU13">
            <v>12</v>
          </cell>
        </row>
        <row r="14">
          <cell r="B14">
            <v>8</v>
          </cell>
          <cell r="C14" t="str">
            <v>ABDUL MANAP, M.Pd</v>
          </cell>
          <cell r="D14">
            <v>0.9</v>
          </cell>
          <cell r="E14">
            <v>1</v>
          </cell>
          <cell r="F14">
            <v>80</v>
          </cell>
          <cell r="G14">
            <v>1</v>
          </cell>
          <cell r="I14">
            <v>6</v>
          </cell>
          <cell r="J14">
            <v>1</v>
          </cell>
          <cell r="K14">
            <v>80</v>
          </cell>
          <cell r="L14">
            <v>12</v>
          </cell>
          <cell r="N14">
            <v>9</v>
          </cell>
          <cell r="O14">
            <v>1</v>
          </cell>
          <cell r="P14">
            <v>76</v>
          </cell>
          <cell r="Q14">
            <v>12</v>
          </cell>
          <cell r="S14">
            <v>6</v>
          </cell>
          <cell r="T14">
            <v>1</v>
          </cell>
          <cell r="U14">
            <v>76</v>
          </cell>
          <cell r="V14">
            <v>12</v>
          </cell>
          <cell r="X14">
            <v>4.5</v>
          </cell>
          <cell r="Y14">
            <v>1</v>
          </cell>
          <cell r="Z14">
            <v>76</v>
          </cell>
          <cell r="AA14">
            <v>12</v>
          </cell>
          <cell r="AC14">
            <v>0.45</v>
          </cell>
          <cell r="AD14">
            <v>1</v>
          </cell>
          <cell r="AE14">
            <v>76</v>
          </cell>
          <cell r="AF14">
            <v>1</v>
          </cell>
          <cell r="AH14">
            <v>9</v>
          </cell>
          <cell r="AI14">
            <v>1</v>
          </cell>
          <cell r="AJ14">
            <v>76</v>
          </cell>
          <cell r="AK14">
            <v>12</v>
          </cell>
          <cell r="AM14">
            <v>0.9</v>
          </cell>
          <cell r="AN14">
            <v>1</v>
          </cell>
          <cell r="AO14">
            <v>76</v>
          </cell>
          <cell r="AP14">
            <v>1</v>
          </cell>
          <cell r="AR14">
            <v>0.75</v>
          </cell>
          <cell r="AS14">
            <v>1</v>
          </cell>
          <cell r="AT14">
            <v>80</v>
          </cell>
          <cell r="AU14">
            <v>12</v>
          </cell>
        </row>
        <row r="15">
          <cell r="B15">
            <v>9</v>
          </cell>
          <cell r="C15" t="str">
            <v>ABDUL WAHAB, S.Pd</v>
          </cell>
          <cell r="D15">
            <v>0.6</v>
          </cell>
          <cell r="E15">
            <v>1</v>
          </cell>
          <cell r="F15">
            <v>80</v>
          </cell>
          <cell r="G15">
            <v>1</v>
          </cell>
          <cell r="I15">
            <v>5.6</v>
          </cell>
          <cell r="J15">
            <v>1</v>
          </cell>
          <cell r="K15">
            <v>80</v>
          </cell>
          <cell r="L15">
            <v>12</v>
          </cell>
          <cell r="N15">
            <v>6</v>
          </cell>
          <cell r="O15">
            <v>1</v>
          </cell>
          <cell r="P15">
            <v>76</v>
          </cell>
          <cell r="Q15">
            <v>12</v>
          </cell>
          <cell r="S15">
            <v>4</v>
          </cell>
          <cell r="T15">
            <v>1</v>
          </cell>
          <cell r="U15">
            <v>76</v>
          </cell>
          <cell r="V15">
            <v>12</v>
          </cell>
          <cell r="X15">
            <v>3</v>
          </cell>
          <cell r="Y15">
            <v>1</v>
          </cell>
          <cell r="Z15">
            <v>76</v>
          </cell>
          <cell r="AA15">
            <v>12</v>
          </cell>
          <cell r="AC15">
            <v>0.3</v>
          </cell>
          <cell r="AD15">
            <v>1</v>
          </cell>
          <cell r="AE15">
            <v>76</v>
          </cell>
          <cell r="AF15">
            <v>1</v>
          </cell>
          <cell r="AH15">
            <v>6</v>
          </cell>
          <cell r="AI15">
            <v>1</v>
          </cell>
          <cell r="AJ15">
            <v>76</v>
          </cell>
          <cell r="AK15">
            <v>12</v>
          </cell>
          <cell r="AM15">
            <v>0.6</v>
          </cell>
          <cell r="AN15">
            <v>1</v>
          </cell>
          <cell r="AO15">
            <v>76</v>
          </cell>
          <cell r="AP15">
            <v>1</v>
          </cell>
          <cell r="AR15">
            <v>0.75</v>
          </cell>
          <cell r="AS15">
            <v>1</v>
          </cell>
          <cell r="AT15">
            <v>80</v>
          </cell>
          <cell r="AU15">
            <v>12</v>
          </cell>
        </row>
        <row r="16">
          <cell r="B16">
            <v>10</v>
          </cell>
          <cell r="C16" t="str">
            <v>A. TAUFIK, S.Ag, MM</v>
          </cell>
          <cell r="D16">
            <v>0.9</v>
          </cell>
          <cell r="E16">
            <v>1</v>
          </cell>
          <cell r="F16">
            <v>80</v>
          </cell>
          <cell r="G16">
            <v>1</v>
          </cell>
          <cell r="I16">
            <v>6</v>
          </cell>
          <cell r="J16">
            <v>1</v>
          </cell>
          <cell r="K16">
            <v>80</v>
          </cell>
          <cell r="L16">
            <v>12</v>
          </cell>
          <cell r="N16">
            <v>9</v>
          </cell>
          <cell r="O16">
            <v>1</v>
          </cell>
          <cell r="P16">
            <v>76</v>
          </cell>
          <cell r="Q16">
            <v>12</v>
          </cell>
          <cell r="S16">
            <v>6</v>
          </cell>
          <cell r="T16">
            <v>1</v>
          </cell>
          <cell r="U16">
            <v>76</v>
          </cell>
          <cell r="V16">
            <v>12</v>
          </cell>
          <cell r="X16">
            <v>4.5</v>
          </cell>
          <cell r="Y16">
            <v>1</v>
          </cell>
          <cell r="Z16">
            <v>76</v>
          </cell>
          <cell r="AA16">
            <v>12</v>
          </cell>
          <cell r="AC16">
            <v>0.45</v>
          </cell>
          <cell r="AD16">
            <v>1</v>
          </cell>
          <cell r="AE16">
            <v>76</v>
          </cell>
          <cell r="AF16">
            <v>1</v>
          </cell>
          <cell r="AH16">
            <v>9</v>
          </cell>
          <cell r="AI16">
            <v>1</v>
          </cell>
          <cell r="AJ16">
            <v>76</v>
          </cell>
          <cell r="AK16">
            <v>12</v>
          </cell>
          <cell r="AM16">
            <v>0.9</v>
          </cell>
          <cell r="AN16">
            <v>1</v>
          </cell>
          <cell r="AO16">
            <v>76</v>
          </cell>
          <cell r="AP16">
            <v>1</v>
          </cell>
          <cell r="AR16">
            <v>0.75</v>
          </cell>
          <cell r="AS16">
            <v>1</v>
          </cell>
          <cell r="AT16">
            <v>80</v>
          </cell>
          <cell r="AU16">
            <v>12</v>
          </cell>
        </row>
        <row r="17">
          <cell r="B17">
            <v>11</v>
          </cell>
          <cell r="C17" t="str">
            <v>Drs. HADI WIJAYA</v>
          </cell>
          <cell r="D17">
            <v>0.9</v>
          </cell>
          <cell r="E17">
            <v>1</v>
          </cell>
          <cell r="F17">
            <v>85</v>
          </cell>
          <cell r="G17">
            <v>1</v>
          </cell>
          <cell r="I17">
            <v>6</v>
          </cell>
          <cell r="J17">
            <v>1</v>
          </cell>
          <cell r="K17">
            <v>85</v>
          </cell>
          <cell r="L17">
            <v>12</v>
          </cell>
          <cell r="N17">
            <v>9</v>
          </cell>
          <cell r="O17">
            <v>1</v>
          </cell>
          <cell r="P17">
            <v>80</v>
          </cell>
          <cell r="Q17">
            <v>12</v>
          </cell>
          <cell r="S17">
            <v>6</v>
          </cell>
          <cell r="T17">
            <v>1</v>
          </cell>
          <cell r="U17">
            <v>80</v>
          </cell>
          <cell r="V17">
            <v>12</v>
          </cell>
          <cell r="X17">
            <v>4.5</v>
          </cell>
          <cell r="Y17">
            <v>1</v>
          </cell>
          <cell r="Z17">
            <v>80</v>
          </cell>
          <cell r="AA17">
            <v>12</v>
          </cell>
          <cell r="AC17">
            <v>0.45</v>
          </cell>
          <cell r="AD17">
            <v>1</v>
          </cell>
          <cell r="AE17">
            <v>80</v>
          </cell>
          <cell r="AF17">
            <v>1</v>
          </cell>
          <cell r="AH17">
            <v>9</v>
          </cell>
          <cell r="AI17">
            <v>1</v>
          </cell>
          <cell r="AJ17">
            <v>80</v>
          </cell>
          <cell r="AK17">
            <v>12</v>
          </cell>
          <cell r="AM17">
            <v>0.9</v>
          </cell>
          <cell r="AN17">
            <v>1</v>
          </cell>
          <cell r="AO17">
            <v>80</v>
          </cell>
          <cell r="AP17">
            <v>1</v>
          </cell>
          <cell r="AR17">
            <v>1</v>
          </cell>
          <cell r="AS17">
            <v>1</v>
          </cell>
          <cell r="AT17">
            <v>80</v>
          </cell>
          <cell r="AU17">
            <v>12</v>
          </cell>
        </row>
        <row r="18">
          <cell r="B18">
            <v>12</v>
          </cell>
          <cell r="C18" t="str">
            <v>ARTATI ISMAILIA, SE, M.Ak</v>
          </cell>
          <cell r="D18">
            <v>0.9</v>
          </cell>
          <cell r="E18">
            <v>1</v>
          </cell>
          <cell r="F18">
            <v>80</v>
          </cell>
          <cell r="G18">
            <v>1</v>
          </cell>
          <cell r="I18">
            <v>6</v>
          </cell>
          <cell r="J18">
            <v>1</v>
          </cell>
          <cell r="K18">
            <v>80</v>
          </cell>
          <cell r="L18">
            <v>12</v>
          </cell>
          <cell r="N18">
            <v>9</v>
          </cell>
          <cell r="O18">
            <v>1</v>
          </cell>
          <cell r="P18">
            <v>76</v>
          </cell>
          <cell r="Q18">
            <v>12</v>
          </cell>
          <cell r="S18">
            <v>6</v>
          </cell>
          <cell r="T18">
            <v>1</v>
          </cell>
          <cell r="U18">
            <v>76</v>
          </cell>
          <cell r="V18">
            <v>12</v>
          </cell>
          <cell r="X18">
            <v>4.5</v>
          </cell>
          <cell r="Y18">
            <v>1</v>
          </cell>
          <cell r="Z18">
            <v>76</v>
          </cell>
          <cell r="AA18">
            <v>12</v>
          </cell>
          <cell r="AC18">
            <v>0.45</v>
          </cell>
          <cell r="AD18">
            <v>1</v>
          </cell>
          <cell r="AE18">
            <v>76</v>
          </cell>
          <cell r="AF18">
            <v>1</v>
          </cell>
          <cell r="AH18">
            <v>9</v>
          </cell>
          <cell r="AI18">
            <v>1</v>
          </cell>
          <cell r="AJ18">
            <v>76</v>
          </cell>
          <cell r="AK18">
            <v>12</v>
          </cell>
          <cell r="AM18">
            <v>0.9</v>
          </cell>
          <cell r="AN18">
            <v>1</v>
          </cell>
          <cell r="AO18">
            <v>76</v>
          </cell>
          <cell r="AP18">
            <v>1</v>
          </cell>
          <cell r="AR18">
            <v>0.75</v>
          </cell>
          <cell r="AS18">
            <v>1</v>
          </cell>
          <cell r="AT18">
            <v>80</v>
          </cell>
          <cell r="AU18">
            <v>12</v>
          </cell>
        </row>
        <row r="19">
          <cell r="B19">
            <v>13</v>
          </cell>
          <cell r="C19" t="str">
            <v>Drs. AHMAD KHOTIB, M.Pd</v>
          </cell>
          <cell r="D19">
            <v>0.9</v>
          </cell>
          <cell r="E19">
            <v>1</v>
          </cell>
          <cell r="F19">
            <v>80</v>
          </cell>
          <cell r="G19">
            <v>1</v>
          </cell>
          <cell r="I19">
            <v>6</v>
          </cell>
          <cell r="J19">
            <v>1</v>
          </cell>
          <cell r="K19">
            <v>80</v>
          </cell>
          <cell r="L19">
            <v>12</v>
          </cell>
          <cell r="N19">
            <v>9</v>
          </cell>
          <cell r="O19">
            <v>1</v>
          </cell>
          <cell r="P19">
            <v>76</v>
          </cell>
          <cell r="Q19">
            <v>12</v>
          </cell>
          <cell r="S19">
            <v>6</v>
          </cell>
          <cell r="T19">
            <v>1</v>
          </cell>
          <cell r="U19">
            <v>76</v>
          </cell>
          <cell r="V19">
            <v>12</v>
          </cell>
          <cell r="X19">
            <v>4.5</v>
          </cell>
          <cell r="Y19">
            <v>1</v>
          </cell>
          <cell r="Z19">
            <v>76</v>
          </cell>
          <cell r="AA19">
            <v>12</v>
          </cell>
          <cell r="AC19">
            <v>0.45</v>
          </cell>
          <cell r="AD19">
            <v>1</v>
          </cell>
          <cell r="AE19">
            <v>76</v>
          </cell>
          <cell r="AF19">
            <v>1</v>
          </cell>
          <cell r="AH19">
            <v>9</v>
          </cell>
          <cell r="AI19">
            <v>1</v>
          </cell>
          <cell r="AJ19">
            <v>80</v>
          </cell>
          <cell r="AK19">
            <v>12</v>
          </cell>
          <cell r="AM19">
            <v>0.9</v>
          </cell>
          <cell r="AN19">
            <v>1</v>
          </cell>
          <cell r="AO19">
            <v>80</v>
          </cell>
          <cell r="AP19">
            <v>1</v>
          </cell>
          <cell r="AR19">
            <v>0.75</v>
          </cell>
          <cell r="AS19">
            <v>1</v>
          </cell>
          <cell r="AT19">
            <v>80</v>
          </cell>
          <cell r="AU19">
            <v>12</v>
          </cell>
        </row>
        <row r="20">
          <cell r="B20">
            <v>14</v>
          </cell>
          <cell r="C20" t="str">
            <v>SUTAN ASWIN, S.Pd</v>
          </cell>
          <cell r="D20">
            <v>0.9</v>
          </cell>
          <cell r="E20">
            <v>1</v>
          </cell>
          <cell r="F20">
            <v>80</v>
          </cell>
          <cell r="G20">
            <v>1</v>
          </cell>
          <cell r="I20">
            <v>6</v>
          </cell>
          <cell r="J20">
            <v>1</v>
          </cell>
          <cell r="K20">
            <v>80</v>
          </cell>
          <cell r="L20">
            <v>12</v>
          </cell>
          <cell r="N20">
            <v>9</v>
          </cell>
          <cell r="O20">
            <v>1</v>
          </cell>
          <cell r="P20">
            <v>80</v>
          </cell>
          <cell r="Q20">
            <v>12</v>
          </cell>
          <cell r="S20">
            <v>6</v>
          </cell>
          <cell r="T20">
            <v>1</v>
          </cell>
          <cell r="U20">
            <v>80</v>
          </cell>
          <cell r="V20">
            <v>12</v>
          </cell>
          <cell r="X20">
            <v>4.5</v>
          </cell>
          <cell r="Y20">
            <v>1</v>
          </cell>
          <cell r="Z20">
            <v>80</v>
          </cell>
          <cell r="AA20">
            <v>12</v>
          </cell>
          <cell r="AC20">
            <v>0.45</v>
          </cell>
          <cell r="AD20">
            <v>1</v>
          </cell>
          <cell r="AE20">
            <v>80</v>
          </cell>
          <cell r="AF20">
            <v>1</v>
          </cell>
          <cell r="AH20">
            <v>9</v>
          </cell>
          <cell r="AI20">
            <v>1</v>
          </cell>
          <cell r="AJ20">
            <v>76</v>
          </cell>
          <cell r="AK20">
            <v>12</v>
          </cell>
          <cell r="AM20">
            <v>0.9</v>
          </cell>
          <cell r="AN20">
            <v>1</v>
          </cell>
          <cell r="AO20">
            <v>76</v>
          </cell>
          <cell r="AP20">
            <v>1</v>
          </cell>
          <cell r="AR20">
            <v>0.75</v>
          </cell>
          <cell r="AS20">
            <v>1</v>
          </cell>
          <cell r="AT20">
            <v>80</v>
          </cell>
          <cell r="AU20">
            <v>12</v>
          </cell>
        </row>
        <row r="21">
          <cell r="B21">
            <v>15</v>
          </cell>
          <cell r="C21" t="str">
            <v>Dra. IDA SAIDAH, M.MPd</v>
          </cell>
          <cell r="D21">
            <v>0.9</v>
          </cell>
          <cell r="E21">
            <v>1</v>
          </cell>
          <cell r="F21">
            <v>80</v>
          </cell>
          <cell r="G21">
            <v>1</v>
          </cell>
          <cell r="I21">
            <v>6</v>
          </cell>
          <cell r="J21">
            <v>1</v>
          </cell>
          <cell r="K21">
            <v>80</v>
          </cell>
          <cell r="L21">
            <v>12</v>
          </cell>
          <cell r="N21">
            <v>9</v>
          </cell>
          <cell r="O21">
            <v>1</v>
          </cell>
          <cell r="P21">
            <v>80</v>
          </cell>
          <cell r="Q21">
            <v>12</v>
          </cell>
          <cell r="S21">
            <v>6</v>
          </cell>
          <cell r="T21">
            <v>1</v>
          </cell>
          <cell r="U21">
            <v>80</v>
          </cell>
          <cell r="V21">
            <v>12</v>
          </cell>
          <cell r="X21">
            <v>4.5</v>
          </cell>
          <cell r="Y21">
            <v>1</v>
          </cell>
          <cell r="Z21">
            <v>80</v>
          </cell>
          <cell r="AA21">
            <v>12</v>
          </cell>
          <cell r="AC21">
            <v>0.45</v>
          </cell>
          <cell r="AD21">
            <v>1</v>
          </cell>
          <cell r="AE21">
            <v>80</v>
          </cell>
          <cell r="AF21">
            <v>1</v>
          </cell>
          <cell r="AH21">
            <v>9</v>
          </cell>
          <cell r="AI21">
            <v>1</v>
          </cell>
          <cell r="AJ21">
            <v>80</v>
          </cell>
          <cell r="AK21">
            <v>12</v>
          </cell>
          <cell r="AM21">
            <v>0.9</v>
          </cell>
          <cell r="AN21">
            <v>1</v>
          </cell>
          <cell r="AO21">
            <v>76</v>
          </cell>
          <cell r="AP21">
            <v>1</v>
          </cell>
          <cell r="AR21">
            <v>0.75</v>
          </cell>
          <cell r="AS21">
            <v>1</v>
          </cell>
          <cell r="AT21">
            <v>80</v>
          </cell>
          <cell r="AU21">
            <v>12</v>
          </cell>
        </row>
        <row r="22">
          <cell r="B22">
            <v>16</v>
          </cell>
          <cell r="C22" t="str">
            <v>Dra. Hj. JAMILAH, M.Pd</v>
          </cell>
          <cell r="D22">
            <v>0.9</v>
          </cell>
          <cell r="E22">
            <v>1</v>
          </cell>
          <cell r="F22">
            <v>80</v>
          </cell>
          <cell r="G22">
            <v>1</v>
          </cell>
          <cell r="I22">
            <v>6</v>
          </cell>
          <cell r="J22">
            <v>1</v>
          </cell>
          <cell r="K22">
            <v>80</v>
          </cell>
          <cell r="L22">
            <v>12</v>
          </cell>
          <cell r="N22">
            <v>9</v>
          </cell>
          <cell r="O22">
            <v>1</v>
          </cell>
          <cell r="P22">
            <v>80</v>
          </cell>
          <cell r="Q22">
            <v>12</v>
          </cell>
          <cell r="S22">
            <v>6</v>
          </cell>
          <cell r="T22">
            <v>1</v>
          </cell>
          <cell r="U22">
            <v>80</v>
          </cell>
          <cell r="V22">
            <v>12</v>
          </cell>
          <cell r="X22">
            <v>4.5</v>
          </cell>
          <cell r="Y22">
            <v>1</v>
          </cell>
          <cell r="Z22">
            <v>80</v>
          </cell>
          <cell r="AA22">
            <v>12</v>
          </cell>
          <cell r="AC22">
            <v>0.45</v>
          </cell>
          <cell r="AD22">
            <v>1</v>
          </cell>
          <cell r="AE22">
            <v>80</v>
          </cell>
          <cell r="AF22">
            <v>1</v>
          </cell>
          <cell r="AH22">
            <v>9</v>
          </cell>
          <cell r="AI22">
            <v>1</v>
          </cell>
          <cell r="AJ22">
            <v>80</v>
          </cell>
          <cell r="AK22">
            <v>12</v>
          </cell>
          <cell r="AM22">
            <v>0.9</v>
          </cell>
          <cell r="AN22">
            <v>1</v>
          </cell>
          <cell r="AO22">
            <v>76</v>
          </cell>
          <cell r="AP22">
            <v>1</v>
          </cell>
          <cell r="AR22">
            <v>0.75</v>
          </cell>
          <cell r="AS22">
            <v>1</v>
          </cell>
          <cell r="AT22">
            <v>80</v>
          </cell>
          <cell r="AU22">
            <v>12</v>
          </cell>
        </row>
        <row r="23">
          <cell r="B23">
            <v>17</v>
          </cell>
          <cell r="C23" t="str">
            <v>Dra. Hj. ZURNI ASNIDA</v>
          </cell>
          <cell r="D23">
            <v>0.9</v>
          </cell>
          <cell r="E23">
            <v>1</v>
          </cell>
          <cell r="F23">
            <v>80</v>
          </cell>
          <cell r="G23">
            <v>1</v>
          </cell>
          <cell r="I23">
            <v>6</v>
          </cell>
          <cell r="J23">
            <v>1</v>
          </cell>
          <cell r="K23">
            <v>80</v>
          </cell>
          <cell r="L23">
            <v>12</v>
          </cell>
          <cell r="N23">
            <v>9</v>
          </cell>
          <cell r="O23">
            <v>1</v>
          </cell>
          <cell r="P23">
            <v>80</v>
          </cell>
          <cell r="Q23">
            <v>12</v>
          </cell>
          <cell r="S23">
            <v>6</v>
          </cell>
          <cell r="T23">
            <v>1</v>
          </cell>
          <cell r="U23">
            <v>80</v>
          </cell>
          <cell r="V23">
            <v>12</v>
          </cell>
          <cell r="X23">
            <v>4.5</v>
          </cell>
          <cell r="Y23">
            <v>1</v>
          </cell>
          <cell r="Z23">
            <v>80</v>
          </cell>
          <cell r="AA23">
            <v>12</v>
          </cell>
          <cell r="AC23">
            <v>0.45</v>
          </cell>
          <cell r="AD23">
            <v>1</v>
          </cell>
          <cell r="AE23">
            <v>80</v>
          </cell>
          <cell r="AF23">
            <v>1</v>
          </cell>
          <cell r="AH23">
            <v>9</v>
          </cell>
          <cell r="AI23">
            <v>1</v>
          </cell>
          <cell r="AJ23">
            <v>80</v>
          </cell>
          <cell r="AK23">
            <v>12</v>
          </cell>
          <cell r="AM23">
            <v>0.9</v>
          </cell>
          <cell r="AN23">
            <v>1</v>
          </cell>
          <cell r="AO23">
            <v>76</v>
          </cell>
          <cell r="AP23">
            <v>1</v>
          </cell>
          <cell r="AR23">
            <v>0.75</v>
          </cell>
          <cell r="AS23">
            <v>1</v>
          </cell>
          <cell r="AT23">
            <v>80</v>
          </cell>
          <cell r="AU23">
            <v>12</v>
          </cell>
        </row>
        <row r="24">
          <cell r="B24">
            <v>18</v>
          </cell>
          <cell r="C24" t="str">
            <v>TANTI ASTRIATIE Z, S.Pd, M.Pd</v>
          </cell>
          <cell r="D24">
            <v>0.6</v>
          </cell>
          <cell r="E24">
            <v>1</v>
          </cell>
          <cell r="F24">
            <v>80</v>
          </cell>
          <cell r="G24">
            <v>1</v>
          </cell>
          <cell r="I24">
            <v>5.6</v>
          </cell>
          <cell r="J24">
            <v>1</v>
          </cell>
          <cell r="K24">
            <v>80</v>
          </cell>
          <cell r="L24">
            <v>12</v>
          </cell>
          <cell r="N24">
            <v>6</v>
          </cell>
          <cell r="O24">
            <v>1</v>
          </cell>
          <cell r="P24">
            <v>76</v>
          </cell>
          <cell r="Q24">
            <v>12</v>
          </cell>
          <cell r="S24">
            <v>4</v>
          </cell>
          <cell r="T24">
            <v>1</v>
          </cell>
          <cell r="U24">
            <v>76</v>
          </cell>
          <cell r="V24">
            <v>12</v>
          </cell>
          <cell r="X24">
            <v>3</v>
          </cell>
          <cell r="Y24">
            <v>1</v>
          </cell>
          <cell r="Z24">
            <v>76</v>
          </cell>
          <cell r="AA24">
            <v>12</v>
          </cell>
          <cell r="AC24">
            <v>0.3</v>
          </cell>
          <cell r="AD24">
            <v>1</v>
          </cell>
          <cell r="AE24">
            <v>76</v>
          </cell>
          <cell r="AF24">
            <v>1</v>
          </cell>
          <cell r="AH24">
            <v>6</v>
          </cell>
          <cell r="AI24">
            <v>1</v>
          </cell>
          <cell r="AJ24">
            <v>76</v>
          </cell>
          <cell r="AK24">
            <v>12</v>
          </cell>
          <cell r="AM24">
            <v>0.6</v>
          </cell>
          <cell r="AN24">
            <v>1</v>
          </cell>
          <cell r="AO24">
            <v>76</v>
          </cell>
          <cell r="AP24">
            <v>1</v>
          </cell>
          <cell r="AR24">
            <v>0.75</v>
          </cell>
          <cell r="AS24">
            <v>1</v>
          </cell>
          <cell r="AT24">
            <v>80</v>
          </cell>
          <cell r="AU24">
            <v>12</v>
          </cell>
        </row>
        <row r="25">
          <cell r="B25">
            <v>19</v>
          </cell>
          <cell r="C25" t="str">
            <v>KUSWIYATI, S.Pd, M.Pd</v>
          </cell>
          <cell r="D25">
            <v>0.6</v>
          </cell>
          <cell r="E25">
            <v>1</v>
          </cell>
          <cell r="F25">
            <v>80</v>
          </cell>
          <cell r="G25">
            <v>1</v>
          </cell>
          <cell r="I25">
            <v>5.6</v>
          </cell>
          <cell r="J25">
            <v>1</v>
          </cell>
          <cell r="K25">
            <v>80</v>
          </cell>
          <cell r="L25">
            <v>12</v>
          </cell>
          <cell r="N25">
            <v>6</v>
          </cell>
          <cell r="O25">
            <v>1</v>
          </cell>
          <cell r="P25">
            <v>76</v>
          </cell>
          <cell r="Q25">
            <v>12</v>
          </cell>
          <cell r="S25">
            <v>4</v>
          </cell>
          <cell r="T25">
            <v>1</v>
          </cell>
          <cell r="U25">
            <v>76</v>
          </cell>
          <cell r="V25">
            <v>12</v>
          </cell>
          <cell r="X25">
            <v>3</v>
          </cell>
          <cell r="Y25">
            <v>1</v>
          </cell>
          <cell r="Z25">
            <v>76</v>
          </cell>
          <cell r="AA25">
            <v>12</v>
          </cell>
          <cell r="AC25">
            <v>0.3</v>
          </cell>
          <cell r="AD25">
            <v>1</v>
          </cell>
          <cell r="AE25">
            <v>76</v>
          </cell>
          <cell r="AF25">
            <v>1</v>
          </cell>
          <cell r="AH25">
            <v>6</v>
          </cell>
          <cell r="AI25">
            <v>1</v>
          </cell>
          <cell r="AJ25">
            <v>76</v>
          </cell>
          <cell r="AK25">
            <v>12</v>
          </cell>
          <cell r="AM25">
            <v>0.6</v>
          </cell>
          <cell r="AN25">
            <v>1</v>
          </cell>
          <cell r="AO25">
            <v>76</v>
          </cell>
          <cell r="AP25">
            <v>1</v>
          </cell>
          <cell r="AR25">
            <v>0.75</v>
          </cell>
          <cell r="AS25">
            <v>1</v>
          </cell>
          <cell r="AT25">
            <v>80</v>
          </cell>
          <cell r="AU25">
            <v>12</v>
          </cell>
        </row>
        <row r="26">
          <cell r="B26">
            <v>20</v>
          </cell>
          <cell r="C26" t="str">
            <v>RUSDAH, S.Ag</v>
          </cell>
          <cell r="D26">
            <v>0.6</v>
          </cell>
          <cell r="E26">
            <v>1</v>
          </cell>
          <cell r="F26">
            <v>80</v>
          </cell>
          <cell r="G26">
            <v>1</v>
          </cell>
          <cell r="I26">
            <v>5.6</v>
          </cell>
          <cell r="J26">
            <v>1</v>
          </cell>
          <cell r="K26">
            <v>80</v>
          </cell>
          <cell r="L26">
            <v>12</v>
          </cell>
          <cell r="N26">
            <v>6</v>
          </cell>
          <cell r="O26">
            <v>1</v>
          </cell>
          <cell r="P26">
            <v>76</v>
          </cell>
          <cell r="Q26">
            <v>12</v>
          </cell>
          <cell r="S26">
            <v>4</v>
          </cell>
          <cell r="T26">
            <v>1</v>
          </cell>
          <cell r="U26">
            <v>76</v>
          </cell>
          <cell r="V26">
            <v>12</v>
          </cell>
          <cell r="X26">
            <v>3</v>
          </cell>
          <cell r="Y26">
            <v>1</v>
          </cell>
          <cell r="Z26">
            <v>76</v>
          </cell>
          <cell r="AA26">
            <v>12</v>
          </cell>
          <cell r="AC26">
            <v>0.3</v>
          </cell>
          <cell r="AD26">
            <v>1</v>
          </cell>
          <cell r="AE26">
            <v>76</v>
          </cell>
          <cell r="AF26">
            <v>1</v>
          </cell>
          <cell r="AH26">
            <v>6</v>
          </cell>
          <cell r="AI26">
            <v>1</v>
          </cell>
          <cell r="AJ26">
            <v>76</v>
          </cell>
          <cell r="AK26">
            <v>12</v>
          </cell>
          <cell r="AM26">
            <v>0.6</v>
          </cell>
          <cell r="AN26">
            <v>1</v>
          </cell>
          <cell r="AO26">
            <v>76</v>
          </cell>
          <cell r="AP26">
            <v>1</v>
          </cell>
          <cell r="AR26">
            <v>0.75</v>
          </cell>
          <cell r="AS26">
            <v>1</v>
          </cell>
          <cell r="AT26">
            <v>80</v>
          </cell>
          <cell r="AU26">
            <v>12</v>
          </cell>
        </row>
        <row r="27">
          <cell r="B27">
            <v>21</v>
          </cell>
          <cell r="C27" t="str">
            <v>WAWAN KURNIAWAN, S.Pd, M.Si</v>
          </cell>
          <cell r="D27">
            <v>0.6</v>
          </cell>
          <cell r="E27">
            <v>1</v>
          </cell>
          <cell r="F27">
            <v>80</v>
          </cell>
          <cell r="G27">
            <v>1</v>
          </cell>
          <cell r="I27">
            <v>5.6</v>
          </cell>
          <cell r="J27">
            <v>1</v>
          </cell>
          <cell r="K27">
            <v>80</v>
          </cell>
          <cell r="L27">
            <v>12</v>
          </cell>
          <cell r="N27">
            <v>6</v>
          </cell>
          <cell r="O27">
            <v>1</v>
          </cell>
          <cell r="P27">
            <v>76</v>
          </cell>
          <cell r="Q27">
            <v>12</v>
          </cell>
          <cell r="S27">
            <v>4</v>
          </cell>
          <cell r="T27">
            <v>1</v>
          </cell>
          <cell r="U27">
            <v>76</v>
          </cell>
          <cell r="V27">
            <v>12</v>
          </cell>
          <cell r="X27">
            <v>3</v>
          </cell>
          <cell r="Y27">
            <v>1</v>
          </cell>
          <cell r="Z27">
            <v>76</v>
          </cell>
          <cell r="AA27">
            <v>12</v>
          </cell>
          <cell r="AC27">
            <v>0.3</v>
          </cell>
          <cell r="AD27">
            <v>1</v>
          </cell>
          <cell r="AE27">
            <v>76</v>
          </cell>
          <cell r="AF27">
            <v>1</v>
          </cell>
          <cell r="AH27">
            <v>6</v>
          </cell>
          <cell r="AI27">
            <v>1</v>
          </cell>
          <cell r="AJ27">
            <v>76</v>
          </cell>
          <cell r="AK27">
            <v>12</v>
          </cell>
          <cell r="AM27">
            <v>0.6</v>
          </cell>
          <cell r="AN27">
            <v>1</v>
          </cell>
          <cell r="AO27">
            <v>76</v>
          </cell>
          <cell r="AP27">
            <v>1</v>
          </cell>
          <cell r="AR27">
            <v>0.75</v>
          </cell>
          <cell r="AS27">
            <v>1</v>
          </cell>
          <cell r="AT27">
            <v>80</v>
          </cell>
          <cell r="AU27">
            <v>12</v>
          </cell>
        </row>
        <row r="28">
          <cell r="B28">
            <v>22</v>
          </cell>
          <cell r="C28" t="str">
            <v>MUHAMMAD YUNUS, S.Ag, M.Pd</v>
          </cell>
          <cell r="D28">
            <v>0.6</v>
          </cell>
          <cell r="E28">
            <v>1</v>
          </cell>
          <cell r="F28">
            <v>80</v>
          </cell>
          <cell r="G28">
            <v>1</v>
          </cell>
          <cell r="I28">
            <v>5.6</v>
          </cell>
          <cell r="J28">
            <v>1</v>
          </cell>
          <cell r="K28">
            <v>80</v>
          </cell>
          <cell r="L28">
            <v>12</v>
          </cell>
          <cell r="N28">
            <v>6</v>
          </cell>
          <cell r="O28">
            <v>1</v>
          </cell>
          <cell r="P28">
            <v>76</v>
          </cell>
          <cell r="Q28">
            <v>12</v>
          </cell>
          <cell r="S28">
            <v>4</v>
          </cell>
          <cell r="T28">
            <v>1</v>
          </cell>
          <cell r="U28">
            <v>76</v>
          </cell>
          <cell r="V28">
            <v>12</v>
          </cell>
          <cell r="X28">
            <v>3</v>
          </cell>
          <cell r="Y28">
            <v>1</v>
          </cell>
          <cell r="Z28">
            <v>76</v>
          </cell>
          <cell r="AA28">
            <v>12</v>
          </cell>
          <cell r="AC28">
            <v>0.3</v>
          </cell>
          <cell r="AD28">
            <v>1</v>
          </cell>
          <cell r="AE28">
            <v>76</v>
          </cell>
          <cell r="AF28">
            <v>1</v>
          </cell>
          <cell r="AH28">
            <v>6</v>
          </cell>
          <cell r="AI28">
            <v>1</v>
          </cell>
          <cell r="AJ28">
            <v>76</v>
          </cell>
          <cell r="AK28">
            <v>12</v>
          </cell>
          <cell r="AM28">
            <v>0.6</v>
          </cell>
          <cell r="AN28">
            <v>1</v>
          </cell>
          <cell r="AO28">
            <v>76</v>
          </cell>
          <cell r="AP28">
            <v>1</v>
          </cell>
          <cell r="AR28">
            <v>0.75</v>
          </cell>
          <cell r="AS28">
            <v>1</v>
          </cell>
          <cell r="AT28">
            <v>80</v>
          </cell>
          <cell r="AU28">
            <v>12</v>
          </cell>
        </row>
        <row r="29">
          <cell r="B29">
            <v>23</v>
          </cell>
          <cell r="C29" t="str">
            <v>Drs. SASTRO JAGO HARTONO</v>
          </cell>
          <cell r="D29">
            <v>0.9</v>
          </cell>
          <cell r="E29">
            <v>1</v>
          </cell>
          <cell r="F29">
            <v>80</v>
          </cell>
          <cell r="G29">
            <v>1</v>
          </cell>
          <cell r="I29">
            <v>6</v>
          </cell>
          <cell r="J29">
            <v>1</v>
          </cell>
          <cell r="K29">
            <v>80</v>
          </cell>
          <cell r="L29">
            <v>12</v>
          </cell>
          <cell r="N29">
            <v>9</v>
          </cell>
          <cell r="O29">
            <v>1</v>
          </cell>
          <cell r="P29">
            <v>80</v>
          </cell>
          <cell r="Q29">
            <v>12</v>
          </cell>
          <cell r="S29">
            <v>6</v>
          </cell>
          <cell r="T29">
            <v>1</v>
          </cell>
          <cell r="U29">
            <v>76</v>
          </cell>
          <cell r="V29">
            <v>12</v>
          </cell>
          <cell r="X29">
            <v>4.5</v>
          </cell>
          <cell r="Y29">
            <v>1</v>
          </cell>
          <cell r="Z29">
            <v>76</v>
          </cell>
          <cell r="AA29">
            <v>12</v>
          </cell>
          <cell r="AC29">
            <v>0.45</v>
          </cell>
          <cell r="AD29">
            <v>1</v>
          </cell>
          <cell r="AE29">
            <v>76</v>
          </cell>
          <cell r="AF29">
            <v>1</v>
          </cell>
          <cell r="AH29">
            <v>9</v>
          </cell>
          <cell r="AI29">
            <v>1</v>
          </cell>
          <cell r="AJ29">
            <v>76</v>
          </cell>
          <cell r="AK29">
            <v>12</v>
          </cell>
          <cell r="AM29">
            <v>0.9</v>
          </cell>
          <cell r="AN29">
            <v>1</v>
          </cell>
          <cell r="AO29">
            <v>76</v>
          </cell>
          <cell r="AP29">
            <v>1</v>
          </cell>
          <cell r="AR29">
            <v>0.75</v>
          </cell>
          <cell r="AS29">
            <v>1</v>
          </cell>
          <cell r="AT29">
            <v>80</v>
          </cell>
          <cell r="AU29">
            <v>12</v>
          </cell>
        </row>
        <row r="30">
          <cell r="B30">
            <v>24</v>
          </cell>
          <cell r="C30" t="str">
            <v>RUSTIATI, S.Pd, M.Pd</v>
          </cell>
          <cell r="D30">
            <v>0.6</v>
          </cell>
          <cell r="E30">
            <v>1</v>
          </cell>
          <cell r="F30">
            <v>80</v>
          </cell>
          <cell r="G30">
            <v>1</v>
          </cell>
          <cell r="I30">
            <v>5.6</v>
          </cell>
          <cell r="J30">
            <v>1</v>
          </cell>
          <cell r="K30">
            <v>80</v>
          </cell>
          <cell r="L30">
            <v>12</v>
          </cell>
          <cell r="N30">
            <v>6</v>
          </cell>
          <cell r="O30">
            <v>1</v>
          </cell>
          <cell r="P30">
            <v>76</v>
          </cell>
          <cell r="Q30">
            <v>12</v>
          </cell>
          <cell r="S30">
            <v>4</v>
          </cell>
          <cell r="T30">
            <v>1</v>
          </cell>
          <cell r="U30">
            <v>76</v>
          </cell>
          <cell r="V30">
            <v>12</v>
          </cell>
          <cell r="X30">
            <v>3</v>
          </cell>
          <cell r="Y30">
            <v>1</v>
          </cell>
          <cell r="Z30">
            <v>76</v>
          </cell>
          <cell r="AA30">
            <v>12</v>
          </cell>
          <cell r="AC30">
            <v>0.3</v>
          </cell>
          <cell r="AD30">
            <v>1</v>
          </cell>
          <cell r="AE30">
            <v>76</v>
          </cell>
          <cell r="AF30">
            <v>1</v>
          </cell>
          <cell r="AH30">
            <v>6</v>
          </cell>
          <cell r="AI30">
            <v>1</v>
          </cell>
          <cell r="AJ30">
            <v>76</v>
          </cell>
          <cell r="AK30">
            <v>12</v>
          </cell>
          <cell r="AM30">
            <v>0.6</v>
          </cell>
          <cell r="AN30">
            <v>1</v>
          </cell>
          <cell r="AO30">
            <v>76</v>
          </cell>
          <cell r="AP30">
            <v>1</v>
          </cell>
          <cell r="AR30">
            <v>0.75</v>
          </cell>
          <cell r="AS30">
            <v>1</v>
          </cell>
          <cell r="AT30">
            <v>80</v>
          </cell>
          <cell r="AU30">
            <v>12</v>
          </cell>
        </row>
        <row r="31">
          <cell r="B31">
            <v>25</v>
          </cell>
          <cell r="C31" t="str">
            <v>SARJONO S.Pd</v>
          </cell>
          <cell r="D31">
            <v>0.6</v>
          </cell>
          <cell r="E31">
            <v>1</v>
          </cell>
          <cell r="F31">
            <v>80</v>
          </cell>
          <cell r="G31">
            <v>1</v>
          </cell>
          <cell r="I31">
            <v>5.6</v>
          </cell>
          <cell r="J31">
            <v>1</v>
          </cell>
          <cell r="K31">
            <v>80</v>
          </cell>
          <cell r="L31">
            <v>12</v>
          </cell>
          <cell r="N31">
            <v>6</v>
          </cell>
          <cell r="O31">
            <v>1</v>
          </cell>
          <cell r="P31">
            <v>76</v>
          </cell>
          <cell r="Q31">
            <v>12</v>
          </cell>
          <cell r="S31">
            <v>4</v>
          </cell>
          <cell r="T31">
            <v>1</v>
          </cell>
          <cell r="U31">
            <v>76</v>
          </cell>
          <cell r="V31">
            <v>12</v>
          </cell>
          <cell r="X31">
            <v>3</v>
          </cell>
          <cell r="Y31">
            <v>1</v>
          </cell>
          <cell r="Z31">
            <v>76</v>
          </cell>
          <cell r="AA31">
            <v>12</v>
          </cell>
          <cell r="AC31">
            <v>0.3</v>
          </cell>
          <cell r="AD31">
            <v>1</v>
          </cell>
          <cell r="AE31">
            <v>76</v>
          </cell>
          <cell r="AF31">
            <v>1</v>
          </cell>
          <cell r="AH31">
            <v>6</v>
          </cell>
          <cell r="AI31">
            <v>1</v>
          </cell>
          <cell r="AJ31">
            <v>76</v>
          </cell>
          <cell r="AK31">
            <v>12</v>
          </cell>
          <cell r="AM31">
            <v>0.6</v>
          </cell>
          <cell r="AN31">
            <v>1</v>
          </cell>
          <cell r="AO31">
            <v>76</v>
          </cell>
          <cell r="AP31">
            <v>1</v>
          </cell>
          <cell r="AR31">
            <v>0.75</v>
          </cell>
          <cell r="AS31">
            <v>1</v>
          </cell>
          <cell r="AT31">
            <v>80</v>
          </cell>
          <cell r="AU31">
            <v>12</v>
          </cell>
        </row>
        <row r="32">
          <cell r="B32">
            <v>26</v>
          </cell>
          <cell r="C32" t="str">
            <v>Drs. AGUS UTOYO, MM</v>
          </cell>
          <cell r="D32">
            <v>0.9</v>
          </cell>
          <cell r="E32">
            <v>1</v>
          </cell>
          <cell r="F32">
            <v>80</v>
          </cell>
          <cell r="G32">
            <v>1</v>
          </cell>
          <cell r="I32">
            <v>6</v>
          </cell>
          <cell r="J32">
            <v>1</v>
          </cell>
          <cell r="K32">
            <v>80</v>
          </cell>
          <cell r="L32">
            <v>12</v>
          </cell>
          <cell r="N32">
            <v>9</v>
          </cell>
          <cell r="O32">
            <v>1</v>
          </cell>
          <cell r="P32">
            <v>76</v>
          </cell>
          <cell r="Q32">
            <v>12</v>
          </cell>
          <cell r="S32">
            <v>6</v>
          </cell>
          <cell r="T32">
            <v>1</v>
          </cell>
          <cell r="U32">
            <v>76</v>
          </cell>
          <cell r="V32">
            <v>12</v>
          </cell>
          <cell r="X32">
            <v>4.5</v>
          </cell>
          <cell r="Y32">
            <v>1</v>
          </cell>
          <cell r="Z32">
            <v>76</v>
          </cell>
          <cell r="AA32">
            <v>12</v>
          </cell>
          <cell r="AC32">
            <v>0.45</v>
          </cell>
          <cell r="AD32">
            <v>1</v>
          </cell>
          <cell r="AE32">
            <v>76</v>
          </cell>
          <cell r="AF32">
            <v>1</v>
          </cell>
          <cell r="AH32">
            <v>9</v>
          </cell>
          <cell r="AI32">
            <v>1</v>
          </cell>
          <cell r="AJ32">
            <v>76</v>
          </cell>
          <cell r="AK32">
            <v>12</v>
          </cell>
          <cell r="AM32">
            <v>0.9</v>
          </cell>
          <cell r="AN32">
            <v>1</v>
          </cell>
          <cell r="AO32">
            <v>76</v>
          </cell>
          <cell r="AP32">
            <v>1</v>
          </cell>
          <cell r="AR32">
            <v>0.75</v>
          </cell>
          <cell r="AS32">
            <v>1</v>
          </cell>
          <cell r="AT32">
            <v>80</v>
          </cell>
          <cell r="AU32">
            <v>12</v>
          </cell>
        </row>
        <row r="33">
          <cell r="B33">
            <v>27</v>
          </cell>
          <cell r="C33" t="str">
            <v>MARWI, S.Pd.I</v>
          </cell>
          <cell r="D33">
            <v>0.9</v>
          </cell>
          <cell r="E33">
            <v>1</v>
          </cell>
          <cell r="F33">
            <v>80</v>
          </cell>
          <cell r="G33">
            <v>1</v>
          </cell>
          <cell r="I33">
            <v>6</v>
          </cell>
          <cell r="J33">
            <v>1</v>
          </cell>
          <cell r="K33">
            <v>80</v>
          </cell>
          <cell r="L33">
            <v>12</v>
          </cell>
          <cell r="N33">
            <v>9</v>
          </cell>
          <cell r="O33">
            <v>1</v>
          </cell>
          <cell r="P33">
            <v>76</v>
          </cell>
          <cell r="Q33">
            <v>12</v>
          </cell>
          <cell r="S33">
            <v>6</v>
          </cell>
          <cell r="T33">
            <v>1</v>
          </cell>
          <cell r="U33">
            <v>76</v>
          </cell>
          <cell r="V33">
            <v>12</v>
          </cell>
          <cell r="X33">
            <v>4.5</v>
          </cell>
          <cell r="Y33">
            <v>1</v>
          </cell>
          <cell r="Z33">
            <v>76</v>
          </cell>
          <cell r="AA33">
            <v>12</v>
          </cell>
          <cell r="AC33">
            <v>0.45</v>
          </cell>
          <cell r="AD33">
            <v>1</v>
          </cell>
          <cell r="AE33">
            <v>76</v>
          </cell>
          <cell r="AF33">
            <v>1</v>
          </cell>
          <cell r="AH33">
            <v>9</v>
          </cell>
          <cell r="AI33">
            <v>1</v>
          </cell>
          <cell r="AJ33">
            <v>76</v>
          </cell>
          <cell r="AK33">
            <v>12</v>
          </cell>
          <cell r="AM33">
            <v>0.9</v>
          </cell>
          <cell r="AN33">
            <v>1</v>
          </cell>
          <cell r="AO33">
            <v>76</v>
          </cell>
          <cell r="AP33">
            <v>1</v>
          </cell>
          <cell r="AR33">
            <v>0.75</v>
          </cell>
          <cell r="AS33">
            <v>1</v>
          </cell>
          <cell r="AT33">
            <v>80</v>
          </cell>
          <cell r="AU33">
            <v>12</v>
          </cell>
        </row>
        <row r="34">
          <cell r="B34">
            <v>28</v>
          </cell>
          <cell r="C34" t="str">
            <v>SUHARTONO, S.Pd</v>
          </cell>
          <cell r="D34">
            <v>0.9</v>
          </cell>
          <cell r="E34">
            <v>1</v>
          </cell>
          <cell r="F34">
            <v>80</v>
          </cell>
          <cell r="G34">
            <v>1</v>
          </cell>
          <cell r="I34">
            <v>6</v>
          </cell>
          <cell r="J34">
            <v>1</v>
          </cell>
          <cell r="K34">
            <v>80</v>
          </cell>
          <cell r="L34">
            <v>12</v>
          </cell>
          <cell r="N34">
            <v>9</v>
          </cell>
          <cell r="O34">
            <v>1</v>
          </cell>
          <cell r="P34">
            <v>76</v>
          </cell>
          <cell r="Q34">
            <v>12</v>
          </cell>
          <cell r="S34">
            <v>6</v>
          </cell>
          <cell r="T34">
            <v>1</v>
          </cell>
          <cell r="U34">
            <v>76</v>
          </cell>
          <cell r="V34">
            <v>12</v>
          </cell>
          <cell r="X34">
            <v>4.5</v>
          </cell>
          <cell r="Y34">
            <v>1</v>
          </cell>
          <cell r="Z34">
            <v>76</v>
          </cell>
          <cell r="AA34">
            <v>12</v>
          </cell>
          <cell r="AC34">
            <v>0.45</v>
          </cell>
          <cell r="AD34">
            <v>1</v>
          </cell>
          <cell r="AE34">
            <v>76</v>
          </cell>
          <cell r="AF34">
            <v>1</v>
          </cell>
          <cell r="AH34">
            <v>9</v>
          </cell>
          <cell r="AI34">
            <v>1</v>
          </cell>
          <cell r="AJ34">
            <v>76</v>
          </cell>
          <cell r="AK34">
            <v>12</v>
          </cell>
          <cell r="AM34">
            <v>0.9</v>
          </cell>
          <cell r="AN34">
            <v>1</v>
          </cell>
          <cell r="AO34">
            <v>76</v>
          </cell>
          <cell r="AP34">
            <v>1</v>
          </cell>
          <cell r="AR34">
            <v>0.75</v>
          </cell>
          <cell r="AS34">
            <v>1</v>
          </cell>
          <cell r="AT34">
            <v>76</v>
          </cell>
          <cell r="AU34">
            <v>12</v>
          </cell>
        </row>
        <row r="35">
          <cell r="B35">
            <v>29</v>
          </cell>
          <cell r="C35" t="str">
            <v>EUIS KURAISIN, M.Pd</v>
          </cell>
          <cell r="D35">
            <v>0.9</v>
          </cell>
          <cell r="E35">
            <v>1</v>
          </cell>
          <cell r="F35">
            <v>80</v>
          </cell>
          <cell r="G35">
            <v>1</v>
          </cell>
          <cell r="I35">
            <v>6</v>
          </cell>
          <cell r="J35">
            <v>1</v>
          </cell>
          <cell r="K35">
            <v>80</v>
          </cell>
          <cell r="L35">
            <v>12</v>
          </cell>
          <cell r="N35">
            <v>9</v>
          </cell>
          <cell r="O35">
            <v>1</v>
          </cell>
          <cell r="P35">
            <v>76</v>
          </cell>
          <cell r="Q35">
            <v>12</v>
          </cell>
          <cell r="S35">
            <v>6</v>
          </cell>
          <cell r="T35">
            <v>1</v>
          </cell>
          <cell r="U35">
            <v>76</v>
          </cell>
          <cell r="V35">
            <v>12</v>
          </cell>
          <cell r="X35">
            <v>4.5</v>
          </cell>
          <cell r="Y35">
            <v>1</v>
          </cell>
          <cell r="Z35">
            <v>76</v>
          </cell>
          <cell r="AA35">
            <v>12</v>
          </cell>
          <cell r="AC35">
            <v>0.45</v>
          </cell>
          <cell r="AD35">
            <v>1</v>
          </cell>
          <cell r="AE35">
            <v>76</v>
          </cell>
          <cell r="AF35">
            <v>1</v>
          </cell>
          <cell r="AH35">
            <v>9</v>
          </cell>
          <cell r="AI35">
            <v>1</v>
          </cell>
          <cell r="AJ35">
            <v>76</v>
          </cell>
          <cell r="AK35">
            <v>12</v>
          </cell>
          <cell r="AM35">
            <v>0.9</v>
          </cell>
          <cell r="AN35">
            <v>1</v>
          </cell>
          <cell r="AO35">
            <v>76</v>
          </cell>
          <cell r="AP35">
            <v>1</v>
          </cell>
          <cell r="AR35">
            <v>0.75</v>
          </cell>
          <cell r="AS35">
            <v>1</v>
          </cell>
          <cell r="AT35">
            <v>76</v>
          </cell>
          <cell r="AU35">
            <v>12</v>
          </cell>
        </row>
        <row r="36">
          <cell r="B36">
            <v>30</v>
          </cell>
          <cell r="C36" t="str">
            <v>Dra. Hj. NUROZIAH</v>
          </cell>
          <cell r="D36">
            <v>0.9</v>
          </cell>
          <cell r="E36">
            <v>1</v>
          </cell>
          <cell r="F36">
            <v>76</v>
          </cell>
          <cell r="G36">
            <v>1</v>
          </cell>
          <cell r="I36">
            <v>6</v>
          </cell>
          <cell r="J36">
            <v>1</v>
          </cell>
          <cell r="K36">
            <v>80</v>
          </cell>
          <cell r="L36">
            <v>12</v>
          </cell>
          <cell r="N36">
            <v>9</v>
          </cell>
          <cell r="O36">
            <v>1</v>
          </cell>
          <cell r="P36">
            <v>76</v>
          </cell>
          <cell r="Q36">
            <v>12</v>
          </cell>
          <cell r="S36">
            <v>6</v>
          </cell>
          <cell r="T36">
            <v>1</v>
          </cell>
          <cell r="U36">
            <v>76</v>
          </cell>
          <cell r="V36">
            <v>12</v>
          </cell>
          <cell r="X36">
            <v>4.5</v>
          </cell>
          <cell r="Y36">
            <v>1</v>
          </cell>
          <cell r="Z36">
            <v>76</v>
          </cell>
          <cell r="AA36">
            <v>12</v>
          </cell>
          <cell r="AC36">
            <v>0.45</v>
          </cell>
          <cell r="AD36">
            <v>1</v>
          </cell>
          <cell r="AE36">
            <v>70</v>
          </cell>
          <cell r="AF36">
            <v>1</v>
          </cell>
          <cell r="AH36">
            <v>9</v>
          </cell>
          <cell r="AI36">
            <v>1</v>
          </cell>
          <cell r="AJ36">
            <v>70</v>
          </cell>
          <cell r="AK36">
            <v>12</v>
          </cell>
          <cell r="AM36">
            <v>0.9</v>
          </cell>
          <cell r="AN36">
            <v>1</v>
          </cell>
          <cell r="AO36">
            <v>70</v>
          </cell>
          <cell r="AP36">
            <v>1</v>
          </cell>
          <cell r="AR36">
            <v>0.75</v>
          </cell>
          <cell r="AS36">
            <v>1</v>
          </cell>
          <cell r="AT36">
            <v>76</v>
          </cell>
          <cell r="AU36">
            <v>12</v>
          </cell>
        </row>
        <row r="37">
          <cell r="B37" t="str">
            <v/>
          </cell>
          <cell r="C37" t="str">
            <v/>
          </cell>
          <cell r="D37" t="str">
            <v/>
          </cell>
          <cell r="AH37" t="str">
            <v/>
          </cell>
          <cell r="AM37" t="str">
            <v/>
          </cell>
          <cell r="AR37" t="str">
            <v/>
          </cell>
        </row>
        <row r="38">
          <cell r="B38" t="str">
            <v/>
          </cell>
          <cell r="C38" t="str">
            <v/>
          </cell>
          <cell r="D38" t="str">
            <v/>
          </cell>
          <cell r="AH38" t="str">
            <v/>
          </cell>
          <cell r="AM38" t="str">
            <v/>
          </cell>
          <cell r="AR38" t="str">
            <v/>
          </cell>
        </row>
        <row r="39">
          <cell r="B39" t="str">
            <v/>
          </cell>
          <cell r="C39" t="str">
            <v/>
          </cell>
          <cell r="D39" t="str">
            <v/>
          </cell>
          <cell r="AH39" t="str">
            <v/>
          </cell>
          <cell r="AM39" t="str">
            <v/>
          </cell>
          <cell r="AR39" t="str">
            <v/>
          </cell>
        </row>
        <row r="40">
          <cell r="B40" t="str">
            <v/>
          </cell>
          <cell r="C40" t="str">
            <v/>
          </cell>
          <cell r="D40" t="str">
            <v/>
          </cell>
          <cell r="AH40" t="str">
            <v/>
          </cell>
          <cell r="AM40" t="str">
            <v/>
          </cell>
          <cell r="AR40" t="str">
            <v/>
          </cell>
        </row>
        <row r="41">
          <cell r="B41" t="str">
            <v/>
          </cell>
          <cell r="C41" t="str">
            <v/>
          </cell>
          <cell r="D41" t="str">
            <v/>
          </cell>
          <cell r="AH41" t="str">
            <v/>
          </cell>
          <cell r="AM41" t="str">
            <v/>
          </cell>
          <cell r="AR41" t="str">
            <v/>
          </cell>
        </row>
        <row r="42">
          <cell r="B42" t="str">
            <v/>
          </cell>
          <cell r="C42" t="str">
            <v/>
          </cell>
          <cell r="D42" t="str">
            <v/>
          </cell>
          <cell r="AH42" t="str">
            <v/>
          </cell>
          <cell r="AM42" t="str">
            <v/>
          </cell>
          <cell r="AR42" t="str">
            <v/>
          </cell>
        </row>
        <row r="43">
          <cell r="B43" t="str">
            <v/>
          </cell>
          <cell r="C43" t="str">
            <v/>
          </cell>
          <cell r="D43" t="str">
            <v/>
          </cell>
          <cell r="AH43" t="str">
            <v/>
          </cell>
          <cell r="AM43" t="str">
            <v/>
          </cell>
          <cell r="AR43" t="str">
            <v/>
          </cell>
        </row>
        <row r="44">
          <cell r="B44" t="str">
            <v/>
          </cell>
          <cell r="C44" t="str">
            <v/>
          </cell>
          <cell r="D44" t="str">
            <v/>
          </cell>
          <cell r="AH44" t="str">
            <v/>
          </cell>
          <cell r="AM44" t="str">
            <v/>
          </cell>
          <cell r="AR44" t="str">
            <v/>
          </cell>
        </row>
        <row r="45">
          <cell r="B45" t="str">
            <v/>
          </cell>
          <cell r="C45" t="str">
            <v/>
          </cell>
          <cell r="D45" t="str">
            <v/>
          </cell>
          <cell r="AH45" t="str">
            <v/>
          </cell>
          <cell r="AM45" t="str">
            <v/>
          </cell>
          <cell r="AR45" t="str">
            <v/>
          </cell>
        </row>
        <row r="46">
          <cell r="B46" t="str">
            <v/>
          </cell>
          <cell r="C46" t="str">
            <v/>
          </cell>
          <cell r="D46" t="str">
            <v/>
          </cell>
          <cell r="AH46" t="str">
            <v/>
          </cell>
          <cell r="AM46" t="str">
            <v/>
          </cell>
          <cell r="AR46" t="str">
            <v/>
          </cell>
        </row>
        <row r="47">
          <cell r="B47" t="str">
            <v/>
          </cell>
          <cell r="C47" t="str">
            <v/>
          </cell>
          <cell r="D47" t="str">
            <v/>
          </cell>
          <cell r="AH47" t="str">
            <v/>
          </cell>
          <cell r="AM47" t="str">
            <v/>
          </cell>
          <cell r="AR47" t="str">
            <v/>
          </cell>
        </row>
        <row r="48">
          <cell r="B48" t="str">
            <v/>
          </cell>
          <cell r="C48" t="str">
            <v/>
          </cell>
          <cell r="D48" t="str">
            <v/>
          </cell>
          <cell r="AH48" t="str">
            <v/>
          </cell>
          <cell r="AM48" t="str">
            <v/>
          </cell>
          <cell r="AR48" t="str">
            <v/>
          </cell>
        </row>
        <row r="49">
          <cell r="B49" t="str">
            <v/>
          </cell>
          <cell r="C49" t="str">
            <v/>
          </cell>
          <cell r="D49" t="str">
            <v/>
          </cell>
          <cell r="AH49" t="str">
            <v/>
          </cell>
          <cell r="AM49" t="str">
            <v/>
          </cell>
          <cell r="AR49" t="str">
            <v/>
          </cell>
        </row>
        <row r="50">
          <cell r="B50" t="str">
            <v/>
          </cell>
          <cell r="C50" t="str">
            <v/>
          </cell>
          <cell r="D50" t="str">
            <v/>
          </cell>
          <cell r="AH50" t="str">
            <v/>
          </cell>
          <cell r="AM50" t="str">
            <v/>
          </cell>
          <cell r="AR50" t="str">
            <v/>
          </cell>
        </row>
        <row r="51">
          <cell r="B51" t="str">
            <v/>
          </cell>
          <cell r="C51" t="str">
            <v/>
          </cell>
          <cell r="D51" t="str">
            <v/>
          </cell>
          <cell r="AH51" t="str">
            <v/>
          </cell>
          <cell r="AM51" t="str">
            <v/>
          </cell>
          <cell r="AR51" t="str">
            <v/>
          </cell>
        </row>
        <row r="52">
          <cell r="B52" t="str">
            <v/>
          </cell>
          <cell r="C52" t="str">
            <v/>
          </cell>
          <cell r="D52" t="str">
            <v/>
          </cell>
          <cell r="AH52" t="str">
            <v/>
          </cell>
          <cell r="AM52" t="str">
            <v/>
          </cell>
          <cell r="AR52" t="str">
            <v/>
          </cell>
        </row>
        <row r="53">
          <cell r="B53" t="str">
            <v/>
          </cell>
          <cell r="C53" t="str">
            <v/>
          </cell>
          <cell r="D53" t="str">
            <v/>
          </cell>
          <cell r="AH53" t="str">
            <v/>
          </cell>
          <cell r="AM53" t="str">
            <v/>
          </cell>
          <cell r="AR53" t="str">
            <v/>
          </cell>
        </row>
        <row r="54">
          <cell r="B54" t="str">
            <v/>
          </cell>
          <cell r="C54" t="str">
            <v/>
          </cell>
          <cell r="D54" t="str">
            <v/>
          </cell>
          <cell r="AH54" t="str">
            <v/>
          </cell>
          <cell r="AM54" t="str">
            <v/>
          </cell>
          <cell r="AR54" t="str">
            <v/>
          </cell>
        </row>
        <row r="55">
          <cell r="B55" t="str">
            <v/>
          </cell>
          <cell r="C55" t="str">
            <v/>
          </cell>
          <cell r="D55" t="str">
            <v/>
          </cell>
          <cell r="AH55" t="str">
            <v/>
          </cell>
          <cell r="AM55" t="str">
            <v/>
          </cell>
          <cell r="AR55" t="str">
            <v/>
          </cell>
        </row>
        <row r="56">
          <cell r="B56" t="str">
            <v/>
          </cell>
          <cell r="C56" t="str">
            <v/>
          </cell>
          <cell r="D56" t="str">
            <v/>
          </cell>
          <cell r="AH56" t="str">
            <v/>
          </cell>
          <cell r="AM56" t="str">
            <v/>
          </cell>
          <cell r="AR56" t="str">
            <v/>
          </cell>
        </row>
        <row r="57">
          <cell r="B57" t="str">
            <v/>
          </cell>
          <cell r="C57" t="str">
            <v/>
          </cell>
          <cell r="D57" t="str">
            <v/>
          </cell>
          <cell r="AH57" t="str">
            <v/>
          </cell>
          <cell r="AM57" t="str">
            <v/>
          </cell>
          <cell r="AR57" t="str">
            <v/>
          </cell>
        </row>
        <row r="58">
          <cell r="B58" t="str">
            <v/>
          </cell>
          <cell r="C58" t="str">
            <v/>
          </cell>
          <cell r="D58" t="str">
            <v/>
          </cell>
          <cell r="AH58" t="str">
            <v/>
          </cell>
          <cell r="AM58" t="str">
            <v/>
          </cell>
          <cell r="AR58" t="str">
            <v/>
          </cell>
        </row>
        <row r="59">
          <cell r="B59" t="str">
            <v/>
          </cell>
          <cell r="C59" t="str">
            <v/>
          </cell>
          <cell r="D59" t="str">
            <v/>
          </cell>
          <cell r="AH59" t="str">
            <v/>
          </cell>
          <cell r="AM59" t="str">
            <v/>
          </cell>
          <cell r="AR59" t="str">
            <v/>
          </cell>
        </row>
        <row r="60">
          <cell r="B60" t="str">
            <v/>
          </cell>
          <cell r="C60" t="str">
            <v/>
          </cell>
          <cell r="D60" t="str">
            <v/>
          </cell>
          <cell r="AH60" t="str">
            <v/>
          </cell>
          <cell r="AM60" t="str">
            <v/>
          </cell>
          <cell r="AR60" t="str">
            <v/>
          </cell>
        </row>
        <row r="61">
          <cell r="B61" t="str">
            <v/>
          </cell>
          <cell r="C61" t="str">
            <v/>
          </cell>
          <cell r="D61" t="str">
            <v/>
          </cell>
          <cell r="AH61" t="str">
            <v/>
          </cell>
          <cell r="AM61" t="str">
            <v/>
          </cell>
          <cell r="AR61" t="str">
            <v/>
          </cell>
        </row>
        <row r="62">
          <cell r="B62" t="str">
            <v/>
          </cell>
          <cell r="C62" t="str">
            <v/>
          </cell>
          <cell r="D62" t="str">
            <v/>
          </cell>
          <cell r="AH62" t="str">
            <v/>
          </cell>
          <cell r="AM62" t="str">
            <v/>
          </cell>
          <cell r="AR62" t="str">
            <v/>
          </cell>
        </row>
        <row r="63">
          <cell r="B63" t="str">
            <v/>
          </cell>
          <cell r="C63" t="str">
            <v/>
          </cell>
          <cell r="D63" t="str">
            <v/>
          </cell>
          <cell r="AH63" t="str">
            <v/>
          </cell>
          <cell r="AM63" t="str">
            <v/>
          </cell>
          <cell r="AR63" t="str">
            <v/>
          </cell>
        </row>
        <row r="64">
          <cell r="B64" t="str">
            <v/>
          </cell>
          <cell r="C64" t="str">
            <v/>
          </cell>
          <cell r="D64" t="str">
            <v/>
          </cell>
          <cell r="AH64" t="str">
            <v/>
          </cell>
          <cell r="AM64" t="str">
            <v/>
          </cell>
          <cell r="AR64" t="str">
            <v/>
          </cell>
        </row>
        <row r="65">
          <cell r="B65" t="str">
            <v/>
          </cell>
          <cell r="C65" t="str">
            <v/>
          </cell>
          <cell r="D65" t="str">
            <v/>
          </cell>
          <cell r="AH65" t="str">
            <v/>
          </cell>
          <cell r="AM65" t="str">
            <v/>
          </cell>
          <cell r="AR65" t="str">
            <v/>
          </cell>
        </row>
        <row r="66">
          <cell r="B66" t="str">
            <v/>
          </cell>
          <cell r="C66" t="str">
            <v/>
          </cell>
          <cell r="D66" t="str">
            <v/>
          </cell>
          <cell r="AH66" t="str">
            <v/>
          </cell>
          <cell r="AM66" t="str">
            <v/>
          </cell>
          <cell r="AR66" t="str">
            <v/>
          </cell>
        </row>
        <row r="67">
          <cell r="B67" t="str">
            <v/>
          </cell>
          <cell r="C67" t="str">
            <v/>
          </cell>
          <cell r="D67" t="str">
            <v/>
          </cell>
          <cell r="AH67" t="str">
            <v/>
          </cell>
          <cell r="AM67" t="str">
            <v/>
          </cell>
          <cell r="AR67" t="str">
            <v/>
          </cell>
        </row>
        <row r="68">
          <cell r="B68" t="str">
            <v/>
          </cell>
          <cell r="C68" t="str">
            <v/>
          </cell>
          <cell r="D68" t="str">
            <v/>
          </cell>
          <cell r="AH68" t="str">
            <v/>
          </cell>
          <cell r="AM68" t="str">
            <v/>
          </cell>
          <cell r="AR68" t="str">
            <v/>
          </cell>
        </row>
        <row r="69">
          <cell r="B69" t="str">
            <v/>
          </cell>
          <cell r="C69" t="str">
            <v/>
          </cell>
          <cell r="D69" t="str">
            <v/>
          </cell>
          <cell r="AH69" t="str">
            <v/>
          </cell>
          <cell r="AM69" t="str">
            <v/>
          </cell>
          <cell r="AR69" t="str">
            <v/>
          </cell>
        </row>
        <row r="70">
          <cell r="B70" t="str">
            <v/>
          </cell>
          <cell r="C70" t="str">
            <v/>
          </cell>
          <cell r="D70" t="str">
            <v/>
          </cell>
          <cell r="AH70" t="str">
            <v/>
          </cell>
          <cell r="AM70" t="str">
            <v/>
          </cell>
          <cell r="AR70" t="str">
            <v/>
          </cell>
        </row>
        <row r="71">
          <cell r="B71" t="str">
            <v/>
          </cell>
          <cell r="C71" t="str">
            <v/>
          </cell>
          <cell r="D71" t="str">
            <v/>
          </cell>
          <cell r="I71" t="str">
            <v/>
          </cell>
          <cell r="N71" t="str">
            <v/>
          </cell>
          <cell r="S71" t="str">
            <v/>
          </cell>
          <cell r="X71" t="str">
            <v/>
          </cell>
          <cell r="AC71" t="str">
            <v/>
          </cell>
          <cell r="AH71" t="str">
            <v/>
          </cell>
          <cell r="AM71" t="str">
            <v/>
          </cell>
          <cell r="AR71" t="str">
            <v/>
          </cell>
        </row>
        <row r="72">
          <cell r="B72" t="str">
            <v/>
          </cell>
          <cell r="C72" t="str">
            <v/>
          </cell>
          <cell r="D72" t="str">
            <v/>
          </cell>
          <cell r="I72" t="str">
            <v/>
          </cell>
          <cell r="N72" t="str">
            <v/>
          </cell>
          <cell r="S72" t="str">
            <v/>
          </cell>
          <cell r="X72" t="str">
            <v/>
          </cell>
          <cell r="AC72" t="str">
            <v/>
          </cell>
          <cell r="AH72" t="str">
            <v/>
          </cell>
          <cell r="AM72" t="str">
            <v/>
          </cell>
          <cell r="AR72" t="str">
            <v/>
          </cell>
        </row>
        <row r="73">
          <cell r="B73" t="str">
            <v/>
          </cell>
          <cell r="C73" t="str">
            <v/>
          </cell>
          <cell r="D73" t="str">
            <v/>
          </cell>
          <cell r="I73" t="str">
            <v/>
          </cell>
          <cell r="N73" t="str">
            <v/>
          </cell>
          <cell r="S73" t="str">
            <v/>
          </cell>
          <cell r="X73" t="str">
            <v/>
          </cell>
          <cell r="AC73" t="str">
            <v/>
          </cell>
          <cell r="AH73" t="str">
            <v/>
          </cell>
          <cell r="AM73" t="str">
            <v/>
          </cell>
          <cell r="AR73" t="str">
            <v/>
          </cell>
        </row>
        <row r="74">
          <cell r="B74" t="str">
            <v/>
          </cell>
          <cell r="C74" t="str">
            <v/>
          </cell>
          <cell r="D74" t="str">
            <v/>
          </cell>
          <cell r="I74" t="str">
            <v/>
          </cell>
          <cell r="N74" t="str">
            <v/>
          </cell>
          <cell r="S74" t="str">
            <v/>
          </cell>
          <cell r="X74" t="str">
            <v/>
          </cell>
          <cell r="AC74" t="str">
            <v/>
          </cell>
          <cell r="AH74" t="str">
            <v/>
          </cell>
          <cell r="AM74" t="str">
            <v/>
          </cell>
          <cell r="AR74" t="str">
            <v/>
          </cell>
        </row>
        <row r="75">
          <cell r="B75" t="str">
            <v/>
          </cell>
          <cell r="C75" t="str">
            <v/>
          </cell>
          <cell r="D75" t="str">
            <v/>
          </cell>
          <cell r="I75" t="str">
            <v/>
          </cell>
          <cell r="N75" t="str">
            <v/>
          </cell>
          <cell r="S75" t="str">
            <v/>
          </cell>
          <cell r="X75" t="str">
            <v/>
          </cell>
          <cell r="AC75" t="str">
            <v/>
          </cell>
          <cell r="AH75" t="str">
            <v/>
          </cell>
          <cell r="AM75" t="str">
            <v/>
          </cell>
          <cell r="AR75" t="str">
            <v/>
          </cell>
        </row>
        <row r="76">
          <cell r="B76" t="str">
            <v/>
          </cell>
          <cell r="C76" t="str">
            <v/>
          </cell>
          <cell r="D76" t="str">
            <v/>
          </cell>
          <cell r="I76" t="str">
            <v/>
          </cell>
          <cell r="N76" t="str">
            <v/>
          </cell>
          <cell r="S76" t="str">
            <v/>
          </cell>
          <cell r="X76" t="str">
            <v/>
          </cell>
          <cell r="AC76" t="str">
            <v/>
          </cell>
          <cell r="AH76" t="str">
            <v/>
          </cell>
          <cell r="AM76" t="str">
            <v/>
          </cell>
          <cell r="AR76" t="str">
            <v/>
          </cell>
        </row>
        <row r="77">
          <cell r="B77" t="str">
            <v/>
          </cell>
          <cell r="C77" t="str">
            <v/>
          </cell>
          <cell r="D77" t="str">
            <v/>
          </cell>
          <cell r="I77" t="str">
            <v/>
          </cell>
          <cell r="N77" t="str">
            <v/>
          </cell>
          <cell r="S77" t="str">
            <v/>
          </cell>
          <cell r="X77" t="str">
            <v/>
          </cell>
          <cell r="AC77" t="str">
            <v/>
          </cell>
          <cell r="AH77" t="str">
            <v/>
          </cell>
          <cell r="AM77" t="str">
            <v/>
          </cell>
          <cell r="AR77" t="str">
            <v/>
          </cell>
        </row>
        <row r="78">
          <cell r="B78" t="str">
            <v/>
          </cell>
          <cell r="C78" t="str">
            <v/>
          </cell>
          <cell r="D78" t="str">
            <v/>
          </cell>
          <cell r="I78" t="str">
            <v/>
          </cell>
          <cell r="N78" t="str">
            <v/>
          </cell>
          <cell r="S78" t="str">
            <v/>
          </cell>
          <cell r="X78" t="str">
            <v/>
          </cell>
          <cell r="AC78" t="str">
            <v/>
          </cell>
          <cell r="AH78" t="str">
            <v/>
          </cell>
          <cell r="AM78" t="str">
            <v/>
          </cell>
          <cell r="AR78" t="str">
            <v/>
          </cell>
        </row>
        <row r="79">
          <cell r="B79" t="str">
            <v/>
          </cell>
          <cell r="C79" t="str">
            <v/>
          </cell>
          <cell r="D79" t="str">
            <v/>
          </cell>
          <cell r="I79" t="str">
            <v/>
          </cell>
          <cell r="N79" t="str">
            <v/>
          </cell>
          <cell r="S79" t="str">
            <v/>
          </cell>
          <cell r="X79" t="str">
            <v/>
          </cell>
          <cell r="AC79" t="str">
            <v/>
          </cell>
          <cell r="AH79" t="str">
            <v/>
          </cell>
          <cell r="AM79" t="str">
            <v/>
          </cell>
          <cell r="AR79" t="str">
            <v/>
          </cell>
        </row>
        <row r="80">
          <cell r="B80" t="str">
            <v/>
          </cell>
          <cell r="C80" t="str">
            <v/>
          </cell>
          <cell r="D80" t="str">
            <v/>
          </cell>
          <cell r="I80" t="str">
            <v/>
          </cell>
          <cell r="N80" t="str">
            <v/>
          </cell>
          <cell r="S80" t="str">
            <v/>
          </cell>
          <cell r="X80" t="str">
            <v/>
          </cell>
          <cell r="AC80" t="str">
            <v/>
          </cell>
          <cell r="AH80" t="str">
            <v/>
          </cell>
          <cell r="AM80" t="str">
            <v/>
          </cell>
          <cell r="AR80" t="str">
            <v/>
          </cell>
        </row>
        <row r="81">
          <cell r="B81" t="str">
            <v/>
          </cell>
          <cell r="C81" t="str">
            <v/>
          </cell>
          <cell r="D81" t="str">
            <v/>
          </cell>
          <cell r="I81" t="str">
            <v/>
          </cell>
          <cell r="N81" t="str">
            <v/>
          </cell>
          <cell r="S81" t="str">
            <v/>
          </cell>
          <cell r="X81" t="str">
            <v/>
          </cell>
          <cell r="AC81" t="str">
            <v/>
          </cell>
          <cell r="AH81" t="str">
            <v/>
          </cell>
          <cell r="AM81" t="str">
            <v/>
          </cell>
          <cell r="AR81" t="str">
            <v/>
          </cell>
        </row>
        <row r="82">
          <cell r="B82" t="str">
            <v/>
          </cell>
          <cell r="C82" t="str">
            <v/>
          </cell>
          <cell r="D82" t="str">
            <v/>
          </cell>
          <cell r="I82" t="str">
            <v/>
          </cell>
          <cell r="N82" t="str">
            <v/>
          </cell>
          <cell r="S82" t="str">
            <v/>
          </cell>
          <cell r="X82" t="str">
            <v/>
          </cell>
          <cell r="AC82" t="str">
            <v/>
          </cell>
          <cell r="AH82" t="str">
            <v/>
          </cell>
          <cell r="AM82" t="str">
            <v/>
          </cell>
          <cell r="AR82" t="str">
            <v/>
          </cell>
        </row>
        <row r="83">
          <cell r="B83" t="str">
            <v/>
          </cell>
          <cell r="C83" t="str">
            <v/>
          </cell>
          <cell r="D83" t="str">
            <v/>
          </cell>
          <cell r="I83" t="str">
            <v/>
          </cell>
          <cell r="N83" t="str">
            <v/>
          </cell>
          <cell r="S83" t="str">
            <v/>
          </cell>
          <cell r="X83" t="str">
            <v/>
          </cell>
          <cell r="AC83" t="str">
            <v/>
          </cell>
          <cell r="AH83" t="str">
            <v/>
          </cell>
          <cell r="AM83" t="str">
            <v/>
          </cell>
          <cell r="AR83" t="str">
            <v/>
          </cell>
        </row>
        <row r="84">
          <cell r="B84" t="str">
            <v/>
          </cell>
          <cell r="C84" t="str">
            <v/>
          </cell>
          <cell r="D84" t="str">
            <v/>
          </cell>
          <cell r="I84" t="str">
            <v/>
          </cell>
          <cell r="N84" t="str">
            <v/>
          </cell>
          <cell r="S84" t="str">
            <v/>
          </cell>
          <cell r="X84" t="str">
            <v/>
          </cell>
          <cell r="AC84" t="str">
            <v/>
          </cell>
          <cell r="AH84" t="str">
            <v/>
          </cell>
          <cell r="AM84" t="str">
            <v/>
          </cell>
          <cell r="AR84" t="str">
            <v/>
          </cell>
        </row>
        <row r="85">
          <cell r="B85" t="str">
            <v/>
          </cell>
          <cell r="C85" t="str">
            <v/>
          </cell>
          <cell r="D85" t="str">
            <v/>
          </cell>
          <cell r="I85" t="str">
            <v/>
          </cell>
          <cell r="N85" t="str">
            <v/>
          </cell>
          <cell r="S85" t="str">
            <v/>
          </cell>
          <cell r="X85" t="str">
            <v/>
          </cell>
          <cell r="AC85" t="str">
            <v/>
          </cell>
          <cell r="AH85" t="str">
            <v/>
          </cell>
          <cell r="AM85" t="str">
            <v/>
          </cell>
          <cell r="AR85" t="str">
            <v/>
          </cell>
        </row>
        <row r="86">
          <cell r="B86" t="str">
            <v/>
          </cell>
          <cell r="C86" t="str">
            <v/>
          </cell>
          <cell r="D86" t="str">
            <v/>
          </cell>
          <cell r="I86" t="str">
            <v/>
          </cell>
          <cell r="N86" t="str">
            <v/>
          </cell>
          <cell r="S86" t="str">
            <v/>
          </cell>
          <cell r="X86" t="str">
            <v/>
          </cell>
          <cell r="AC86" t="str">
            <v/>
          </cell>
          <cell r="AH86" t="str">
            <v/>
          </cell>
          <cell r="AM86" t="str">
            <v/>
          </cell>
          <cell r="AR86" t="str">
            <v/>
          </cell>
        </row>
        <row r="87">
          <cell r="B87" t="str">
            <v/>
          </cell>
          <cell r="C87" t="str">
            <v/>
          </cell>
          <cell r="D87" t="str">
            <v/>
          </cell>
          <cell r="I87" t="str">
            <v/>
          </cell>
          <cell r="N87" t="str">
            <v/>
          </cell>
          <cell r="S87" t="str">
            <v/>
          </cell>
          <cell r="X87" t="str">
            <v/>
          </cell>
          <cell r="AC87" t="str">
            <v/>
          </cell>
          <cell r="AH87" t="str">
            <v/>
          </cell>
          <cell r="AM87" t="str">
            <v/>
          </cell>
          <cell r="AR87" t="str">
            <v/>
          </cell>
        </row>
        <row r="88">
          <cell r="B88" t="str">
            <v/>
          </cell>
          <cell r="C88" t="str">
            <v/>
          </cell>
          <cell r="D88" t="str">
            <v/>
          </cell>
          <cell r="I88" t="str">
            <v/>
          </cell>
          <cell r="N88" t="str">
            <v/>
          </cell>
          <cell r="S88" t="str">
            <v/>
          </cell>
          <cell r="X88" t="str">
            <v/>
          </cell>
          <cell r="AC88" t="str">
            <v/>
          </cell>
          <cell r="AH88" t="str">
            <v/>
          </cell>
          <cell r="AM88" t="str">
            <v/>
          </cell>
          <cell r="AR88" t="str">
            <v/>
          </cell>
        </row>
        <row r="89">
          <cell r="B89" t="str">
            <v/>
          </cell>
          <cell r="C89" t="str">
            <v/>
          </cell>
          <cell r="D89" t="str">
            <v/>
          </cell>
          <cell r="I89" t="str">
            <v/>
          </cell>
          <cell r="N89" t="str">
            <v/>
          </cell>
          <cell r="S89" t="str">
            <v/>
          </cell>
          <cell r="X89" t="str">
            <v/>
          </cell>
          <cell r="AC89" t="str">
            <v/>
          </cell>
          <cell r="AH89" t="str">
            <v/>
          </cell>
          <cell r="AM89" t="str">
            <v/>
          </cell>
          <cell r="AR89" t="str">
            <v/>
          </cell>
        </row>
        <row r="90">
          <cell r="B90" t="str">
            <v/>
          </cell>
          <cell r="C90" t="str">
            <v/>
          </cell>
          <cell r="D90" t="str">
            <v/>
          </cell>
          <cell r="I90" t="str">
            <v/>
          </cell>
          <cell r="N90" t="str">
            <v/>
          </cell>
          <cell r="S90" t="str">
            <v/>
          </cell>
          <cell r="X90" t="str">
            <v/>
          </cell>
          <cell r="AC90" t="str">
            <v/>
          </cell>
          <cell r="AH90" t="str">
            <v/>
          </cell>
          <cell r="AM90" t="str">
            <v/>
          </cell>
          <cell r="AR90" t="str">
            <v/>
          </cell>
        </row>
        <row r="91">
          <cell r="B91" t="str">
            <v/>
          </cell>
          <cell r="C91" t="str">
            <v/>
          </cell>
          <cell r="D91" t="str">
            <v/>
          </cell>
          <cell r="I91" t="str">
            <v/>
          </cell>
          <cell r="N91" t="str">
            <v/>
          </cell>
          <cell r="S91" t="str">
            <v/>
          </cell>
          <cell r="X91" t="str">
            <v/>
          </cell>
          <cell r="AC91" t="str">
            <v/>
          </cell>
          <cell r="AH91" t="str">
            <v/>
          </cell>
          <cell r="AM91" t="str">
            <v/>
          </cell>
          <cell r="AR91" t="str">
            <v/>
          </cell>
        </row>
        <row r="92">
          <cell r="B92" t="str">
            <v/>
          </cell>
          <cell r="C92" t="str">
            <v/>
          </cell>
          <cell r="D92" t="str">
            <v/>
          </cell>
          <cell r="I92" t="str">
            <v/>
          </cell>
          <cell r="N92" t="str">
            <v/>
          </cell>
          <cell r="S92" t="str">
            <v/>
          </cell>
          <cell r="X92" t="str">
            <v/>
          </cell>
          <cell r="AC92" t="str">
            <v/>
          </cell>
          <cell r="AH92" t="str">
            <v/>
          </cell>
          <cell r="AM92" t="str">
            <v/>
          </cell>
          <cell r="AR92" t="str">
            <v/>
          </cell>
        </row>
        <row r="93">
          <cell r="B93" t="str">
            <v/>
          </cell>
          <cell r="C93" t="str">
            <v/>
          </cell>
          <cell r="D93" t="str">
            <v/>
          </cell>
          <cell r="I93" t="str">
            <v/>
          </cell>
          <cell r="N93" t="str">
            <v/>
          </cell>
          <cell r="S93" t="str">
            <v/>
          </cell>
          <cell r="X93" t="str">
            <v/>
          </cell>
          <cell r="AC93" t="str">
            <v/>
          </cell>
          <cell r="AH93" t="str">
            <v/>
          </cell>
          <cell r="AM93" t="str">
            <v/>
          </cell>
          <cell r="AR93" t="str">
            <v/>
          </cell>
        </row>
        <row r="94">
          <cell r="B94" t="str">
            <v/>
          </cell>
          <cell r="C94" t="str">
            <v/>
          </cell>
          <cell r="D94" t="str">
            <v/>
          </cell>
          <cell r="I94" t="str">
            <v/>
          </cell>
          <cell r="N94" t="str">
            <v/>
          </cell>
          <cell r="S94" t="str">
            <v/>
          </cell>
          <cell r="X94" t="str">
            <v/>
          </cell>
          <cell r="AC94" t="str">
            <v/>
          </cell>
          <cell r="AH94" t="str">
            <v/>
          </cell>
          <cell r="AM94" t="str">
            <v/>
          </cell>
          <cell r="AR94" t="str">
            <v/>
          </cell>
        </row>
        <row r="95">
          <cell r="B95" t="str">
            <v/>
          </cell>
          <cell r="C95" t="str">
            <v/>
          </cell>
          <cell r="D95" t="str">
            <v/>
          </cell>
          <cell r="I95" t="str">
            <v/>
          </cell>
          <cell r="N95" t="str">
            <v/>
          </cell>
          <cell r="S95" t="str">
            <v/>
          </cell>
          <cell r="X95" t="str">
            <v/>
          </cell>
          <cell r="AC95" t="str">
            <v/>
          </cell>
          <cell r="AH95" t="str">
            <v/>
          </cell>
          <cell r="AM95" t="str">
            <v/>
          </cell>
          <cell r="AR95" t="str">
            <v/>
          </cell>
        </row>
        <row r="96">
          <cell r="B96" t="str">
            <v/>
          </cell>
          <cell r="C96" t="str">
            <v/>
          </cell>
          <cell r="D96" t="str">
            <v/>
          </cell>
          <cell r="I96" t="str">
            <v/>
          </cell>
          <cell r="N96" t="str">
            <v/>
          </cell>
          <cell r="S96" t="str">
            <v/>
          </cell>
          <cell r="X96" t="str">
            <v/>
          </cell>
          <cell r="AC96" t="str">
            <v/>
          </cell>
          <cell r="AH96" t="str">
            <v/>
          </cell>
          <cell r="AM96" t="str">
            <v/>
          </cell>
          <cell r="AR96" t="str">
            <v/>
          </cell>
        </row>
        <row r="97">
          <cell r="B97" t="str">
            <v/>
          </cell>
          <cell r="C97" t="str">
            <v/>
          </cell>
          <cell r="D97" t="str">
            <v/>
          </cell>
          <cell r="I97" t="str">
            <v/>
          </cell>
          <cell r="N97" t="str">
            <v/>
          </cell>
          <cell r="S97" t="str">
            <v/>
          </cell>
          <cell r="X97" t="str">
            <v/>
          </cell>
          <cell r="AC97" t="str">
            <v/>
          </cell>
          <cell r="AH97" t="str">
            <v/>
          </cell>
          <cell r="AM97" t="str">
            <v/>
          </cell>
          <cell r="AR97" t="str">
            <v/>
          </cell>
        </row>
        <row r="98">
          <cell r="B98" t="str">
            <v/>
          </cell>
          <cell r="C98" t="str">
            <v/>
          </cell>
          <cell r="D98" t="str">
            <v/>
          </cell>
          <cell r="I98" t="str">
            <v/>
          </cell>
          <cell r="N98" t="str">
            <v/>
          </cell>
          <cell r="S98" t="str">
            <v/>
          </cell>
          <cell r="X98" t="str">
            <v/>
          </cell>
          <cell r="AC98" t="str">
            <v/>
          </cell>
          <cell r="AH98" t="str">
            <v/>
          </cell>
          <cell r="AM98" t="str">
            <v/>
          </cell>
          <cell r="AR98" t="str">
            <v/>
          </cell>
        </row>
        <row r="99">
          <cell r="B99" t="str">
            <v/>
          </cell>
          <cell r="C99" t="str">
            <v/>
          </cell>
          <cell r="D99" t="str">
            <v/>
          </cell>
          <cell r="I99" t="str">
            <v/>
          </cell>
          <cell r="N99" t="str">
            <v/>
          </cell>
          <cell r="S99" t="str">
            <v/>
          </cell>
          <cell r="X99" t="str">
            <v/>
          </cell>
          <cell r="AC99" t="str">
            <v/>
          </cell>
          <cell r="AH99" t="str">
            <v/>
          </cell>
          <cell r="AM99" t="str">
            <v/>
          </cell>
          <cell r="AR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row>
      </sheetData>
      <sheetData sheetId="9" refreshError="1"/>
      <sheetData sheetId="10" refreshError="1">
        <row r="6">
          <cell r="B6">
            <v>1</v>
          </cell>
          <cell r="C6" t="str">
            <v>Dr. H. IDRUS ALWI, M.Pd</v>
          </cell>
          <cell r="D6">
            <v>2</v>
          </cell>
          <cell r="E6" t="str">
            <v xml:space="preserve">Keanggotaan dalam organisasi profesi sebagai ketua aktif Pokjawas Provinsi DKI Jakarta </v>
          </cell>
          <cell r="F6">
            <v>1</v>
          </cell>
          <cell r="G6">
            <v>1</v>
          </cell>
          <cell r="H6" t="str">
            <v>Laporan</v>
          </cell>
          <cell r="K6" t="str">
            <v/>
          </cell>
          <cell r="L6" t="str">
            <v/>
          </cell>
          <cell r="U6">
            <v>0</v>
          </cell>
        </row>
        <row r="7">
          <cell r="B7">
            <v>2</v>
          </cell>
          <cell r="C7" t="str">
            <v>Drs. H. SUJANGI</v>
          </cell>
          <cell r="D7">
            <v>2</v>
          </cell>
          <cell r="E7" t="str">
            <v>Keanggotaan dalam organisasi profesi sebagai ketua aktif Pokjawas Kota Jakarta Timur</v>
          </cell>
          <cell r="F7">
            <v>0.75</v>
          </cell>
          <cell r="G7">
            <v>1</v>
          </cell>
          <cell r="H7" t="str">
            <v>Laporan</v>
          </cell>
          <cell r="K7" t="str">
            <v/>
          </cell>
          <cell r="L7" t="str">
            <v/>
          </cell>
          <cell r="U7">
            <v>0</v>
          </cell>
        </row>
        <row r="8">
          <cell r="B8">
            <v>3</v>
          </cell>
          <cell r="C8" t="str">
            <v>Drs. M. SALEH</v>
          </cell>
          <cell r="D8">
            <v>2</v>
          </cell>
          <cell r="E8" t="str">
            <v xml:space="preserve">Keanggotaan dalam organisasi profesi sebagai anggota aktif Pokjawas Kota </v>
          </cell>
          <cell r="F8">
            <v>0.75</v>
          </cell>
          <cell r="G8">
            <v>1</v>
          </cell>
          <cell r="H8" t="str">
            <v>Laporan</v>
          </cell>
          <cell r="K8" t="str">
            <v/>
          </cell>
          <cell r="L8" t="str">
            <v/>
          </cell>
          <cell r="U8">
            <v>0</v>
          </cell>
        </row>
        <row r="9">
          <cell r="B9">
            <v>4</v>
          </cell>
          <cell r="C9" t="str">
            <v>SITI NURBAITI, S.Ag, M.Pd.I</v>
          </cell>
          <cell r="D9">
            <v>2</v>
          </cell>
          <cell r="E9" t="str">
            <v xml:space="preserve">Keanggotaan dalam organisasi profesi sebagai anggota aktif Pokjawas Kota </v>
          </cell>
          <cell r="F9">
            <v>0.75</v>
          </cell>
          <cell r="G9">
            <v>1</v>
          </cell>
          <cell r="H9" t="str">
            <v>Laporan</v>
          </cell>
          <cell r="K9" t="str">
            <v/>
          </cell>
          <cell r="L9" t="str">
            <v/>
          </cell>
          <cell r="U9">
            <v>0</v>
          </cell>
        </row>
        <row r="10">
          <cell r="B10">
            <v>5</v>
          </cell>
          <cell r="C10" t="str">
            <v>Drs. A. AMIN MUSTOFA, M.Pd</v>
          </cell>
          <cell r="D10">
            <v>2</v>
          </cell>
          <cell r="E10" t="str">
            <v xml:space="preserve">Keanggotaan dalam organisasi profesi sebagai anggota aktif Pokjawas Kota </v>
          </cell>
          <cell r="F10">
            <v>0.75</v>
          </cell>
          <cell r="G10">
            <v>1</v>
          </cell>
          <cell r="H10" t="str">
            <v>Laporan</v>
          </cell>
          <cell r="K10" t="str">
            <v/>
          </cell>
          <cell r="L10" t="str">
            <v/>
          </cell>
          <cell r="U10">
            <v>0</v>
          </cell>
        </row>
        <row r="11">
          <cell r="B11">
            <v>6</v>
          </cell>
          <cell r="C11" t="str">
            <v>Drs. AKHMAD SUGANDA, M.Pd</v>
          </cell>
          <cell r="D11">
            <v>2</v>
          </cell>
          <cell r="E11" t="str">
            <v xml:space="preserve">Keanggotaan dalam organisasi profesi sebagai anggota aktif Pokjawas Kota </v>
          </cell>
          <cell r="F11">
            <v>0.75</v>
          </cell>
          <cell r="G11">
            <v>1</v>
          </cell>
          <cell r="H11" t="str">
            <v>Laporan</v>
          </cell>
          <cell r="K11" t="str">
            <v/>
          </cell>
          <cell r="L11" t="str">
            <v/>
          </cell>
          <cell r="U11">
            <v>0</v>
          </cell>
        </row>
        <row r="12">
          <cell r="B12">
            <v>7</v>
          </cell>
          <cell r="C12" t="str">
            <v>Dr. Hj. KUN SRI WARDHANI, M.Pd</v>
          </cell>
          <cell r="D12">
            <v>2</v>
          </cell>
          <cell r="E12" t="str">
            <v xml:space="preserve">Keanggotaan dalam organisasi profesi sebagai anggota aktif Pokjawas Kota </v>
          </cell>
          <cell r="F12">
            <v>0.75</v>
          </cell>
          <cell r="G12">
            <v>1</v>
          </cell>
          <cell r="H12" t="str">
            <v>Laporan</v>
          </cell>
          <cell r="K12" t="str">
            <v/>
          </cell>
          <cell r="L12" t="str">
            <v/>
          </cell>
          <cell r="U12">
            <v>0</v>
          </cell>
        </row>
        <row r="13">
          <cell r="B13">
            <v>8</v>
          </cell>
          <cell r="C13" t="str">
            <v>ABDUL MANAP, M.Pd</v>
          </cell>
          <cell r="D13">
            <v>2</v>
          </cell>
          <cell r="E13" t="str">
            <v xml:space="preserve">Keanggotaan dalam organisasi profesi sebagai anggota aktif Pokjawas Kota </v>
          </cell>
          <cell r="F13">
            <v>0.75</v>
          </cell>
          <cell r="G13">
            <v>1</v>
          </cell>
          <cell r="H13" t="str">
            <v>Laporan</v>
          </cell>
          <cell r="K13" t="str">
            <v/>
          </cell>
          <cell r="L13" t="str">
            <v/>
          </cell>
          <cell r="U13">
            <v>0</v>
          </cell>
        </row>
        <row r="14">
          <cell r="B14">
            <v>9</v>
          </cell>
          <cell r="C14" t="str">
            <v>ABDUL WAHAB, S.Pd</v>
          </cell>
          <cell r="D14">
            <v>2</v>
          </cell>
          <cell r="E14" t="str">
            <v xml:space="preserve">Keanggotaan dalam organisasi profesi sebagai anggota aktif Pokjawas Kota </v>
          </cell>
          <cell r="F14">
            <v>0.75</v>
          </cell>
          <cell r="G14">
            <v>1</v>
          </cell>
          <cell r="H14" t="str">
            <v>Laporan</v>
          </cell>
          <cell r="K14" t="str">
            <v/>
          </cell>
          <cell r="L14" t="str">
            <v/>
          </cell>
          <cell r="U14">
            <v>0</v>
          </cell>
        </row>
        <row r="15">
          <cell r="B15">
            <v>10</v>
          </cell>
          <cell r="C15" t="str">
            <v>A. TAUFIK, S.Ag, MM</v>
          </cell>
          <cell r="D15">
            <v>2</v>
          </cell>
          <cell r="E15" t="str">
            <v xml:space="preserve">Keanggotaan dalam organisasi profesi sebagai anggota aktif Pokjawas Kota </v>
          </cell>
          <cell r="F15">
            <v>0.75</v>
          </cell>
          <cell r="G15">
            <v>1</v>
          </cell>
          <cell r="H15" t="str">
            <v>Laporan</v>
          </cell>
          <cell r="K15" t="str">
            <v/>
          </cell>
          <cell r="L15" t="str">
            <v/>
          </cell>
          <cell r="U15">
            <v>0</v>
          </cell>
        </row>
        <row r="16">
          <cell r="B16">
            <v>11</v>
          </cell>
          <cell r="C16" t="str">
            <v>Drs. HADI WIJAYA</v>
          </cell>
          <cell r="D16">
            <v>1</v>
          </cell>
          <cell r="E16" t="str">
            <v xml:space="preserve">Keanggotaan dalam organisasi profesi sebagai ketua aktif Pokjawas Kota </v>
          </cell>
          <cell r="F16">
            <v>1</v>
          </cell>
          <cell r="G16">
            <v>1</v>
          </cell>
          <cell r="H16" t="str">
            <v>Laporan</v>
          </cell>
          <cell r="K16" t="str">
            <v/>
          </cell>
          <cell r="L16" t="str">
            <v/>
          </cell>
          <cell r="U16">
            <v>0</v>
          </cell>
        </row>
        <row r="17">
          <cell r="B17">
            <v>12</v>
          </cell>
          <cell r="C17" t="str">
            <v>ARTATI ISMAILIA, SE, M.Ak</v>
          </cell>
          <cell r="D17">
            <v>2</v>
          </cell>
          <cell r="E17" t="str">
            <v xml:space="preserve">Keanggotaan dalam organisasi profesi sebagai anggota aktif Pokjawas Kota </v>
          </cell>
          <cell r="F17">
            <v>0.75</v>
          </cell>
          <cell r="G17">
            <v>1</v>
          </cell>
          <cell r="H17" t="str">
            <v>Laporan</v>
          </cell>
          <cell r="K17" t="str">
            <v/>
          </cell>
          <cell r="L17" t="str">
            <v/>
          </cell>
          <cell r="U17">
            <v>0</v>
          </cell>
        </row>
        <row r="18">
          <cell r="B18">
            <v>13</v>
          </cell>
          <cell r="C18" t="str">
            <v>Drs. AHMAD KHOTIB, M.Pd</v>
          </cell>
          <cell r="D18">
            <v>2</v>
          </cell>
          <cell r="E18" t="str">
            <v xml:space="preserve">Keanggotaan dalam organisasi profesi sebagai anggota aktif Pokjawas Kota </v>
          </cell>
          <cell r="F18">
            <v>0.75</v>
          </cell>
          <cell r="G18">
            <v>1</v>
          </cell>
          <cell r="H18" t="str">
            <v>Laporan</v>
          </cell>
          <cell r="K18" t="str">
            <v/>
          </cell>
          <cell r="L18" t="str">
            <v/>
          </cell>
          <cell r="U18">
            <v>0</v>
          </cell>
        </row>
        <row r="19">
          <cell r="B19">
            <v>14</v>
          </cell>
          <cell r="C19" t="str">
            <v>SUTAN ASWIN, S.Pd</v>
          </cell>
          <cell r="D19">
            <v>2</v>
          </cell>
          <cell r="E19" t="str">
            <v xml:space="preserve">Keanggotaan dalam organisasi profesi sebagai anggota aktif Pokjawas Kota </v>
          </cell>
          <cell r="F19">
            <v>0.75</v>
          </cell>
          <cell r="G19">
            <v>1</v>
          </cell>
          <cell r="H19" t="str">
            <v>Laporan</v>
          </cell>
          <cell r="K19" t="str">
            <v/>
          </cell>
          <cell r="L19" t="str">
            <v/>
          </cell>
          <cell r="U19">
            <v>0</v>
          </cell>
        </row>
        <row r="20">
          <cell r="B20">
            <v>15</v>
          </cell>
          <cell r="C20" t="str">
            <v>Dra. IDA SAIDAH, M.MPd</v>
          </cell>
          <cell r="D20">
            <v>2</v>
          </cell>
          <cell r="E20" t="str">
            <v xml:space="preserve">Keanggotaan dalam organisasi profesi sebagai anggota aktif Pokjawas Kota </v>
          </cell>
          <cell r="F20">
            <v>0.75</v>
          </cell>
          <cell r="G20">
            <v>1</v>
          </cell>
          <cell r="H20" t="str">
            <v>Laporan</v>
          </cell>
          <cell r="K20" t="str">
            <v/>
          </cell>
          <cell r="L20" t="str">
            <v/>
          </cell>
          <cell r="U20">
            <v>0</v>
          </cell>
        </row>
        <row r="21">
          <cell r="B21">
            <v>16</v>
          </cell>
          <cell r="C21" t="str">
            <v>Dra. Hj. JAMILAH, M.Pd</v>
          </cell>
          <cell r="D21">
            <v>2</v>
          </cell>
          <cell r="E21" t="str">
            <v xml:space="preserve">Keanggotaan dalam organisasi profesi sebagai anggota aktif Pokjawas Kota </v>
          </cell>
          <cell r="F21">
            <v>0.75</v>
          </cell>
          <cell r="G21">
            <v>1</v>
          </cell>
          <cell r="H21" t="str">
            <v>Laporan</v>
          </cell>
          <cell r="K21" t="str">
            <v/>
          </cell>
          <cell r="L21" t="str">
            <v/>
          </cell>
          <cell r="U21">
            <v>0</v>
          </cell>
        </row>
        <row r="22">
          <cell r="B22">
            <v>17</v>
          </cell>
          <cell r="C22" t="str">
            <v>Dra. Hj. ZURNI ASNIDA</v>
          </cell>
          <cell r="D22">
            <v>2</v>
          </cell>
          <cell r="E22" t="str">
            <v xml:space="preserve">Keanggotaan dalam organisasi profesi sebagai anggota aktif Pokjawas Kota </v>
          </cell>
          <cell r="F22">
            <v>0.75</v>
          </cell>
          <cell r="G22">
            <v>1</v>
          </cell>
          <cell r="H22" t="str">
            <v>Laporan</v>
          </cell>
          <cell r="K22" t="str">
            <v/>
          </cell>
          <cell r="L22" t="str">
            <v/>
          </cell>
          <cell r="U22">
            <v>0</v>
          </cell>
        </row>
        <row r="23">
          <cell r="B23">
            <v>18</v>
          </cell>
          <cell r="C23" t="str">
            <v>TANTI ASTRIATIE Z, S.Pd, M.Pd</v>
          </cell>
          <cell r="D23">
            <v>2</v>
          </cell>
          <cell r="E23" t="str">
            <v xml:space="preserve">Keanggotaan dalam organisasi profesi sebagai anggota aktif Pokjawas Kota </v>
          </cell>
          <cell r="F23">
            <v>0.75</v>
          </cell>
          <cell r="G23">
            <v>1</v>
          </cell>
          <cell r="H23" t="str">
            <v>Laporan</v>
          </cell>
          <cell r="K23" t="str">
            <v/>
          </cell>
          <cell r="L23" t="str">
            <v/>
          </cell>
          <cell r="U23">
            <v>0</v>
          </cell>
        </row>
        <row r="24">
          <cell r="B24">
            <v>19</v>
          </cell>
          <cell r="C24" t="str">
            <v>KUSWIYATI, S.Pd, M.Pd</v>
          </cell>
          <cell r="D24">
            <v>2</v>
          </cell>
          <cell r="E24" t="str">
            <v xml:space="preserve">Keanggotaan dalam organisasi profesi sebagai anggota aktif Pokjawas Kota </v>
          </cell>
          <cell r="F24">
            <v>0.75</v>
          </cell>
          <cell r="G24">
            <v>1</v>
          </cell>
          <cell r="H24" t="str">
            <v>Laporan</v>
          </cell>
          <cell r="K24" t="str">
            <v/>
          </cell>
          <cell r="L24" t="str">
            <v/>
          </cell>
          <cell r="U24">
            <v>0</v>
          </cell>
        </row>
        <row r="25">
          <cell r="B25">
            <v>20</v>
          </cell>
          <cell r="C25" t="str">
            <v>RUSDAH, S.Ag</v>
          </cell>
          <cell r="D25">
            <v>2</v>
          </cell>
          <cell r="E25" t="str">
            <v xml:space="preserve">Keanggotaan dalam organisasi profesi sebagai anggota aktif Pokjawas Kota </v>
          </cell>
          <cell r="F25">
            <v>0.75</v>
          </cell>
          <cell r="G25">
            <v>1</v>
          </cell>
          <cell r="H25" t="str">
            <v>Laporan</v>
          </cell>
          <cell r="K25" t="str">
            <v/>
          </cell>
          <cell r="L25" t="str">
            <v/>
          </cell>
          <cell r="U25">
            <v>0</v>
          </cell>
        </row>
        <row r="26">
          <cell r="B26">
            <v>21</v>
          </cell>
          <cell r="C26" t="str">
            <v>WAWAN KURNIAWAN, S.Pd, M.Si</v>
          </cell>
          <cell r="D26">
            <v>2</v>
          </cell>
          <cell r="E26" t="str">
            <v xml:space="preserve">Keanggotaan dalam organisasi profesi sebagai anggota aktif Pokjawas Kota </v>
          </cell>
          <cell r="F26">
            <v>0.75</v>
          </cell>
          <cell r="G26">
            <v>1</v>
          </cell>
          <cell r="H26" t="str">
            <v>Laporan</v>
          </cell>
          <cell r="K26" t="str">
            <v/>
          </cell>
          <cell r="L26" t="str">
            <v/>
          </cell>
          <cell r="U26">
            <v>0</v>
          </cell>
        </row>
        <row r="27">
          <cell r="B27">
            <v>22</v>
          </cell>
          <cell r="C27" t="str">
            <v>MUHAMMAD YUNUS, S.Ag, M.Pd</v>
          </cell>
          <cell r="D27">
            <v>2</v>
          </cell>
          <cell r="E27" t="str">
            <v xml:space="preserve">Keanggotaan dalam organisasi profesi sebagai anggota aktif Pokjawas Kota </v>
          </cell>
          <cell r="F27">
            <v>0.75</v>
          </cell>
          <cell r="G27">
            <v>1</v>
          </cell>
          <cell r="H27" t="str">
            <v>Laporan</v>
          </cell>
          <cell r="K27" t="str">
            <v/>
          </cell>
          <cell r="L27" t="str">
            <v/>
          </cell>
          <cell r="U27">
            <v>0</v>
          </cell>
        </row>
        <row r="28">
          <cell r="B28">
            <v>23</v>
          </cell>
          <cell r="C28" t="str">
            <v>Drs. SASTRO JAGO HARTONO</v>
          </cell>
          <cell r="D28">
            <v>2</v>
          </cell>
          <cell r="E28" t="str">
            <v xml:space="preserve">Keanggotaan dalam organisasi profesi sebagai anggota aktif Pokjawas Kota </v>
          </cell>
          <cell r="F28">
            <v>0.75</v>
          </cell>
          <cell r="G28">
            <v>1</v>
          </cell>
          <cell r="H28" t="str">
            <v>Laporan</v>
          </cell>
          <cell r="K28" t="str">
            <v/>
          </cell>
          <cell r="L28" t="str">
            <v/>
          </cell>
          <cell r="U28">
            <v>0</v>
          </cell>
        </row>
        <row r="29">
          <cell r="B29">
            <v>24</v>
          </cell>
          <cell r="C29" t="str">
            <v>RUSTIATI, S.Pd, M.Pd</v>
          </cell>
          <cell r="D29">
            <v>2</v>
          </cell>
          <cell r="E29" t="str">
            <v xml:space="preserve">Keanggotaan dalam organisasi profesi sebagai anggota aktif Pokjawas Kota </v>
          </cell>
          <cell r="F29">
            <v>0.75</v>
          </cell>
          <cell r="G29">
            <v>1</v>
          </cell>
          <cell r="H29" t="str">
            <v>Laporan</v>
          </cell>
          <cell r="K29" t="str">
            <v/>
          </cell>
          <cell r="L29" t="str">
            <v/>
          </cell>
          <cell r="U29">
            <v>0</v>
          </cell>
        </row>
        <row r="30">
          <cell r="B30">
            <v>25</v>
          </cell>
          <cell r="C30" t="str">
            <v>SARJONO S.Pd</v>
          </cell>
          <cell r="D30">
            <v>2</v>
          </cell>
          <cell r="E30" t="str">
            <v xml:space="preserve">Keanggotaan dalam organisasi profesi sebagai anggota aktif Pokjawas Kota </v>
          </cell>
          <cell r="F30">
            <v>0.75</v>
          </cell>
          <cell r="G30">
            <v>1</v>
          </cell>
          <cell r="H30" t="str">
            <v>Laporan</v>
          </cell>
          <cell r="K30" t="str">
            <v/>
          </cell>
          <cell r="L30" t="str">
            <v/>
          </cell>
          <cell r="U30">
            <v>0</v>
          </cell>
        </row>
        <row r="31">
          <cell r="B31">
            <v>26</v>
          </cell>
          <cell r="C31" t="str">
            <v>Drs. AGUS UTOYO, MM</v>
          </cell>
          <cell r="D31">
            <v>2</v>
          </cell>
          <cell r="E31" t="str">
            <v xml:space="preserve">Keanggotaan dalam organisasi profesi sebagai anggota aktif Pokjawas Kota </v>
          </cell>
          <cell r="F31">
            <v>0.75</v>
          </cell>
          <cell r="G31">
            <v>1</v>
          </cell>
          <cell r="H31" t="str">
            <v>Laporan</v>
          </cell>
          <cell r="K31" t="str">
            <v/>
          </cell>
          <cell r="L31" t="str">
            <v/>
          </cell>
          <cell r="U31">
            <v>0</v>
          </cell>
        </row>
        <row r="32">
          <cell r="B32">
            <v>27</v>
          </cell>
          <cell r="C32" t="str">
            <v>MARWI, S.Pd.I</v>
          </cell>
          <cell r="D32">
            <v>2</v>
          </cell>
          <cell r="E32" t="str">
            <v xml:space="preserve">Keanggotaan dalam organisasi profesi sebagai anggota aktif Pokjawas Kota </v>
          </cell>
          <cell r="F32">
            <v>0.75</v>
          </cell>
          <cell r="G32">
            <v>1</v>
          </cell>
          <cell r="H32" t="str">
            <v>Laporan</v>
          </cell>
          <cell r="K32" t="str">
            <v/>
          </cell>
          <cell r="L32" t="str">
            <v/>
          </cell>
          <cell r="U32">
            <v>0</v>
          </cell>
        </row>
        <row r="33">
          <cell r="B33">
            <v>28</v>
          </cell>
          <cell r="C33" t="str">
            <v>SUHARTONO, S.Pd</v>
          </cell>
          <cell r="D33">
            <v>2</v>
          </cell>
          <cell r="E33" t="str">
            <v xml:space="preserve">Keanggotaan dalam organisasi profesi sebagai anggota aktif Pokjawas Kota </v>
          </cell>
          <cell r="F33">
            <v>0.75</v>
          </cell>
          <cell r="G33">
            <v>1</v>
          </cell>
          <cell r="H33" t="str">
            <v>Laporan</v>
          </cell>
          <cell r="K33" t="str">
            <v/>
          </cell>
          <cell r="L33" t="str">
            <v/>
          </cell>
          <cell r="U33">
            <v>0</v>
          </cell>
        </row>
        <row r="34">
          <cell r="B34">
            <v>29</v>
          </cell>
          <cell r="C34" t="str">
            <v>EUIS KURAISIN, M.Pd</v>
          </cell>
          <cell r="D34">
            <v>2</v>
          </cell>
          <cell r="E34" t="str">
            <v xml:space="preserve">Keanggotaan dalam organisasi profesi sebagai anggota aktif Pokjawas Kota </v>
          </cell>
          <cell r="F34">
            <v>0.75</v>
          </cell>
          <cell r="G34">
            <v>1</v>
          </cell>
          <cell r="H34" t="str">
            <v>Laporan</v>
          </cell>
          <cell r="K34" t="str">
            <v/>
          </cell>
          <cell r="L34" t="str">
            <v/>
          </cell>
          <cell r="U34">
            <v>0</v>
          </cell>
        </row>
        <row r="35">
          <cell r="B35">
            <v>30</v>
          </cell>
          <cell r="C35" t="str">
            <v>Dra. Hj. NUROZIAH</v>
          </cell>
          <cell r="D35">
            <v>2</v>
          </cell>
          <cell r="E35" t="str">
            <v xml:space="preserve">Keanggotaan dalam organisasi profesi sebagai anggota aktif Pokjawas Kota </v>
          </cell>
          <cell r="F35">
            <v>0.75</v>
          </cell>
          <cell r="G35">
            <v>1</v>
          </cell>
          <cell r="H35" t="str">
            <v>Laporan</v>
          </cell>
          <cell r="K35" t="str">
            <v/>
          </cell>
          <cell r="L35" t="str">
            <v/>
          </cell>
          <cell r="U35">
            <v>0</v>
          </cell>
        </row>
        <row r="36">
          <cell r="B36" t="str">
            <v/>
          </cell>
          <cell r="C36" t="str">
            <v/>
          </cell>
          <cell r="D36">
            <v>2</v>
          </cell>
          <cell r="E36" t="str">
            <v xml:space="preserve">Keanggotaan dalam organisasi profesi sebagai anggota aktif Pokjawas Kota </v>
          </cell>
          <cell r="F36">
            <v>0.75</v>
          </cell>
          <cell r="G36">
            <v>1</v>
          </cell>
          <cell r="H36" t="str">
            <v>Laporan</v>
          </cell>
          <cell r="L36" t="str">
            <v/>
          </cell>
          <cell r="U36" t="str">
            <v/>
          </cell>
        </row>
        <row r="37">
          <cell r="B37" t="str">
            <v/>
          </cell>
          <cell r="C37" t="str">
            <v/>
          </cell>
          <cell r="E37" t="str">
            <v/>
          </cell>
          <cell r="F37" t="str">
            <v/>
          </cell>
          <cell r="G37">
            <v>1</v>
          </cell>
          <cell r="H37" t="str">
            <v/>
          </cell>
          <cell r="L37" t="str">
            <v/>
          </cell>
          <cell r="U37" t="str">
            <v/>
          </cell>
        </row>
        <row r="38">
          <cell r="B38" t="str">
            <v/>
          </cell>
          <cell r="C38" t="str">
            <v/>
          </cell>
          <cell r="E38" t="str">
            <v/>
          </cell>
          <cell r="F38" t="str">
            <v/>
          </cell>
          <cell r="G38">
            <v>1</v>
          </cell>
          <cell r="H38" t="str">
            <v/>
          </cell>
          <cell r="L38" t="str">
            <v/>
          </cell>
          <cell r="U38" t="str">
            <v/>
          </cell>
        </row>
        <row r="39">
          <cell r="B39" t="str">
            <v/>
          </cell>
          <cell r="C39" t="str">
            <v/>
          </cell>
          <cell r="E39" t="str">
            <v/>
          </cell>
          <cell r="F39" t="str">
            <v/>
          </cell>
          <cell r="G39">
            <v>1</v>
          </cell>
          <cell r="H39" t="str">
            <v/>
          </cell>
          <cell r="L39" t="str">
            <v/>
          </cell>
          <cell r="U39" t="str">
            <v/>
          </cell>
        </row>
        <row r="40">
          <cell r="B40" t="str">
            <v/>
          </cell>
          <cell r="C40" t="str">
            <v/>
          </cell>
          <cell r="E40" t="str">
            <v/>
          </cell>
          <cell r="F40" t="str">
            <v/>
          </cell>
          <cell r="G40">
            <v>1</v>
          </cell>
          <cell r="H40" t="str">
            <v/>
          </cell>
          <cell r="L40" t="str">
            <v/>
          </cell>
          <cell r="U40" t="str">
            <v/>
          </cell>
        </row>
        <row r="41">
          <cell r="B41" t="str">
            <v/>
          </cell>
          <cell r="C41" t="str">
            <v/>
          </cell>
          <cell r="E41" t="str">
            <v/>
          </cell>
          <cell r="F41" t="str">
            <v/>
          </cell>
          <cell r="G41">
            <v>1</v>
          </cell>
          <cell r="H41" t="str">
            <v/>
          </cell>
          <cell r="L41" t="str">
            <v/>
          </cell>
          <cell r="U41" t="str">
            <v/>
          </cell>
        </row>
        <row r="42">
          <cell r="B42" t="str">
            <v/>
          </cell>
          <cell r="C42" t="str">
            <v/>
          </cell>
          <cell r="E42" t="str">
            <v/>
          </cell>
          <cell r="F42" t="str">
            <v/>
          </cell>
          <cell r="G42">
            <v>1</v>
          </cell>
          <cell r="H42" t="str">
            <v/>
          </cell>
          <cell r="L42" t="str">
            <v/>
          </cell>
          <cell r="U42" t="str">
            <v/>
          </cell>
        </row>
        <row r="43">
          <cell r="B43" t="str">
            <v/>
          </cell>
          <cell r="C43" t="str">
            <v/>
          </cell>
          <cell r="E43" t="str">
            <v/>
          </cell>
          <cell r="F43" t="str">
            <v/>
          </cell>
          <cell r="G43">
            <v>1</v>
          </cell>
          <cell r="H43" t="str">
            <v/>
          </cell>
          <cell r="L43" t="str">
            <v/>
          </cell>
          <cell r="U43" t="str">
            <v/>
          </cell>
        </row>
        <row r="44">
          <cell r="B44" t="str">
            <v/>
          </cell>
          <cell r="C44" t="str">
            <v/>
          </cell>
          <cell r="E44" t="str">
            <v/>
          </cell>
          <cell r="F44" t="str">
            <v/>
          </cell>
          <cell r="G44">
            <v>1</v>
          </cell>
          <cell r="H44" t="str">
            <v/>
          </cell>
          <cell r="L44" t="str">
            <v/>
          </cell>
          <cell r="U44" t="str">
            <v/>
          </cell>
        </row>
        <row r="45">
          <cell r="B45" t="str">
            <v/>
          </cell>
          <cell r="C45" t="str">
            <v/>
          </cell>
          <cell r="E45" t="str">
            <v/>
          </cell>
          <cell r="F45" t="str">
            <v/>
          </cell>
          <cell r="G45">
            <v>1</v>
          </cell>
          <cell r="H45" t="str">
            <v/>
          </cell>
          <cell r="L45" t="str">
            <v/>
          </cell>
          <cell r="U45" t="str">
            <v/>
          </cell>
        </row>
        <row r="46">
          <cell r="B46" t="str">
            <v/>
          </cell>
          <cell r="C46" t="str">
            <v/>
          </cell>
          <cell r="E46" t="str">
            <v/>
          </cell>
          <cell r="F46" t="str">
            <v/>
          </cell>
          <cell r="G46">
            <v>1</v>
          </cell>
          <cell r="H46" t="str">
            <v/>
          </cell>
          <cell r="L46" t="str">
            <v/>
          </cell>
          <cell r="U46" t="str">
            <v/>
          </cell>
        </row>
        <row r="47">
          <cell r="B47" t="str">
            <v/>
          </cell>
          <cell r="C47" t="str">
            <v/>
          </cell>
          <cell r="E47" t="str">
            <v/>
          </cell>
          <cell r="F47" t="str">
            <v/>
          </cell>
          <cell r="G47">
            <v>1</v>
          </cell>
          <cell r="H47" t="str">
            <v/>
          </cell>
          <cell r="L47" t="str">
            <v/>
          </cell>
          <cell r="U47" t="str">
            <v/>
          </cell>
        </row>
        <row r="48">
          <cell r="B48" t="str">
            <v/>
          </cell>
          <cell r="C48" t="str">
            <v/>
          </cell>
          <cell r="E48" t="str">
            <v/>
          </cell>
          <cell r="F48" t="str">
            <v/>
          </cell>
          <cell r="G48">
            <v>1</v>
          </cell>
          <cell r="H48" t="str">
            <v/>
          </cell>
          <cell r="L48" t="str">
            <v/>
          </cell>
          <cell r="U48" t="str">
            <v/>
          </cell>
        </row>
        <row r="49">
          <cell r="B49" t="str">
            <v/>
          </cell>
          <cell r="C49" t="str">
            <v/>
          </cell>
          <cell r="E49" t="str">
            <v/>
          </cell>
          <cell r="F49" t="str">
            <v/>
          </cell>
          <cell r="G49">
            <v>1</v>
          </cell>
          <cell r="H49" t="str">
            <v/>
          </cell>
          <cell r="L49" t="str">
            <v/>
          </cell>
          <cell r="U49" t="str">
            <v/>
          </cell>
        </row>
        <row r="50">
          <cell r="B50" t="str">
            <v/>
          </cell>
          <cell r="C50" t="str">
            <v/>
          </cell>
          <cell r="E50" t="str">
            <v/>
          </cell>
          <cell r="F50" t="str">
            <v/>
          </cell>
          <cell r="G50">
            <v>1</v>
          </cell>
          <cell r="H50" t="str">
            <v/>
          </cell>
          <cell r="L50" t="str">
            <v/>
          </cell>
          <cell r="U50" t="str">
            <v/>
          </cell>
        </row>
        <row r="51">
          <cell r="B51" t="str">
            <v/>
          </cell>
          <cell r="C51" t="str">
            <v/>
          </cell>
          <cell r="E51" t="str">
            <v/>
          </cell>
          <cell r="F51" t="str">
            <v/>
          </cell>
          <cell r="G51">
            <v>1</v>
          </cell>
          <cell r="H51" t="str">
            <v/>
          </cell>
          <cell r="L51" t="str">
            <v/>
          </cell>
          <cell r="U51" t="str">
            <v/>
          </cell>
        </row>
        <row r="52">
          <cell r="B52" t="str">
            <v/>
          </cell>
          <cell r="C52" t="str">
            <v/>
          </cell>
          <cell r="E52" t="str">
            <v/>
          </cell>
          <cell r="F52" t="str">
            <v/>
          </cell>
          <cell r="G52">
            <v>1</v>
          </cell>
          <cell r="H52" t="str">
            <v/>
          </cell>
          <cell r="L52" t="str">
            <v/>
          </cell>
          <cell r="U52" t="str">
            <v/>
          </cell>
        </row>
        <row r="53">
          <cell r="B53" t="str">
            <v/>
          </cell>
          <cell r="C53" t="str">
            <v/>
          </cell>
          <cell r="E53" t="str">
            <v/>
          </cell>
          <cell r="F53" t="str">
            <v/>
          </cell>
          <cell r="G53">
            <v>1</v>
          </cell>
          <cell r="H53" t="str">
            <v/>
          </cell>
          <cell r="L53" t="str">
            <v/>
          </cell>
          <cell r="U53" t="str">
            <v/>
          </cell>
        </row>
        <row r="54">
          <cell r="B54" t="str">
            <v/>
          </cell>
          <cell r="C54" t="str">
            <v/>
          </cell>
          <cell r="E54" t="str">
            <v/>
          </cell>
          <cell r="F54" t="str">
            <v/>
          </cell>
          <cell r="G54">
            <v>1</v>
          </cell>
          <cell r="H54" t="str">
            <v/>
          </cell>
          <cell r="L54" t="str">
            <v/>
          </cell>
          <cell r="U54" t="str">
            <v/>
          </cell>
        </row>
        <row r="55">
          <cell r="B55" t="str">
            <v/>
          </cell>
          <cell r="C55" t="str">
            <v/>
          </cell>
          <cell r="E55" t="str">
            <v/>
          </cell>
          <cell r="F55" t="str">
            <v/>
          </cell>
          <cell r="G55">
            <v>1</v>
          </cell>
          <cell r="H55" t="str">
            <v/>
          </cell>
          <cell r="L55" t="str">
            <v/>
          </cell>
          <cell r="U55" t="str">
            <v/>
          </cell>
        </row>
        <row r="56">
          <cell r="B56" t="str">
            <v/>
          </cell>
          <cell r="C56" t="str">
            <v/>
          </cell>
          <cell r="E56" t="str">
            <v/>
          </cell>
          <cell r="F56" t="str">
            <v/>
          </cell>
          <cell r="H56" t="str">
            <v/>
          </cell>
          <cell r="L56" t="str">
            <v/>
          </cell>
          <cell r="U56" t="str">
            <v/>
          </cell>
        </row>
        <row r="57">
          <cell r="B57" t="str">
            <v/>
          </cell>
          <cell r="C57" t="str">
            <v/>
          </cell>
          <cell r="E57" t="str">
            <v/>
          </cell>
          <cell r="F57" t="str">
            <v/>
          </cell>
          <cell r="H57" t="str">
            <v/>
          </cell>
          <cell r="L57" t="str">
            <v/>
          </cell>
          <cell r="U57" t="str">
            <v/>
          </cell>
        </row>
        <row r="58">
          <cell r="B58" t="str">
            <v/>
          </cell>
          <cell r="C58" t="str">
            <v/>
          </cell>
          <cell r="E58" t="str">
            <v/>
          </cell>
          <cell r="F58" t="str">
            <v/>
          </cell>
          <cell r="H58" t="str">
            <v/>
          </cell>
          <cell r="L58" t="str">
            <v/>
          </cell>
          <cell r="U58" t="str">
            <v/>
          </cell>
        </row>
        <row r="59">
          <cell r="B59" t="str">
            <v/>
          </cell>
          <cell r="C59" t="str">
            <v/>
          </cell>
          <cell r="E59" t="str">
            <v/>
          </cell>
          <cell r="F59" t="str">
            <v/>
          </cell>
          <cell r="H59" t="str">
            <v/>
          </cell>
          <cell r="L59" t="str">
            <v/>
          </cell>
          <cell r="U59" t="str">
            <v/>
          </cell>
        </row>
        <row r="60">
          <cell r="B60" t="str">
            <v/>
          </cell>
          <cell r="C60" t="str">
            <v/>
          </cell>
          <cell r="E60" t="str">
            <v/>
          </cell>
          <cell r="F60" t="str">
            <v/>
          </cell>
          <cell r="H60" t="str">
            <v/>
          </cell>
          <cell r="L60" t="str">
            <v/>
          </cell>
          <cell r="U60" t="str">
            <v/>
          </cell>
        </row>
        <row r="61">
          <cell r="B61" t="str">
            <v/>
          </cell>
          <cell r="C61" t="str">
            <v/>
          </cell>
          <cell r="E61" t="str">
            <v/>
          </cell>
          <cell r="F61" t="str">
            <v/>
          </cell>
          <cell r="H61" t="str">
            <v/>
          </cell>
          <cell r="L61" t="str">
            <v/>
          </cell>
          <cell r="U61" t="str">
            <v/>
          </cell>
        </row>
        <row r="62">
          <cell r="B62" t="str">
            <v/>
          </cell>
          <cell r="C62" t="str">
            <v/>
          </cell>
          <cell r="E62" t="str">
            <v/>
          </cell>
          <cell r="F62" t="str">
            <v/>
          </cell>
          <cell r="H62" t="str">
            <v/>
          </cell>
          <cell r="L62" t="str">
            <v/>
          </cell>
          <cell r="U62" t="str">
            <v/>
          </cell>
        </row>
        <row r="63">
          <cell r="B63" t="str">
            <v/>
          </cell>
          <cell r="C63" t="str">
            <v/>
          </cell>
          <cell r="E63" t="str">
            <v/>
          </cell>
          <cell r="F63" t="str">
            <v/>
          </cell>
          <cell r="H63" t="str">
            <v/>
          </cell>
          <cell r="L63" t="str">
            <v/>
          </cell>
          <cell r="U63" t="str">
            <v/>
          </cell>
        </row>
        <row r="64">
          <cell r="B64" t="str">
            <v/>
          </cell>
          <cell r="C64" t="str">
            <v/>
          </cell>
          <cell r="E64" t="str">
            <v/>
          </cell>
          <cell r="F64" t="str">
            <v/>
          </cell>
          <cell r="H64" t="str">
            <v/>
          </cell>
          <cell r="L64" t="str">
            <v/>
          </cell>
          <cell r="U64" t="str">
            <v/>
          </cell>
        </row>
        <row r="65">
          <cell r="B65" t="str">
            <v/>
          </cell>
          <cell r="C65" t="str">
            <v/>
          </cell>
          <cell r="E65" t="str">
            <v/>
          </cell>
          <cell r="F65" t="str">
            <v/>
          </cell>
          <cell r="H65" t="str">
            <v/>
          </cell>
          <cell r="L65" t="str">
            <v/>
          </cell>
          <cell r="U65" t="str">
            <v/>
          </cell>
        </row>
        <row r="66">
          <cell r="B66" t="str">
            <v/>
          </cell>
          <cell r="C66" t="str">
            <v/>
          </cell>
          <cell r="E66" t="str">
            <v/>
          </cell>
          <cell r="F66" t="str">
            <v/>
          </cell>
          <cell r="H66" t="str">
            <v/>
          </cell>
          <cell r="L66" t="str">
            <v/>
          </cell>
          <cell r="U66" t="str">
            <v/>
          </cell>
        </row>
        <row r="67">
          <cell r="B67" t="str">
            <v/>
          </cell>
          <cell r="C67" t="str">
            <v/>
          </cell>
          <cell r="E67" t="str">
            <v/>
          </cell>
          <cell r="F67" t="str">
            <v/>
          </cell>
          <cell r="H67" t="str">
            <v/>
          </cell>
          <cell r="L67" t="str">
            <v/>
          </cell>
          <cell r="U67" t="str">
            <v/>
          </cell>
        </row>
        <row r="68">
          <cell r="B68" t="str">
            <v/>
          </cell>
          <cell r="C68" t="str">
            <v/>
          </cell>
          <cell r="E68" t="str">
            <v/>
          </cell>
          <cell r="F68" t="str">
            <v/>
          </cell>
          <cell r="H68" t="str">
            <v/>
          </cell>
          <cell r="L68" t="str">
            <v/>
          </cell>
          <cell r="U68" t="str">
            <v/>
          </cell>
        </row>
        <row r="69">
          <cell r="B69" t="str">
            <v/>
          </cell>
          <cell r="C69" t="str">
            <v/>
          </cell>
          <cell r="E69" t="str">
            <v/>
          </cell>
          <cell r="F69" t="str">
            <v/>
          </cell>
          <cell r="H69" t="str">
            <v/>
          </cell>
          <cell r="L69" t="str">
            <v/>
          </cell>
          <cell r="U69" t="str">
            <v/>
          </cell>
        </row>
        <row r="70">
          <cell r="B70" t="str">
            <v/>
          </cell>
          <cell r="C70" t="str">
            <v/>
          </cell>
          <cell r="E70" t="str">
            <v/>
          </cell>
          <cell r="F70" t="str">
            <v/>
          </cell>
          <cell r="H70" t="str">
            <v/>
          </cell>
          <cell r="L70" t="str">
            <v/>
          </cell>
          <cell r="U70" t="str">
            <v/>
          </cell>
        </row>
        <row r="71">
          <cell r="B71" t="str">
            <v/>
          </cell>
          <cell r="C71" t="str">
            <v/>
          </cell>
          <cell r="E71" t="str">
            <v/>
          </cell>
          <cell r="F71" t="str">
            <v/>
          </cell>
          <cell r="H71" t="str">
            <v/>
          </cell>
          <cell r="L71" t="str">
            <v/>
          </cell>
          <cell r="U71" t="str">
            <v/>
          </cell>
        </row>
        <row r="72">
          <cell r="B72" t="str">
            <v/>
          </cell>
          <cell r="C72" t="str">
            <v/>
          </cell>
          <cell r="E72" t="str">
            <v/>
          </cell>
          <cell r="F72" t="str">
            <v/>
          </cell>
          <cell r="H72" t="str">
            <v/>
          </cell>
          <cell r="L72" t="str">
            <v/>
          </cell>
          <cell r="U72" t="str">
            <v/>
          </cell>
        </row>
        <row r="73">
          <cell r="B73" t="str">
            <v/>
          </cell>
          <cell r="C73" t="str">
            <v/>
          </cell>
          <cell r="E73" t="str">
            <v/>
          </cell>
          <cell r="F73" t="str">
            <v/>
          </cell>
          <cell r="H73" t="str">
            <v/>
          </cell>
          <cell r="L73" t="str">
            <v/>
          </cell>
          <cell r="U73" t="str">
            <v/>
          </cell>
        </row>
        <row r="74">
          <cell r="B74" t="str">
            <v/>
          </cell>
          <cell r="C74" t="str">
            <v/>
          </cell>
          <cell r="E74" t="str">
            <v/>
          </cell>
          <cell r="F74" t="str">
            <v/>
          </cell>
          <cell r="H74" t="str">
            <v/>
          </cell>
          <cell r="L74" t="str">
            <v/>
          </cell>
          <cell r="U74" t="str">
            <v/>
          </cell>
        </row>
        <row r="75">
          <cell r="B75" t="str">
            <v/>
          </cell>
          <cell r="C75" t="str">
            <v/>
          </cell>
          <cell r="E75" t="str">
            <v/>
          </cell>
          <cell r="F75" t="str">
            <v/>
          </cell>
          <cell r="H75" t="str">
            <v/>
          </cell>
          <cell r="L75" t="str">
            <v/>
          </cell>
          <cell r="U75" t="str">
            <v/>
          </cell>
        </row>
        <row r="76">
          <cell r="B76" t="str">
            <v/>
          </cell>
          <cell r="C76" t="str">
            <v/>
          </cell>
          <cell r="E76" t="str">
            <v/>
          </cell>
          <cell r="F76" t="str">
            <v/>
          </cell>
          <cell r="H76" t="str">
            <v/>
          </cell>
          <cell r="L76" t="str">
            <v/>
          </cell>
          <cell r="U76" t="str">
            <v/>
          </cell>
        </row>
        <row r="77">
          <cell r="B77" t="str">
            <v/>
          </cell>
          <cell r="C77" t="str">
            <v/>
          </cell>
          <cell r="E77" t="str">
            <v/>
          </cell>
          <cell r="F77" t="str">
            <v/>
          </cell>
          <cell r="H77" t="str">
            <v/>
          </cell>
          <cell r="L77" t="str">
            <v/>
          </cell>
          <cell r="U77" t="str">
            <v/>
          </cell>
        </row>
        <row r="78">
          <cell r="B78" t="str">
            <v/>
          </cell>
          <cell r="C78" t="str">
            <v/>
          </cell>
          <cell r="E78" t="str">
            <v/>
          </cell>
          <cell r="F78" t="str">
            <v/>
          </cell>
          <cell r="H78" t="str">
            <v/>
          </cell>
          <cell r="L78" t="str">
            <v/>
          </cell>
          <cell r="U78" t="str">
            <v/>
          </cell>
        </row>
        <row r="79">
          <cell r="B79" t="str">
            <v/>
          </cell>
          <cell r="C79" t="str">
            <v/>
          </cell>
          <cell r="E79" t="str">
            <v/>
          </cell>
          <cell r="F79" t="str">
            <v/>
          </cell>
          <cell r="H79" t="str">
            <v/>
          </cell>
          <cell r="L79" t="str">
            <v/>
          </cell>
          <cell r="U79" t="str">
            <v/>
          </cell>
        </row>
        <row r="80">
          <cell r="B80" t="str">
            <v/>
          </cell>
          <cell r="C80" t="str">
            <v/>
          </cell>
          <cell r="E80" t="str">
            <v/>
          </cell>
          <cell r="F80" t="str">
            <v/>
          </cell>
          <cell r="H80" t="str">
            <v/>
          </cell>
          <cell r="L80" t="str">
            <v/>
          </cell>
          <cell r="U80" t="str">
            <v/>
          </cell>
        </row>
        <row r="81">
          <cell r="B81" t="str">
            <v/>
          </cell>
          <cell r="C81" t="str">
            <v/>
          </cell>
          <cell r="E81" t="str">
            <v/>
          </cell>
          <cell r="F81" t="str">
            <v/>
          </cell>
          <cell r="H81" t="str">
            <v/>
          </cell>
          <cell r="L81" t="str">
            <v/>
          </cell>
          <cell r="U81" t="str">
            <v/>
          </cell>
        </row>
        <row r="82">
          <cell r="B82" t="str">
            <v/>
          </cell>
          <cell r="C82" t="str">
            <v/>
          </cell>
          <cell r="E82" t="str">
            <v/>
          </cell>
          <cell r="F82" t="str">
            <v/>
          </cell>
          <cell r="H82" t="str">
            <v/>
          </cell>
          <cell r="L82" t="str">
            <v/>
          </cell>
          <cell r="U82" t="str">
            <v/>
          </cell>
        </row>
        <row r="83">
          <cell r="B83" t="str">
            <v/>
          </cell>
          <cell r="C83" t="str">
            <v/>
          </cell>
          <cell r="E83" t="str">
            <v/>
          </cell>
          <cell r="F83" t="str">
            <v/>
          </cell>
          <cell r="H83" t="str">
            <v/>
          </cell>
          <cell r="L83" t="str">
            <v/>
          </cell>
          <cell r="U83" t="str">
            <v/>
          </cell>
        </row>
        <row r="84">
          <cell r="B84" t="str">
            <v/>
          </cell>
          <cell r="C84" t="str">
            <v/>
          </cell>
          <cell r="E84" t="str">
            <v/>
          </cell>
          <cell r="F84" t="str">
            <v/>
          </cell>
          <cell r="H84" t="str">
            <v/>
          </cell>
          <cell r="L84" t="str">
            <v/>
          </cell>
          <cell r="U84" t="str">
            <v/>
          </cell>
        </row>
        <row r="85">
          <cell r="B85" t="str">
            <v/>
          </cell>
          <cell r="C85" t="str">
            <v/>
          </cell>
          <cell r="E85" t="str">
            <v/>
          </cell>
          <cell r="F85" t="str">
            <v/>
          </cell>
          <cell r="H85" t="str">
            <v/>
          </cell>
          <cell r="L85" t="str">
            <v/>
          </cell>
          <cell r="U85" t="str">
            <v/>
          </cell>
        </row>
        <row r="86">
          <cell r="B86" t="str">
            <v/>
          </cell>
          <cell r="C86" t="str">
            <v/>
          </cell>
          <cell r="E86" t="str">
            <v/>
          </cell>
          <cell r="F86" t="str">
            <v/>
          </cell>
          <cell r="H86" t="str">
            <v/>
          </cell>
          <cell r="L86" t="str">
            <v/>
          </cell>
          <cell r="U86" t="str">
            <v/>
          </cell>
        </row>
        <row r="87">
          <cell r="B87" t="str">
            <v/>
          </cell>
          <cell r="C87" t="str">
            <v/>
          </cell>
          <cell r="E87" t="str">
            <v/>
          </cell>
          <cell r="F87" t="str">
            <v/>
          </cell>
          <cell r="H87" t="str">
            <v/>
          </cell>
          <cell r="L87" t="str">
            <v/>
          </cell>
          <cell r="U87" t="str">
            <v/>
          </cell>
        </row>
        <row r="88">
          <cell r="B88" t="str">
            <v/>
          </cell>
          <cell r="C88" t="str">
            <v/>
          </cell>
          <cell r="E88" t="str">
            <v/>
          </cell>
          <cell r="F88" t="str">
            <v/>
          </cell>
          <cell r="H88" t="str">
            <v/>
          </cell>
          <cell r="L88" t="str">
            <v/>
          </cell>
          <cell r="U88" t="str">
            <v/>
          </cell>
        </row>
        <row r="89">
          <cell r="B89" t="str">
            <v/>
          </cell>
          <cell r="C89" t="str">
            <v/>
          </cell>
          <cell r="E89" t="str">
            <v/>
          </cell>
          <cell r="F89" t="str">
            <v/>
          </cell>
          <cell r="H89" t="str">
            <v/>
          </cell>
          <cell r="L89" t="str">
            <v/>
          </cell>
          <cell r="U89" t="str">
            <v/>
          </cell>
        </row>
        <row r="90">
          <cell r="B90" t="str">
            <v/>
          </cell>
          <cell r="C90" t="str">
            <v/>
          </cell>
          <cell r="E90" t="str">
            <v/>
          </cell>
          <cell r="F90" t="str">
            <v/>
          </cell>
          <cell r="H90" t="str">
            <v/>
          </cell>
          <cell r="L90" t="str">
            <v/>
          </cell>
          <cell r="U90" t="str">
            <v/>
          </cell>
        </row>
        <row r="91">
          <cell r="B91" t="str">
            <v/>
          </cell>
          <cell r="C91" t="str">
            <v/>
          </cell>
          <cell r="E91" t="str">
            <v/>
          </cell>
          <cell r="F91" t="str">
            <v/>
          </cell>
          <cell r="H91" t="str">
            <v/>
          </cell>
          <cell r="L91" t="str">
            <v/>
          </cell>
          <cell r="U91" t="str">
            <v/>
          </cell>
        </row>
        <row r="92">
          <cell r="B92" t="str">
            <v/>
          </cell>
          <cell r="C92" t="str">
            <v/>
          </cell>
          <cell r="E92" t="str">
            <v/>
          </cell>
          <cell r="F92" t="str">
            <v/>
          </cell>
          <cell r="H92" t="str">
            <v/>
          </cell>
          <cell r="L92" t="str">
            <v/>
          </cell>
          <cell r="U92" t="str">
            <v/>
          </cell>
        </row>
        <row r="93">
          <cell r="B93" t="str">
            <v/>
          </cell>
          <cell r="C93" t="str">
            <v/>
          </cell>
          <cell r="E93" t="str">
            <v/>
          </cell>
          <cell r="F93" t="str">
            <v/>
          </cell>
          <cell r="H93" t="str">
            <v/>
          </cell>
          <cell r="L93" t="str">
            <v/>
          </cell>
          <cell r="U93" t="str">
            <v/>
          </cell>
        </row>
        <row r="94">
          <cell r="B94" t="str">
            <v/>
          </cell>
          <cell r="C94" t="str">
            <v/>
          </cell>
          <cell r="E94" t="str">
            <v/>
          </cell>
          <cell r="F94" t="str">
            <v/>
          </cell>
          <cell r="H94" t="str">
            <v/>
          </cell>
          <cell r="L94" t="str">
            <v/>
          </cell>
          <cell r="U94" t="str">
            <v/>
          </cell>
        </row>
        <row r="95">
          <cell r="B95" t="str">
            <v/>
          </cell>
          <cell r="C95" t="str">
            <v/>
          </cell>
          <cell r="E95" t="str">
            <v/>
          </cell>
          <cell r="F95" t="str">
            <v/>
          </cell>
          <cell r="H95" t="str">
            <v/>
          </cell>
          <cell r="L95" t="str">
            <v/>
          </cell>
          <cell r="U95" t="str">
            <v/>
          </cell>
        </row>
        <row r="96">
          <cell r="B96" t="str">
            <v/>
          </cell>
          <cell r="C96" t="str">
            <v/>
          </cell>
          <cell r="E96" t="str">
            <v/>
          </cell>
          <cell r="F96" t="str">
            <v/>
          </cell>
          <cell r="H96" t="str">
            <v/>
          </cell>
          <cell r="L96" t="str">
            <v/>
          </cell>
          <cell r="U96" t="str">
            <v/>
          </cell>
        </row>
        <row r="97">
          <cell r="B97" t="str">
            <v/>
          </cell>
          <cell r="C97" t="str">
            <v/>
          </cell>
          <cell r="E97" t="str">
            <v/>
          </cell>
          <cell r="F97" t="str">
            <v/>
          </cell>
          <cell r="H97" t="str">
            <v/>
          </cell>
          <cell r="L97" t="str">
            <v/>
          </cell>
          <cell r="U97" t="str">
            <v/>
          </cell>
        </row>
        <row r="98">
          <cell r="B98" t="str">
            <v/>
          </cell>
          <cell r="C98" t="str">
            <v/>
          </cell>
          <cell r="E98" t="str">
            <v/>
          </cell>
          <cell r="F98" t="str">
            <v/>
          </cell>
          <cell r="H98" t="str">
            <v/>
          </cell>
          <cell r="L98" t="str">
            <v/>
          </cell>
          <cell r="U98" t="str">
            <v/>
          </cell>
        </row>
        <row r="99">
          <cell r="B99" t="str">
            <v/>
          </cell>
          <cell r="C99" t="str">
            <v/>
          </cell>
          <cell r="E99" t="str">
            <v/>
          </cell>
          <cell r="F99" t="str">
            <v/>
          </cell>
          <cell r="H99" t="str">
            <v/>
          </cell>
          <cell r="L99" t="str">
            <v/>
          </cell>
          <cell r="U99" t="str">
            <v/>
          </cell>
        </row>
        <row r="100">
          <cell r="B100" t="str">
            <v/>
          </cell>
          <cell r="C100" t="str">
            <v/>
          </cell>
          <cell r="E100" t="str">
            <v/>
          </cell>
          <cell r="F100" t="str">
            <v/>
          </cell>
          <cell r="H100" t="str">
            <v/>
          </cell>
          <cell r="L100" t="str">
            <v/>
          </cell>
          <cell r="U100" t="str">
            <v/>
          </cell>
        </row>
        <row r="101">
          <cell r="B101" t="str">
            <v/>
          </cell>
          <cell r="C101" t="str">
            <v/>
          </cell>
          <cell r="E101" t="str">
            <v/>
          </cell>
          <cell r="F101" t="str">
            <v/>
          </cell>
          <cell r="H101" t="str">
            <v/>
          </cell>
          <cell r="L101" t="str">
            <v/>
          </cell>
          <cell r="U101" t="str">
            <v/>
          </cell>
        </row>
        <row r="102">
          <cell r="B102" t="str">
            <v/>
          </cell>
          <cell r="C102" t="str">
            <v/>
          </cell>
          <cell r="E102" t="str">
            <v/>
          </cell>
          <cell r="F102" t="str">
            <v/>
          </cell>
          <cell r="H102" t="str">
            <v/>
          </cell>
          <cell r="L102" t="str">
            <v/>
          </cell>
          <cell r="U102" t="str">
            <v/>
          </cell>
        </row>
        <row r="103">
          <cell r="B103" t="str">
            <v/>
          </cell>
          <cell r="C103" t="str">
            <v/>
          </cell>
          <cell r="E103" t="str">
            <v/>
          </cell>
          <cell r="F103" t="str">
            <v/>
          </cell>
          <cell r="H103" t="str">
            <v/>
          </cell>
          <cell r="L103" t="str">
            <v/>
          </cell>
          <cell r="U103" t="str">
            <v/>
          </cell>
        </row>
        <row r="104">
          <cell r="B104" t="str">
            <v/>
          </cell>
          <cell r="C104" t="str">
            <v/>
          </cell>
          <cell r="E104" t="str">
            <v/>
          </cell>
          <cell r="F104" t="str">
            <v/>
          </cell>
          <cell r="H104" t="str">
            <v/>
          </cell>
          <cell r="L104" t="str">
            <v/>
          </cell>
          <cell r="U104" t="str">
            <v/>
          </cell>
        </row>
        <row r="105">
          <cell r="B105" t="str">
            <v/>
          </cell>
          <cell r="C105" t="str">
            <v/>
          </cell>
          <cell r="E105" t="str">
            <v/>
          </cell>
          <cell r="F105" t="str">
            <v/>
          </cell>
          <cell r="H105" t="str">
            <v/>
          </cell>
          <cell r="L105" t="str">
            <v/>
          </cell>
          <cell r="U105" t="str">
            <v/>
          </cell>
        </row>
        <row r="106">
          <cell r="B106" t="str">
            <v/>
          </cell>
          <cell r="C106" t="str">
            <v/>
          </cell>
          <cell r="E106" t="str">
            <v/>
          </cell>
          <cell r="F106" t="str">
            <v/>
          </cell>
          <cell r="H106" t="str">
            <v/>
          </cell>
          <cell r="L106" t="str">
            <v/>
          </cell>
          <cell r="U106" t="str">
            <v/>
          </cell>
        </row>
        <row r="107">
          <cell r="B107" t="str">
            <v/>
          </cell>
          <cell r="C107" t="str">
            <v/>
          </cell>
          <cell r="E107" t="str">
            <v/>
          </cell>
          <cell r="F107" t="str">
            <v/>
          </cell>
          <cell r="H107" t="str">
            <v/>
          </cell>
          <cell r="L107" t="str">
            <v/>
          </cell>
          <cell r="U107" t="str">
            <v/>
          </cell>
        </row>
        <row r="108">
          <cell r="B108" t="str">
            <v/>
          </cell>
          <cell r="C108" t="str">
            <v/>
          </cell>
          <cell r="E108" t="str">
            <v/>
          </cell>
          <cell r="F108" t="str">
            <v/>
          </cell>
          <cell r="H108" t="str">
            <v/>
          </cell>
          <cell r="L108" t="str">
            <v/>
          </cell>
          <cell r="U108" t="str">
            <v/>
          </cell>
        </row>
        <row r="109">
          <cell r="B109" t="str">
            <v/>
          </cell>
          <cell r="C109" t="str">
            <v/>
          </cell>
          <cell r="E109" t="str">
            <v/>
          </cell>
          <cell r="F109" t="str">
            <v/>
          </cell>
          <cell r="H109" t="str">
            <v/>
          </cell>
          <cell r="L109" t="str">
            <v/>
          </cell>
          <cell r="U109" t="str">
            <v/>
          </cell>
        </row>
        <row r="110">
          <cell r="B110" t="str">
            <v/>
          </cell>
          <cell r="C110" t="str">
            <v/>
          </cell>
          <cell r="E110" t="str">
            <v/>
          </cell>
          <cell r="F110" t="str">
            <v/>
          </cell>
          <cell r="H110" t="str">
            <v/>
          </cell>
          <cell r="L110" t="str">
            <v/>
          </cell>
          <cell r="U110" t="str">
            <v/>
          </cell>
        </row>
        <row r="111">
          <cell r="B111" t="str">
            <v/>
          </cell>
          <cell r="C111" t="str">
            <v/>
          </cell>
          <cell r="E111" t="str">
            <v/>
          </cell>
          <cell r="F111" t="str">
            <v/>
          </cell>
          <cell r="H111" t="str">
            <v/>
          </cell>
          <cell r="L111" t="str">
            <v/>
          </cell>
          <cell r="U111" t="str">
            <v/>
          </cell>
        </row>
        <row r="112">
          <cell r="B112" t="str">
            <v/>
          </cell>
          <cell r="C112" t="str">
            <v/>
          </cell>
          <cell r="E112" t="str">
            <v/>
          </cell>
          <cell r="F112" t="str">
            <v/>
          </cell>
          <cell r="H112" t="str">
            <v/>
          </cell>
          <cell r="L112" t="str">
            <v/>
          </cell>
          <cell r="U112" t="str">
            <v/>
          </cell>
        </row>
        <row r="113">
          <cell r="B113" t="str">
            <v/>
          </cell>
          <cell r="C113" t="str">
            <v/>
          </cell>
          <cell r="E113" t="str">
            <v/>
          </cell>
          <cell r="F113" t="str">
            <v/>
          </cell>
          <cell r="H113" t="str">
            <v/>
          </cell>
          <cell r="L113" t="str">
            <v/>
          </cell>
          <cell r="U113" t="str">
            <v/>
          </cell>
        </row>
        <row r="114">
          <cell r="B114" t="str">
            <v/>
          </cell>
          <cell r="C114" t="str">
            <v/>
          </cell>
          <cell r="E114" t="str">
            <v/>
          </cell>
          <cell r="F114" t="str">
            <v/>
          </cell>
          <cell r="H114" t="str">
            <v/>
          </cell>
          <cell r="L114" t="str">
            <v/>
          </cell>
          <cell r="U114" t="str">
            <v/>
          </cell>
        </row>
        <row r="115">
          <cell r="B115" t="str">
            <v/>
          </cell>
          <cell r="C115" t="str">
            <v/>
          </cell>
          <cell r="E115" t="str">
            <v/>
          </cell>
          <cell r="F115" t="str">
            <v/>
          </cell>
          <cell r="H115" t="str">
            <v/>
          </cell>
          <cell r="L115" t="str">
            <v/>
          </cell>
          <cell r="U115" t="str">
            <v/>
          </cell>
        </row>
        <row r="116">
          <cell r="B116" t="str">
            <v/>
          </cell>
          <cell r="C116" t="str">
            <v/>
          </cell>
          <cell r="E116" t="str">
            <v/>
          </cell>
          <cell r="F116" t="str">
            <v/>
          </cell>
          <cell r="H116" t="str">
            <v/>
          </cell>
          <cell r="L116" t="str">
            <v/>
          </cell>
          <cell r="U116" t="str">
            <v/>
          </cell>
        </row>
        <row r="117">
          <cell r="B117" t="str">
            <v/>
          </cell>
          <cell r="C117" t="str">
            <v/>
          </cell>
          <cell r="E117" t="str">
            <v/>
          </cell>
          <cell r="F117" t="str">
            <v/>
          </cell>
          <cell r="H117" t="str">
            <v/>
          </cell>
          <cell r="L117" t="str">
            <v/>
          </cell>
          <cell r="U117" t="str">
            <v/>
          </cell>
        </row>
        <row r="118">
          <cell r="B118" t="str">
            <v/>
          </cell>
          <cell r="C118" t="str">
            <v/>
          </cell>
          <cell r="E118" t="str">
            <v/>
          </cell>
          <cell r="F118" t="str">
            <v/>
          </cell>
          <cell r="H118" t="str">
            <v/>
          </cell>
          <cell r="L118" t="str">
            <v/>
          </cell>
          <cell r="U118" t="str">
            <v/>
          </cell>
        </row>
        <row r="119">
          <cell r="B119" t="str">
            <v/>
          </cell>
          <cell r="C119" t="str">
            <v/>
          </cell>
          <cell r="E119" t="str">
            <v/>
          </cell>
          <cell r="F119" t="str">
            <v/>
          </cell>
          <cell r="H119" t="str">
            <v/>
          </cell>
          <cell r="L119" t="str">
            <v/>
          </cell>
          <cell r="U119" t="str">
            <v/>
          </cell>
        </row>
        <row r="120">
          <cell r="B120" t="str">
            <v/>
          </cell>
          <cell r="C120" t="str">
            <v/>
          </cell>
          <cell r="E120" t="str">
            <v/>
          </cell>
          <cell r="F120" t="str">
            <v/>
          </cell>
          <cell r="H120" t="str">
            <v/>
          </cell>
          <cell r="L120" t="str">
            <v/>
          </cell>
          <cell r="U120" t="str">
            <v/>
          </cell>
        </row>
        <row r="121">
          <cell r="B121" t="str">
            <v/>
          </cell>
          <cell r="C121" t="str">
            <v/>
          </cell>
          <cell r="E121" t="str">
            <v/>
          </cell>
          <cell r="F121" t="str">
            <v/>
          </cell>
          <cell r="H121" t="str">
            <v/>
          </cell>
          <cell r="L121" t="str">
            <v/>
          </cell>
          <cell r="U121" t="str">
            <v/>
          </cell>
        </row>
        <row r="122">
          <cell r="B122" t="str">
            <v/>
          </cell>
          <cell r="C122" t="str">
            <v/>
          </cell>
          <cell r="E122" t="str">
            <v/>
          </cell>
          <cell r="F122" t="str">
            <v/>
          </cell>
          <cell r="H122" t="str">
            <v/>
          </cell>
          <cell r="L122" t="str">
            <v/>
          </cell>
          <cell r="U122" t="str">
            <v/>
          </cell>
        </row>
        <row r="123">
          <cell r="B123" t="str">
            <v/>
          </cell>
          <cell r="C123" t="str">
            <v/>
          </cell>
          <cell r="E123" t="str">
            <v/>
          </cell>
          <cell r="F123" t="str">
            <v/>
          </cell>
          <cell r="H123" t="str">
            <v/>
          </cell>
          <cell r="L123" t="str">
            <v/>
          </cell>
          <cell r="U123" t="str">
            <v/>
          </cell>
        </row>
        <row r="124">
          <cell r="B124" t="str">
            <v/>
          </cell>
          <cell r="C124" t="str">
            <v/>
          </cell>
          <cell r="E124" t="str">
            <v/>
          </cell>
          <cell r="F124" t="str">
            <v/>
          </cell>
          <cell r="H124" t="str">
            <v/>
          </cell>
          <cell r="L124" t="str">
            <v/>
          </cell>
          <cell r="U124" t="str">
            <v/>
          </cell>
        </row>
        <row r="125">
          <cell r="B125" t="str">
            <v/>
          </cell>
          <cell r="C125" t="str">
            <v/>
          </cell>
          <cell r="E125" t="str">
            <v/>
          </cell>
          <cell r="F125" t="str">
            <v/>
          </cell>
          <cell r="H125" t="str">
            <v/>
          </cell>
          <cell r="L125" t="str">
            <v/>
          </cell>
          <cell r="U125" t="str">
            <v/>
          </cell>
        </row>
        <row r="126">
          <cell r="B126" t="str">
            <v/>
          </cell>
          <cell r="C126" t="str">
            <v/>
          </cell>
          <cell r="E126" t="str">
            <v/>
          </cell>
          <cell r="F126" t="str">
            <v/>
          </cell>
          <cell r="H126" t="str">
            <v/>
          </cell>
          <cell r="L126" t="str">
            <v/>
          </cell>
          <cell r="U126" t="str">
            <v/>
          </cell>
        </row>
        <row r="127">
          <cell r="B127" t="str">
            <v/>
          </cell>
          <cell r="C127" t="str">
            <v/>
          </cell>
          <cell r="E127" t="str">
            <v/>
          </cell>
          <cell r="F127" t="str">
            <v/>
          </cell>
          <cell r="H127" t="str">
            <v/>
          </cell>
          <cell r="L127" t="str">
            <v/>
          </cell>
          <cell r="U127" t="str">
            <v/>
          </cell>
        </row>
        <row r="128">
          <cell r="B128" t="str">
            <v/>
          </cell>
          <cell r="C128" t="str">
            <v/>
          </cell>
          <cell r="E128" t="str">
            <v/>
          </cell>
          <cell r="F128" t="str">
            <v/>
          </cell>
          <cell r="H128" t="str">
            <v/>
          </cell>
          <cell r="L128" t="str">
            <v/>
          </cell>
          <cell r="U128" t="str">
            <v/>
          </cell>
        </row>
        <row r="129">
          <cell r="B129" t="str">
            <v/>
          </cell>
          <cell r="C129" t="str">
            <v/>
          </cell>
          <cell r="E129" t="str">
            <v/>
          </cell>
          <cell r="F129" t="str">
            <v/>
          </cell>
          <cell r="H129" t="str">
            <v/>
          </cell>
          <cell r="L129" t="str">
            <v/>
          </cell>
          <cell r="U129" t="str">
            <v/>
          </cell>
        </row>
        <row r="130">
          <cell r="B130" t="str">
            <v/>
          </cell>
          <cell r="C130" t="str">
            <v/>
          </cell>
          <cell r="E130" t="str">
            <v/>
          </cell>
          <cell r="F130" t="str">
            <v/>
          </cell>
          <cell r="H130" t="str">
            <v/>
          </cell>
          <cell r="L130" t="str">
            <v/>
          </cell>
          <cell r="U130" t="str">
            <v/>
          </cell>
        </row>
        <row r="131">
          <cell r="B131" t="str">
            <v/>
          </cell>
          <cell r="C131" t="str">
            <v/>
          </cell>
          <cell r="E131" t="str">
            <v/>
          </cell>
          <cell r="F131" t="str">
            <v/>
          </cell>
          <cell r="H131" t="str">
            <v/>
          </cell>
          <cell r="L131" t="str">
            <v/>
          </cell>
          <cell r="U131" t="str">
            <v/>
          </cell>
        </row>
        <row r="132">
          <cell r="B132" t="str">
            <v/>
          </cell>
          <cell r="C132" t="str">
            <v/>
          </cell>
          <cell r="E132" t="str">
            <v/>
          </cell>
          <cell r="F132" t="str">
            <v/>
          </cell>
          <cell r="H132" t="str">
            <v/>
          </cell>
          <cell r="L132" t="str">
            <v/>
          </cell>
          <cell r="U132" t="str">
            <v/>
          </cell>
        </row>
        <row r="133">
          <cell r="B133" t="str">
            <v/>
          </cell>
          <cell r="C133" t="str">
            <v/>
          </cell>
          <cell r="E133" t="str">
            <v/>
          </cell>
          <cell r="F133" t="str">
            <v/>
          </cell>
          <cell r="H133" t="str">
            <v/>
          </cell>
          <cell r="L133" t="str">
            <v/>
          </cell>
          <cell r="U133" t="str">
            <v/>
          </cell>
        </row>
        <row r="134">
          <cell r="B134" t="str">
            <v/>
          </cell>
          <cell r="C134" t="str">
            <v/>
          </cell>
          <cell r="E134" t="str">
            <v/>
          </cell>
          <cell r="F134" t="str">
            <v/>
          </cell>
          <cell r="H134" t="str">
            <v/>
          </cell>
          <cell r="L134" t="str">
            <v/>
          </cell>
          <cell r="U134" t="str">
            <v/>
          </cell>
        </row>
        <row r="135">
          <cell r="B135" t="str">
            <v/>
          </cell>
          <cell r="C135" t="str">
            <v/>
          </cell>
          <cell r="E135" t="str">
            <v/>
          </cell>
          <cell r="F135" t="str">
            <v/>
          </cell>
          <cell r="H135" t="str">
            <v/>
          </cell>
          <cell r="L135" t="str">
            <v/>
          </cell>
          <cell r="U135" t="str">
            <v/>
          </cell>
        </row>
        <row r="136">
          <cell r="B136" t="str">
            <v/>
          </cell>
          <cell r="C136" t="str">
            <v/>
          </cell>
          <cell r="E136" t="str">
            <v/>
          </cell>
          <cell r="F136" t="str">
            <v/>
          </cell>
          <cell r="H136" t="str">
            <v/>
          </cell>
          <cell r="K136" t="str">
            <v/>
          </cell>
          <cell r="L136" t="str">
            <v/>
          </cell>
          <cell r="U136" t="str">
            <v/>
          </cell>
        </row>
        <row r="137">
          <cell r="B137" t="str">
            <v/>
          </cell>
          <cell r="C137" t="str">
            <v/>
          </cell>
          <cell r="E137" t="str">
            <v/>
          </cell>
          <cell r="F137" t="str">
            <v/>
          </cell>
          <cell r="H137" t="str">
            <v/>
          </cell>
          <cell r="K137" t="str">
            <v/>
          </cell>
          <cell r="L137" t="str">
            <v/>
          </cell>
          <cell r="U137" t="str">
            <v/>
          </cell>
        </row>
        <row r="138">
          <cell r="B138" t="str">
            <v/>
          </cell>
          <cell r="C138" t="str">
            <v/>
          </cell>
          <cell r="E138" t="str">
            <v/>
          </cell>
          <cell r="F138" t="str">
            <v/>
          </cell>
          <cell r="H138" t="str">
            <v/>
          </cell>
          <cell r="K138" t="str">
            <v/>
          </cell>
          <cell r="L138" t="str">
            <v/>
          </cell>
          <cell r="U138" t="str">
            <v/>
          </cell>
        </row>
        <row r="139">
          <cell r="B139" t="str">
            <v/>
          </cell>
          <cell r="C139" t="str">
            <v/>
          </cell>
          <cell r="E139" t="str">
            <v/>
          </cell>
          <cell r="F139" t="str">
            <v/>
          </cell>
          <cell r="H139" t="str">
            <v/>
          </cell>
          <cell r="K139" t="str">
            <v/>
          </cell>
          <cell r="L139" t="str">
            <v/>
          </cell>
          <cell r="U139" t="str">
            <v/>
          </cell>
        </row>
        <row r="140">
          <cell r="B140" t="str">
            <v/>
          </cell>
          <cell r="C140" t="str">
            <v/>
          </cell>
          <cell r="E140" t="str">
            <v/>
          </cell>
          <cell r="F140" t="str">
            <v/>
          </cell>
          <cell r="H140" t="str">
            <v/>
          </cell>
          <cell r="K140" t="str">
            <v/>
          </cell>
          <cell r="L140" t="str">
            <v/>
          </cell>
          <cell r="U140" t="str">
            <v/>
          </cell>
        </row>
        <row r="141">
          <cell r="B141" t="str">
            <v/>
          </cell>
          <cell r="C141" t="str">
            <v/>
          </cell>
          <cell r="E141" t="str">
            <v/>
          </cell>
          <cell r="F141" t="str">
            <v/>
          </cell>
          <cell r="H141" t="str">
            <v/>
          </cell>
          <cell r="K141" t="str">
            <v/>
          </cell>
          <cell r="L141" t="str">
            <v/>
          </cell>
          <cell r="U141" t="str">
            <v/>
          </cell>
        </row>
        <row r="142">
          <cell r="B142" t="str">
            <v/>
          </cell>
          <cell r="C142" t="str">
            <v/>
          </cell>
          <cell r="E142" t="str">
            <v/>
          </cell>
          <cell r="F142" t="str">
            <v/>
          </cell>
          <cell r="H142" t="str">
            <v/>
          </cell>
          <cell r="K142" t="str">
            <v/>
          </cell>
          <cell r="L142" t="str">
            <v/>
          </cell>
          <cell r="U142" t="str">
            <v/>
          </cell>
        </row>
        <row r="143">
          <cell r="U143" t="str">
            <v/>
          </cell>
        </row>
      </sheetData>
      <sheetData sheetId="11" refreshError="1">
        <row r="7">
          <cell r="B7">
            <v>1</v>
          </cell>
          <cell r="C7" t="str">
            <v>Dr. H. IDRUS ALWI, M.Pd</v>
          </cell>
          <cell r="D7">
            <v>87.3</v>
          </cell>
          <cell r="E7">
            <v>85</v>
          </cell>
          <cell r="F7" t="str">
            <v>Baik</v>
          </cell>
          <cell r="G7">
            <v>85</v>
          </cell>
          <cell r="H7" t="str">
            <v>Baik</v>
          </cell>
          <cell r="I7">
            <v>92</v>
          </cell>
          <cell r="J7" t="str">
            <v>Sangat Baik</v>
          </cell>
          <cell r="K7">
            <v>84</v>
          </cell>
          <cell r="L7" t="str">
            <v>Baik</v>
          </cell>
          <cell r="M7">
            <v>85</v>
          </cell>
          <cell r="N7" t="str">
            <v>Baik</v>
          </cell>
          <cell r="P7" t="str">
            <v/>
          </cell>
        </row>
        <row r="8">
          <cell r="B8">
            <v>2</v>
          </cell>
          <cell r="C8" t="str">
            <v>Drs. H. SUJANGI</v>
          </cell>
          <cell r="D8">
            <v>85.19</v>
          </cell>
          <cell r="E8">
            <v>84</v>
          </cell>
          <cell r="F8" t="str">
            <v>Baik</v>
          </cell>
          <cell r="G8">
            <v>84</v>
          </cell>
          <cell r="H8" t="str">
            <v>Baik</v>
          </cell>
          <cell r="I8">
            <v>92</v>
          </cell>
          <cell r="J8" t="str">
            <v>Sangat Baik</v>
          </cell>
          <cell r="K8">
            <v>84</v>
          </cell>
          <cell r="L8" t="str">
            <v>Baik</v>
          </cell>
          <cell r="M8">
            <v>84</v>
          </cell>
          <cell r="N8" t="str">
            <v>Baik</v>
          </cell>
          <cell r="P8" t="str">
            <v/>
          </cell>
        </row>
        <row r="9">
          <cell r="B9">
            <v>3</v>
          </cell>
          <cell r="C9" t="str">
            <v>Drs. M. SALEH</v>
          </cell>
          <cell r="D9">
            <v>84.67</v>
          </cell>
          <cell r="E9">
            <v>84</v>
          </cell>
          <cell r="F9" t="str">
            <v>Baik</v>
          </cell>
          <cell r="G9">
            <v>84</v>
          </cell>
          <cell r="H9" t="str">
            <v>Baik</v>
          </cell>
          <cell r="I9">
            <v>92</v>
          </cell>
          <cell r="J9" t="str">
            <v>Sangat Baik</v>
          </cell>
          <cell r="K9">
            <v>84</v>
          </cell>
          <cell r="L9" t="str">
            <v>Baik</v>
          </cell>
          <cell r="M9">
            <v>83</v>
          </cell>
          <cell r="N9" t="str">
            <v>Baik</v>
          </cell>
          <cell r="P9" t="str">
            <v/>
          </cell>
        </row>
        <row r="10">
          <cell r="B10">
            <v>4</v>
          </cell>
          <cell r="C10" t="str">
            <v>SITI NURBAITI, S.Ag, M.Pd.I</v>
          </cell>
          <cell r="D10">
            <v>85.23</v>
          </cell>
          <cell r="E10">
            <v>83</v>
          </cell>
          <cell r="F10" t="str">
            <v>Baik</v>
          </cell>
          <cell r="G10">
            <v>83</v>
          </cell>
          <cell r="H10" t="str">
            <v>Baik</v>
          </cell>
          <cell r="I10">
            <v>92</v>
          </cell>
          <cell r="J10" t="str">
            <v>Sangat Baik</v>
          </cell>
          <cell r="K10">
            <v>83</v>
          </cell>
          <cell r="L10" t="str">
            <v>Baik</v>
          </cell>
          <cell r="M10">
            <v>82</v>
          </cell>
          <cell r="N10" t="str">
            <v>Baik</v>
          </cell>
          <cell r="P10" t="str">
            <v/>
          </cell>
        </row>
        <row r="11">
          <cell r="B11">
            <v>5</v>
          </cell>
          <cell r="C11" t="str">
            <v>Drs. A. AMIN MUSTOFA, M.Pd</v>
          </cell>
          <cell r="D11">
            <v>84.25</v>
          </cell>
          <cell r="E11">
            <v>84</v>
          </cell>
          <cell r="F11" t="str">
            <v>Baik</v>
          </cell>
          <cell r="G11">
            <v>83</v>
          </cell>
          <cell r="H11" t="str">
            <v>Baik</v>
          </cell>
          <cell r="I11">
            <v>92</v>
          </cell>
          <cell r="J11" t="str">
            <v>Sangat Baik</v>
          </cell>
          <cell r="K11">
            <v>83</v>
          </cell>
          <cell r="L11" t="str">
            <v>Baik</v>
          </cell>
          <cell r="M11">
            <v>82</v>
          </cell>
          <cell r="N11" t="str">
            <v>Baik</v>
          </cell>
          <cell r="P11" t="str">
            <v/>
          </cell>
        </row>
        <row r="12">
          <cell r="B12">
            <v>6</v>
          </cell>
          <cell r="C12" t="str">
            <v>Drs. AKHMAD SUGANDA, M.Pd</v>
          </cell>
          <cell r="D12">
            <v>84.75</v>
          </cell>
          <cell r="E12">
            <v>84</v>
          </cell>
          <cell r="F12" t="str">
            <v>Baik</v>
          </cell>
          <cell r="G12">
            <v>84</v>
          </cell>
          <cell r="H12" t="str">
            <v>Baik</v>
          </cell>
          <cell r="I12">
            <v>92</v>
          </cell>
          <cell r="J12" t="str">
            <v>Sangat Baik</v>
          </cell>
          <cell r="K12">
            <v>84</v>
          </cell>
          <cell r="L12" t="str">
            <v>Baik</v>
          </cell>
          <cell r="M12">
            <v>84</v>
          </cell>
          <cell r="N12" t="str">
            <v>Baik</v>
          </cell>
          <cell r="P12" t="str">
            <v/>
          </cell>
        </row>
        <row r="13">
          <cell r="B13">
            <v>7</v>
          </cell>
          <cell r="C13" t="str">
            <v>Dr. Hj. KUN SRI WARDHANI, M.Pd</v>
          </cell>
          <cell r="D13">
            <v>84.17</v>
          </cell>
          <cell r="E13">
            <v>83</v>
          </cell>
          <cell r="F13" t="str">
            <v>Baik</v>
          </cell>
          <cell r="G13">
            <v>83</v>
          </cell>
          <cell r="H13" t="str">
            <v>Baik</v>
          </cell>
          <cell r="I13">
            <v>92</v>
          </cell>
          <cell r="J13" t="str">
            <v>Sangat Baik</v>
          </cell>
          <cell r="K13">
            <v>83</v>
          </cell>
          <cell r="L13" t="str">
            <v>Baik</v>
          </cell>
          <cell r="M13">
            <v>82</v>
          </cell>
          <cell r="N13" t="str">
            <v>Baik</v>
          </cell>
          <cell r="P13" t="str">
            <v/>
          </cell>
        </row>
        <row r="14">
          <cell r="B14">
            <v>8</v>
          </cell>
          <cell r="C14" t="str">
            <v>ABDUL MANAP, M.Pd</v>
          </cell>
          <cell r="D14">
            <v>83.77000000000001</v>
          </cell>
          <cell r="E14">
            <v>82</v>
          </cell>
          <cell r="F14" t="str">
            <v>Baik</v>
          </cell>
          <cell r="G14">
            <v>82</v>
          </cell>
          <cell r="H14" t="str">
            <v>Baik</v>
          </cell>
          <cell r="I14">
            <v>92</v>
          </cell>
          <cell r="J14" t="str">
            <v>Sangat Baik</v>
          </cell>
          <cell r="K14">
            <v>81</v>
          </cell>
          <cell r="L14" t="str">
            <v>Baik</v>
          </cell>
          <cell r="M14">
            <v>81</v>
          </cell>
          <cell r="N14" t="str">
            <v>Baik</v>
          </cell>
          <cell r="P14" t="str">
            <v/>
          </cell>
        </row>
        <row r="15">
          <cell r="B15">
            <v>9</v>
          </cell>
          <cell r="C15" t="str">
            <v>ABDUL WAHAB, S.Pd</v>
          </cell>
          <cell r="D15">
            <v>83.77000000000001</v>
          </cell>
          <cell r="E15">
            <v>82</v>
          </cell>
          <cell r="F15" t="str">
            <v>Baik</v>
          </cell>
          <cell r="G15">
            <v>82</v>
          </cell>
          <cell r="H15" t="str">
            <v>Baik</v>
          </cell>
          <cell r="I15">
            <v>92</v>
          </cell>
          <cell r="J15" t="str">
            <v>Sangat Baik</v>
          </cell>
          <cell r="K15">
            <v>81</v>
          </cell>
          <cell r="L15" t="str">
            <v>Baik</v>
          </cell>
          <cell r="M15">
            <v>81</v>
          </cell>
          <cell r="N15" t="str">
            <v>Baik</v>
          </cell>
          <cell r="P15" t="str">
            <v/>
          </cell>
        </row>
        <row r="16">
          <cell r="B16">
            <v>10</v>
          </cell>
          <cell r="C16" t="str">
            <v>A. TAUFIK, S.Ag, MM</v>
          </cell>
          <cell r="D16">
            <v>83.850000000000009</v>
          </cell>
          <cell r="E16">
            <v>82</v>
          </cell>
          <cell r="F16" t="str">
            <v>Baik</v>
          </cell>
          <cell r="G16">
            <v>82</v>
          </cell>
          <cell r="H16" t="str">
            <v>Baik</v>
          </cell>
          <cell r="I16">
            <v>92</v>
          </cell>
          <cell r="J16" t="str">
            <v>Sangat Baik</v>
          </cell>
          <cell r="K16">
            <v>82</v>
          </cell>
          <cell r="L16" t="str">
            <v>Baik</v>
          </cell>
          <cell r="M16">
            <v>81</v>
          </cell>
          <cell r="N16" t="str">
            <v>Baik</v>
          </cell>
          <cell r="P16" t="str">
            <v/>
          </cell>
        </row>
        <row r="17">
          <cell r="B17">
            <v>11</v>
          </cell>
          <cell r="C17" t="str">
            <v>Drs. HADI WIJAYA</v>
          </cell>
          <cell r="D17">
            <v>85.02000000000001</v>
          </cell>
          <cell r="E17">
            <v>84</v>
          </cell>
          <cell r="F17" t="str">
            <v>Baik</v>
          </cell>
          <cell r="G17">
            <v>84</v>
          </cell>
          <cell r="H17" t="str">
            <v>Baik</v>
          </cell>
          <cell r="I17">
            <v>92</v>
          </cell>
          <cell r="J17" t="str">
            <v>Sangat Baik</v>
          </cell>
          <cell r="K17">
            <v>84</v>
          </cell>
          <cell r="L17" t="str">
            <v>Baik</v>
          </cell>
          <cell r="M17">
            <v>83</v>
          </cell>
          <cell r="N17" t="str">
            <v>Baik</v>
          </cell>
          <cell r="P17" t="str">
            <v/>
          </cell>
        </row>
        <row r="18">
          <cell r="B18">
            <v>12</v>
          </cell>
          <cell r="C18" t="str">
            <v>ARTATI ISMAILIA, SE, M.Ak</v>
          </cell>
          <cell r="D18">
            <v>83.37</v>
          </cell>
          <cell r="E18">
            <v>81</v>
          </cell>
          <cell r="F18" t="str">
            <v>Baik</v>
          </cell>
          <cell r="G18">
            <v>80</v>
          </cell>
          <cell r="H18" t="str">
            <v>Baik</v>
          </cell>
          <cell r="I18">
            <v>92</v>
          </cell>
          <cell r="J18" t="str">
            <v>Sangat Baik</v>
          </cell>
          <cell r="K18">
            <v>80</v>
          </cell>
          <cell r="L18" t="str">
            <v>Baik</v>
          </cell>
          <cell r="M18">
            <v>80</v>
          </cell>
          <cell r="N18" t="str">
            <v>Baik</v>
          </cell>
          <cell r="P18" t="str">
            <v/>
          </cell>
        </row>
        <row r="19">
          <cell r="B19">
            <v>13</v>
          </cell>
          <cell r="C19" t="str">
            <v>Drs. AHMAD KHOTIB, M.Pd</v>
          </cell>
          <cell r="D19">
            <v>84.67</v>
          </cell>
          <cell r="E19">
            <v>84</v>
          </cell>
          <cell r="F19" t="str">
            <v>Baik</v>
          </cell>
          <cell r="G19">
            <v>84</v>
          </cell>
          <cell r="H19" t="str">
            <v>Baik</v>
          </cell>
          <cell r="I19">
            <v>92</v>
          </cell>
          <cell r="J19" t="str">
            <v>Sangat Baik</v>
          </cell>
          <cell r="K19">
            <v>84</v>
          </cell>
          <cell r="L19" t="str">
            <v>Baik</v>
          </cell>
          <cell r="M19">
            <v>83</v>
          </cell>
          <cell r="N19" t="str">
            <v>Baik</v>
          </cell>
          <cell r="P19" t="str">
            <v/>
          </cell>
        </row>
        <row r="20">
          <cell r="B20">
            <v>14</v>
          </cell>
          <cell r="C20" t="str">
            <v>SUTAN ASWIN, S.Pd</v>
          </cell>
          <cell r="D20">
            <v>84.920000000000016</v>
          </cell>
          <cell r="E20">
            <v>84</v>
          </cell>
          <cell r="F20" t="str">
            <v>Baik</v>
          </cell>
          <cell r="G20">
            <v>84</v>
          </cell>
          <cell r="H20" t="str">
            <v>Baik</v>
          </cell>
          <cell r="I20">
            <v>92</v>
          </cell>
          <cell r="J20" t="str">
            <v>Sangat Baik</v>
          </cell>
          <cell r="K20">
            <v>84</v>
          </cell>
          <cell r="L20" t="str">
            <v>Baik</v>
          </cell>
          <cell r="M20">
            <v>84</v>
          </cell>
          <cell r="N20" t="str">
            <v>Baik</v>
          </cell>
          <cell r="P20" t="str">
            <v/>
          </cell>
        </row>
        <row r="21">
          <cell r="B21">
            <v>15</v>
          </cell>
          <cell r="C21" t="str">
            <v>Dra. IDA SAIDAH, M.MPd</v>
          </cell>
          <cell r="D21">
            <v>84.77</v>
          </cell>
          <cell r="E21">
            <v>84</v>
          </cell>
          <cell r="F21" t="str">
            <v>Baik</v>
          </cell>
          <cell r="G21">
            <v>83</v>
          </cell>
          <cell r="H21" t="str">
            <v>Baik</v>
          </cell>
          <cell r="I21">
            <v>92</v>
          </cell>
          <cell r="J21" t="str">
            <v>Sangat Baik</v>
          </cell>
          <cell r="K21">
            <v>83</v>
          </cell>
          <cell r="L21" t="str">
            <v>Baik</v>
          </cell>
          <cell r="M21">
            <v>83</v>
          </cell>
          <cell r="N21" t="str">
            <v>Baik</v>
          </cell>
          <cell r="P21" t="str">
            <v/>
          </cell>
        </row>
        <row r="22">
          <cell r="B22">
            <v>16</v>
          </cell>
          <cell r="C22" t="str">
            <v>Dra. Hj. JAMILAH, M.Pd</v>
          </cell>
          <cell r="D22">
            <v>84.69</v>
          </cell>
          <cell r="E22">
            <v>83</v>
          </cell>
          <cell r="F22" t="str">
            <v>Baik</v>
          </cell>
          <cell r="G22">
            <v>83</v>
          </cell>
          <cell r="H22" t="str">
            <v>Baik</v>
          </cell>
          <cell r="I22">
            <v>92</v>
          </cell>
          <cell r="J22" t="str">
            <v>Sangat Baik</v>
          </cell>
          <cell r="K22">
            <v>83</v>
          </cell>
          <cell r="L22" t="str">
            <v>Baik</v>
          </cell>
          <cell r="M22">
            <v>83</v>
          </cell>
          <cell r="N22" t="str">
            <v>Baik</v>
          </cell>
          <cell r="P22" t="str">
            <v/>
          </cell>
        </row>
        <row r="23">
          <cell r="B23">
            <v>17</v>
          </cell>
          <cell r="C23" t="str">
            <v>Dra. Hj. ZURNI ASNIDA</v>
          </cell>
          <cell r="D23">
            <v>84.77</v>
          </cell>
          <cell r="E23">
            <v>84</v>
          </cell>
          <cell r="F23" t="str">
            <v>Baik</v>
          </cell>
          <cell r="G23">
            <v>83</v>
          </cell>
          <cell r="H23" t="str">
            <v>Baik</v>
          </cell>
          <cell r="I23">
            <v>92</v>
          </cell>
          <cell r="J23" t="str">
            <v>Sangat Baik</v>
          </cell>
          <cell r="K23">
            <v>83</v>
          </cell>
          <cell r="L23" t="str">
            <v>Baik</v>
          </cell>
          <cell r="M23">
            <v>83</v>
          </cell>
          <cell r="N23" t="str">
            <v>Baik</v>
          </cell>
          <cell r="P23" t="str">
            <v/>
          </cell>
        </row>
        <row r="24">
          <cell r="B24">
            <v>18</v>
          </cell>
          <cell r="C24" t="str">
            <v>TANTI ASTRIATIE Z, S.Pd, M.Pd</v>
          </cell>
          <cell r="D24">
            <v>83.29</v>
          </cell>
          <cell r="E24">
            <v>80</v>
          </cell>
          <cell r="F24" t="str">
            <v>Baik</v>
          </cell>
          <cell r="G24">
            <v>80</v>
          </cell>
          <cell r="H24" t="str">
            <v>Baik</v>
          </cell>
          <cell r="I24">
            <v>92</v>
          </cell>
          <cell r="J24" t="str">
            <v>Sangat Baik</v>
          </cell>
          <cell r="K24">
            <v>80</v>
          </cell>
          <cell r="L24" t="str">
            <v>Baik</v>
          </cell>
          <cell r="M24">
            <v>80</v>
          </cell>
          <cell r="N24" t="str">
            <v>Baik</v>
          </cell>
          <cell r="P24" t="str">
            <v/>
          </cell>
        </row>
        <row r="25">
          <cell r="B25">
            <v>19</v>
          </cell>
          <cell r="C25" t="str">
            <v>KUSWIYATI, S.Pd, M.Pd</v>
          </cell>
          <cell r="D25">
            <v>83.29</v>
          </cell>
          <cell r="E25">
            <v>81</v>
          </cell>
          <cell r="F25" t="str">
            <v>Baik</v>
          </cell>
          <cell r="G25">
            <v>80</v>
          </cell>
          <cell r="H25" t="str">
            <v>Baik</v>
          </cell>
          <cell r="I25">
            <v>92</v>
          </cell>
          <cell r="J25" t="str">
            <v>Sangat Baik</v>
          </cell>
          <cell r="K25">
            <v>80</v>
          </cell>
          <cell r="L25" t="str">
            <v>Baik</v>
          </cell>
          <cell r="M25">
            <v>80</v>
          </cell>
          <cell r="N25" t="str">
            <v>Baik</v>
          </cell>
          <cell r="P25" t="str">
            <v/>
          </cell>
        </row>
        <row r="26">
          <cell r="B26">
            <v>20</v>
          </cell>
          <cell r="C26" t="str">
            <v>RUSDAH, S.Ag</v>
          </cell>
          <cell r="D26">
            <v>83.53</v>
          </cell>
          <cell r="E26">
            <v>81</v>
          </cell>
          <cell r="F26" t="str">
            <v>Baik</v>
          </cell>
          <cell r="G26">
            <v>81</v>
          </cell>
          <cell r="H26" t="str">
            <v>Baik</v>
          </cell>
          <cell r="I26">
            <v>92</v>
          </cell>
          <cell r="J26" t="str">
            <v>Sangat Baik</v>
          </cell>
          <cell r="K26">
            <v>81</v>
          </cell>
          <cell r="L26" t="str">
            <v>Baik</v>
          </cell>
          <cell r="M26">
            <v>80</v>
          </cell>
          <cell r="N26" t="str">
            <v>Baik</v>
          </cell>
          <cell r="P26" t="str">
            <v/>
          </cell>
        </row>
        <row r="27">
          <cell r="B27">
            <v>21</v>
          </cell>
          <cell r="C27" t="str">
            <v>WAWAN KURNIAWAN, S.Pd, M.Si</v>
          </cell>
          <cell r="D27">
            <v>83.53</v>
          </cell>
          <cell r="E27">
            <v>81</v>
          </cell>
          <cell r="F27" t="str">
            <v>Baik</v>
          </cell>
          <cell r="G27">
            <v>81</v>
          </cell>
          <cell r="H27" t="str">
            <v>Baik</v>
          </cell>
          <cell r="I27">
            <v>92</v>
          </cell>
          <cell r="J27" t="str">
            <v>Sangat Baik</v>
          </cell>
          <cell r="K27">
            <v>81</v>
          </cell>
          <cell r="L27" t="str">
            <v>Baik</v>
          </cell>
          <cell r="M27">
            <v>80</v>
          </cell>
          <cell r="N27" t="str">
            <v>Baik</v>
          </cell>
          <cell r="P27" t="str">
            <v/>
          </cell>
        </row>
        <row r="28">
          <cell r="B28">
            <v>22</v>
          </cell>
          <cell r="C28" t="str">
            <v>MUHAMMAD YUNUS, S.Ag, M.Pd</v>
          </cell>
          <cell r="D28">
            <v>83.210000000000008</v>
          </cell>
          <cell r="E28">
            <v>80</v>
          </cell>
          <cell r="F28" t="str">
            <v>Baik</v>
          </cell>
          <cell r="G28">
            <v>80</v>
          </cell>
          <cell r="H28" t="str">
            <v>Baik</v>
          </cell>
          <cell r="I28">
            <v>92</v>
          </cell>
          <cell r="J28" t="str">
            <v>Sangat Baik</v>
          </cell>
          <cell r="K28">
            <v>80</v>
          </cell>
          <cell r="L28" t="str">
            <v>Baik</v>
          </cell>
          <cell r="M28">
            <v>79</v>
          </cell>
          <cell r="N28" t="str">
            <v>Baik</v>
          </cell>
          <cell r="P28" t="str">
            <v/>
          </cell>
        </row>
        <row r="29">
          <cell r="B29">
            <v>23</v>
          </cell>
          <cell r="C29" t="str">
            <v>Drs. SASTRO JAGO HARTONO</v>
          </cell>
          <cell r="D29">
            <v>83.62</v>
          </cell>
          <cell r="E29">
            <v>81</v>
          </cell>
          <cell r="F29" t="str">
            <v>Baik</v>
          </cell>
          <cell r="G29">
            <v>81</v>
          </cell>
          <cell r="H29" t="str">
            <v>Baik</v>
          </cell>
          <cell r="I29">
            <v>92</v>
          </cell>
          <cell r="J29" t="str">
            <v>Sangat Baik</v>
          </cell>
          <cell r="K29">
            <v>81</v>
          </cell>
          <cell r="L29" t="str">
            <v>Baik</v>
          </cell>
          <cell r="M29">
            <v>80</v>
          </cell>
          <cell r="N29" t="str">
            <v>Baik</v>
          </cell>
          <cell r="P29" t="str">
            <v/>
          </cell>
        </row>
        <row r="30">
          <cell r="B30">
            <v>24</v>
          </cell>
          <cell r="C30" t="str">
            <v>RUSTIATI, S.Pd, M.Pd</v>
          </cell>
          <cell r="D30">
            <v>82.41</v>
          </cell>
          <cell r="E30">
            <v>78</v>
          </cell>
          <cell r="F30" t="str">
            <v>Baik</v>
          </cell>
          <cell r="G30">
            <v>78</v>
          </cell>
          <cell r="H30" t="str">
            <v>Baik</v>
          </cell>
          <cell r="I30">
            <v>91</v>
          </cell>
          <cell r="J30" t="str">
            <v>Sangat Baik</v>
          </cell>
          <cell r="K30">
            <v>77</v>
          </cell>
          <cell r="L30" t="str">
            <v>Baik</v>
          </cell>
          <cell r="M30">
            <v>77</v>
          </cell>
          <cell r="N30" t="str">
            <v>Baik</v>
          </cell>
          <cell r="P30" t="str">
            <v/>
          </cell>
        </row>
        <row r="31">
          <cell r="B31">
            <v>25</v>
          </cell>
          <cell r="C31" t="str">
            <v>SARJONO S.Pd</v>
          </cell>
          <cell r="D31">
            <v>84.570000000000007</v>
          </cell>
          <cell r="E31">
            <v>84</v>
          </cell>
          <cell r="F31" t="str">
            <v>Baik</v>
          </cell>
          <cell r="G31">
            <v>84</v>
          </cell>
          <cell r="H31" t="str">
            <v>Baik</v>
          </cell>
          <cell r="I31">
            <v>92</v>
          </cell>
          <cell r="J31" t="str">
            <v>Sangat Baik</v>
          </cell>
          <cell r="K31">
            <v>84</v>
          </cell>
          <cell r="L31" t="str">
            <v>Baik</v>
          </cell>
          <cell r="M31">
            <v>84</v>
          </cell>
          <cell r="N31" t="str">
            <v>Baik</v>
          </cell>
          <cell r="P31" t="str">
            <v/>
          </cell>
        </row>
        <row r="32">
          <cell r="B32">
            <v>26</v>
          </cell>
          <cell r="C32" t="str">
            <v>Drs. AGUS UTOYO, MM</v>
          </cell>
          <cell r="D32">
            <v>84.25</v>
          </cell>
          <cell r="E32">
            <v>83</v>
          </cell>
          <cell r="F32" t="str">
            <v>Baik</v>
          </cell>
          <cell r="G32">
            <v>83</v>
          </cell>
          <cell r="H32" t="str">
            <v>Baik</v>
          </cell>
          <cell r="I32">
            <v>92</v>
          </cell>
          <cell r="J32" t="str">
            <v>Sangat Baik</v>
          </cell>
          <cell r="K32">
            <v>83</v>
          </cell>
          <cell r="L32" t="str">
            <v>Baik</v>
          </cell>
          <cell r="M32">
            <v>83</v>
          </cell>
          <cell r="N32" t="str">
            <v>Baik</v>
          </cell>
          <cell r="P32" t="str">
            <v/>
          </cell>
        </row>
        <row r="33">
          <cell r="B33">
            <v>27</v>
          </cell>
          <cell r="C33" t="str">
            <v>MARWI, S.Pd.I</v>
          </cell>
          <cell r="D33">
            <v>84.33</v>
          </cell>
          <cell r="E33">
            <v>84</v>
          </cell>
          <cell r="F33" t="str">
            <v>Baik</v>
          </cell>
          <cell r="G33">
            <v>83</v>
          </cell>
          <cell r="H33" t="str">
            <v>Baik</v>
          </cell>
          <cell r="I33">
            <v>92</v>
          </cell>
          <cell r="J33" t="str">
            <v>Sangat Baik</v>
          </cell>
          <cell r="K33">
            <v>83</v>
          </cell>
          <cell r="L33" t="str">
            <v>Baik</v>
          </cell>
          <cell r="M33">
            <v>83</v>
          </cell>
          <cell r="N33" t="str">
            <v>Baik</v>
          </cell>
          <cell r="P33" t="str">
            <v/>
          </cell>
        </row>
        <row r="34">
          <cell r="B34">
            <v>28</v>
          </cell>
          <cell r="C34" t="str">
            <v>SUHARTONO, S.Pd</v>
          </cell>
          <cell r="D34">
            <v>81.11</v>
          </cell>
          <cell r="E34">
            <v>81</v>
          </cell>
          <cell r="F34" t="str">
            <v>Baik</v>
          </cell>
          <cell r="G34">
            <v>80</v>
          </cell>
          <cell r="H34" t="str">
            <v>Baik</v>
          </cell>
          <cell r="I34">
            <v>91</v>
          </cell>
          <cell r="J34" t="str">
            <v>Sangat Baik</v>
          </cell>
          <cell r="K34">
            <v>80</v>
          </cell>
          <cell r="L34" t="str">
            <v>Baik</v>
          </cell>
          <cell r="M34">
            <v>80</v>
          </cell>
          <cell r="N34" t="str">
            <v>Baik</v>
          </cell>
          <cell r="P34" t="str">
            <v/>
          </cell>
        </row>
        <row r="35">
          <cell r="B35">
            <v>29</v>
          </cell>
          <cell r="C35" t="str">
            <v>EUIS KURAISIN, M.Pd</v>
          </cell>
          <cell r="D35">
            <v>81.06</v>
          </cell>
          <cell r="E35">
            <v>79</v>
          </cell>
          <cell r="F35" t="str">
            <v>Baik</v>
          </cell>
          <cell r="G35">
            <v>78</v>
          </cell>
          <cell r="H35" t="str">
            <v>Baik</v>
          </cell>
          <cell r="I35">
            <v>91</v>
          </cell>
          <cell r="J35" t="str">
            <v>Sangat Baik</v>
          </cell>
          <cell r="K35">
            <v>78</v>
          </cell>
          <cell r="L35" t="str">
            <v>Baik</v>
          </cell>
          <cell r="M35">
            <v>78</v>
          </cell>
          <cell r="N35" t="str">
            <v>Baik</v>
          </cell>
          <cell r="P35" t="str">
            <v/>
          </cell>
        </row>
        <row r="36">
          <cell r="B36">
            <v>30</v>
          </cell>
          <cell r="C36" t="str">
            <v>Dra. Hj. NUROZIAH</v>
          </cell>
          <cell r="D36">
            <v>83</v>
          </cell>
          <cell r="E36">
            <v>86</v>
          </cell>
          <cell r="F36" t="str">
            <v>Baik</v>
          </cell>
          <cell r="G36">
            <v>86</v>
          </cell>
          <cell r="H36" t="str">
            <v>Baik</v>
          </cell>
          <cell r="I36">
            <v>91</v>
          </cell>
          <cell r="J36" t="str">
            <v>Sangat Baik</v>
          </cell>
          <cell r="K36">
            <v>85</v>
          </cell>
          <cell r="L36" t="str">
            <v>Baik</v>
          </cell>
          <cell r="M36">
            <v>85</v>
          </cell>
          <cell r="N36" t="str">
            <v>Baik</v>
          </cell>
          <cell r="P36" t="str">
            <v/>
          </cell>
        </row>
        <row r="37">
          <cell r="B37" t="str">
            <v/>
          </cell>
          <cell r="C37" t="str">
            <v/>
          </cell>
          <cell r="F37" t="str">
            <v/>
          </cell>
          <cell r="H37" t="str">
            <v/>
          </cell>
          <cell r="J37" t="str">
            <v/>
          </cell>
          <cell r="L37" t="str">
            <v/>
          </cell>
          <cell r="N37" t="str">
            <v/>
          </cell>
          <cell r="P37" t="str">
            <v/>
          </cell>
        </row>
        <row r="38">
          <cell r="B38" t="str">
            <v/>
          </cell>
          <cell r="C38" t="str">
            <v/>
          </cell>
          <cell r="F38" t="str">
            <v/>
          </cell>
          <cell r="H38" t="str">
            <v/>
          </cell>
          <cell r="J38" t="str">
            <v/>
          </cell>
          <cell r="L38" t="str">
            <v/>
          </cell>
          <cell r="N38" t="str">
            <v/>
          </cell>
          <cell r="P38" t="str">
            <v/>
          </cell>
        </row>
        <row r="39">
          <cell r="B39" t="str">
            <v/>
          </cell>
          <cell r="C39" t="str">
            <v/>
          </cell>
          <cell r="F39" t="str">
            <v/>
          </cell>
          <cell r="H39" t="str">
            <v/>
          </cell>
          <cell r="J39" t="str">
            <v/>
          </cell>
          <cell r="L39" t="str">
            <v/>
          </cell>
          <cell r="N39" t="str">
            <v/>
          </cell>
          <cell r="P39" t="str">
            <v/>
          </cell>
        </row>
        <row r="40">
          <cell r="B40" t="str">
            <v/>
          </cell>
          <cell r="C40" t="str">
            <v/>
          </cell>
          <cell r="F40" t="str">
            <v/>
          </cell>
          <cell r="H40" t="str">
            <v/>
          </cell>
          <cell r="J40" t="str">
            <v/>
          </cell>
          <cell r="L40" t="str">
            <v/>
          </cell>
          <cell r="N40" t="str">
            <v/>
          </cell>
          <cell r="P40" t="str">
            <v/>
          </cell>
        </row>
        <row r="41">
          <cell r="B41" t="str">
            <v/>
          </cell>
          <cell r="C41" t="str">
            <v/>
          </cell>
          <cell r="F41" t="str">
            <v/>
          </cell>
          <cell r="H41" t="str">
            <v/>
          </cell>
          <cell r="J41" t="str">
            <v/>
          </cell>
          <cell r="L41" t="str">
            <v/>
          </cell>
          <cell r="N41" t="str">
            <v/>
          </cell>
          <cell r="P41" t="str">
            <v/>
          </cell>
        </row>
        <row r="42">
          <cell r="B42" t="str">
            <v/>
          </cell>
          <cell r="C42" t="str">
            <v/>
          </cell>
          <cell r="F42" t="str">
            <v/>
          </cell>
          <cell r="H42" t="str">
            <v/>
          </cell>
          <cell r="J42" t="str">
            <v/>
          </cell>
          <cell r="L42" t="str">
            <v/>
          </cell>
          <cell r="N42" t="str">
            <v/>
          </cell>
          <cell r="P42" t="str">
            <v/>
          </cell>
        </row>
        <row r="43">
          <cell r="B43" t="str">
            <v/>
          </cell>
          <cell r="C43" t="str">
            <v/>
          </cell>
          <cell r="F43" t="str">
            <v/>
          </cell>
          <cell r="H43" t="str">
            <v/>
          </cell>
          <cell r="J43" t="str">
            <v/>
          </cell>
          <cell r="L43" t="str">
            <v/>
          </cell>
          <cell r="N43" t="str">
            <v/>
          </cell>
          <cell r="P43" t="str">
            <v/>
          </cell>
        </row>
        <row r="44">
          <cell r="B44" t="str">
            <v/>
          </cell>
          <cell r="C44" t="str">
            <v/>
          </cell>
          <cell r="F44" t="str">
            <v/>
          </cell>
          <cell r="H44" t="str">
            <v/>
          </cell>
          <cell r="J44" t="str">
            <v/>
          </cell>
          <cell r="L44" t="str">
            <v/>
          </cell>
          <cell r="N44" t="str">
            <v/>
          </cell>
          <cell r="P44" t="str">
            <v/>
          </cell>
        </row>
        <row r="45">
          <cell r="B45" t="str">
            <v/>
          </cell>
          <cell r="C45" t="str">
            <v/>
          </cell>
          <cell r="F45" t="str">
            <v/>
          </cell>
          <cell r="H45" t="str">
            <v/>
          </cell>
          <cell r="J45" t="str">
            <v/>
          </cell>
          <cell r="L45" t="str">
            <v/>
          </cell>
          <cell r="N45" t="str">
            <v/>
          </cell>
          <cell r="P45" t="str">
            <v/>
          </cell>
        </row>
        <row r="46">
          <cell r="B46" t="str">
            <v/>
          </cell>
          <cell r="C46" t="str">
            <v/>
          </cell>
          <cell r="F46" t="str">
            <v/>
          </cell>
          <cell r="H46" t="str">
            <v/>
          </cell>
          <cell r="J46" t="str">
            <v/>
          </cell>
          <cell r="L46" t="str">
            <v/>
          </cell>
          <cell r="N46" t="str">
            <v/>
          </cell>
          <cell r="P46" t="str">
            <v/>
          </cell>
        </row>
        <row r="47">
          <cell r="B47" t="str">
            <v/>
          </cell>
          <cell r="C47" t="str">
            <v/>
          </cell>
          <cell r="F47" t="str">
            <v/>
          </cell>
          <cell r="H47" t="str">
            <v/>
          </cell>
          <cell r="J47" t="str">
            <v/>
          </cell>
          <cell r="L47" t="str">
            <v/>
          </cell>
          <cell r="N47" t="str">
            <v/>
          </cell>
          <cell r="P47" t="str">
            <v/>
          </cell>
        </row>
        <row r="48">
          <cell r="B48" t="str">
            <v/>
          </cell>
          <cell r="C48" t="str">
            <v/>
          </cell>
          <cell r="F48" t="str">
            <v/>
          </cell>
          <cell r="H48" t="str">
            <v/>
          </cell>
          <cell r="J48" t="str">
            <v/>
          </cell>
          <cell r="L48" t="str">
            <v/>
          </cell>
          <cell r="N48" t="str">
            <v/>
          </cell>
          <cell r="P48" t="str">
            <v/>
          </cell>
        </row>
        <row r="49">
          <cell r="B49" t="str">
            <v/>
          </cell>
          <cell r="C49" t="str">
            <v/>
          </cell>
          <cell r="F49" t="str">
            <v/>
          </cell>
          <cell r="H49" t="str">
            <v/>
          </cell>
          <cell r="J49" t="str">
            <v/>
          </cell>
          <cell r="L49" t="str">
            <v/>
          </cell>
          <cell r="N49" t="str">
            <v/>
          </cell>
          <cell r="P49" t="str">
            <v/>
          </cell>
        </row>
        <row r="50">
          <cell r="B50" t="str">
            <v/>
          </cell>
          <cell r="C50" t="str">
            <v/>
          </cell>
          <cell r="F50" t="str">
            <v/>
          </cell>
          <cell r="H50" t="str">
            <v/>
          </cell>
          <cell r="J50" t="str">
            <v/>
          </cell>
          <cell r="L50" t="str">
            <v/>
          </cell>
          <cell r="N50" t="str">
            <v/>
          </cell>
          <cell r="P50" t="str">
            <v/>
          </cell>
        </row>
        <row r="51">
          <cell r="B51" t="str">
            <v/>
          </cell>
          <cell r="C51" t="str">
            <v/>
          </cell>
          <cell r="F51" t="str">
            <v/>
          </cell>
          <cell r="H51" t="str">
            <v/>
          </cell>
          <cell r="J51" t="str">
            <v/>
          </cell>
          <cell r="L51" t="str">
            <v/>
          </cell>
          <cell r="N51" t="str">
            <v/>
          </cell>
          <cell r="P51" t="str">
            <v/>
          </cell>
        </row>
        <row r="52">
          <cell r="B52" t="str">
            <v/>
          </cell>
          <cell r="C52" t="str">
            <v/>
          </cell>
          <cell r="F52" t="str">
            <v/>
          </cell>
          <cell r="H52" t="str">
            <v/>
          </cell>
          <cell r="J52" t="str">
            <v/>
          </cell>
          <cell r="L52" t="str">
            <v/>
          </cell>
          <cell r="N52" t="str">
            <v/>
          </cell>
          <cell r="P52" t="str">
            <v/>
          </cell>
        </row>
        <row r="53">
          <cell r="B53" t="str">
            <v/>
          </cell>
          <cell r="C53" t="str">
            <v/>
          </cell>
          <cell r="F53" t="str">
            <v/>
          </cell>
          <cell r="H53" t="str">
            <v/>
          </cell>
          <cell r="J53" t="str">
            <v/>
          </cell>
          <cell r="L53" t="str">
            <v/>
          </cell>
          <cell r="N53" t="str">
            <v/>
          </cell>
          <cell r="P53" t="str">
            <v/>
          </cell>
        </row>
        <row r="54">
          <cell r="B54" t="str">
            <v/>
          </cell>
          <cell r="C54" t="str">
            <v/>
          </cell>
          <cell r="F54" t="str">
            <v/>
          </cell>
          <cell r="H54" t="str">
            <v/>
          </cell>
          <cell r="J54" t="str">
            <v/>
          </cell>
          <cell r="L54" t="str">
            <v/>
          </cell>
          <cell r="N54" t="str">
            <v/>
          </cell>
          <cell r="P54" t="str">
            <v/>
          </cell>
        </row>
        <row r="55">
          <cell r="B55" t="str">
            <v/>
          </cell>
          <cell r="C55" t="str">
            <v/>
          </cell>
          <cell r="F55" t="str">
            <v/>
          </cell>
          <cell r="H55" t="str">
            <v/>
          </cell>
          <cell r="J55" t="str">
            <v/>
          </cell>
          <cell r="L55" t="str">
            <v/>
          </cell>
          <cell r="N55" t="str">
            <v/>
          </cell>
          <cell r="P55" t="str">
            <v/>
          </cell>
        </row>
        <row r="56">
          <cell r="B56" t="str">
            <v/>
          </cell>
          <cell r="C56" t="str">
            <v/>
          </cell>
          <cell r="F56" t="str">
            <v/>
          </cell>
          <cell r="H56" t="str">
            <v/>
          </cell>
          <cell r="J56" t="str">
            <v/>
          </cell>
          <cell r="L56" t="str">
            <v/>
          </cell>
          <cell r="N56" t="str">
            <v/>
          </cell>
          <cell r="P56" t="str">
            <v/>
          </cell>
        </row>
        <row r="57">
          <cell r="B57" t="str">
            <v/>
          </cell>
          <cell r="C57" t="str">
            <v/>
          </cell>
          <cell r="F57" t="str">
            <v/>
          </cell>
          <cell r="H57" t="str">
            <v/>
          </cell>
          <cell r="J57" t="str">
            <v/>
          </cell>
          <cell r="L57" t="str">
            <v/>
          </cell>
          <cell r="N57" t="str">
            <v/>
          </cell>
          <cell r="P57" t="str">
            <v/>
          </cell>
        </row>
        <row r="58">
          <cell r="B58" t="str">
            <v/>
          </cell>
          <cell r="C58" t="str">
            <v/>
          </cell>
          <cell r="F58" t="str">
            <v/>
          </cell>
          <cell r="H58" t="str">
            <v/>
          </cell>
          <cell r="J58" t="str">
            <v/>
          </cell>
          <cell r="L58" t="str">
            <v/>
          </cell>
          <cell r="N58" t="str">
            <v/>
          </cell>
          <cell r="P58" t="str">
            <v/>
          </cell>
        </row>
        <row r="59">
          <cell r="B59" t="str">
            <v/>
          </cell>
          <cell r="C59" t="str">
            <v/>
          </cell>
          <cell r="F59" t="str">
            <v/>
          </cell>
          <cell r="H59" t="str">
            <v/>
          </cell>
          <cell r="J59" t="str">
            <v/>
          </cell>
          <cell r="L59" t="str">
            <v/>
          </cell>
          <cell r="N59" t="str">
            <v/>
          </cell>
          <cell r="P59" t="str">
            <v/>
          </cell>
        </row>
        <row r="60">
          <cell r="B60" t="str">
            <v/>
          </cell>
          <cell r="C60" t="str">
            <v/>
          </cell>
          <cell r="F60" t="str">
            <v/>
          </cell>
          <cell r="H60" t="str">
            <v/>
          </cell>
          <cell r="J60" t="str">
            <v/>
          </cell>
          <cell r="L60" t="str">
            <v/>
          </cell>
          <cell r="N60" t="str">
            <v/>
          </cell>
          <cell r="P60" t="str">
            <v/>
          </cell>
        </row>
        <row r="61">
          <cell r="B61" t="str">
            <v/>
          </cell>
          <cell r="C61" t="str">
            <v/>
          </cell>
          <cell r="F61" t="str">
            <v/>
          </cell>
          <cell r="H61" t="str">
            <v/>
          </cell>
          <cell r="J61" t="str">
            <v/>
          </cell>
          <cell r="L61" t="str">
            <v/>
          </cell>
          <cell r="N61" t="str">
            <v/>
          </cell>
          <cell r="P61" t="str">
            <v/>
          </cell>
        </row>
        <row r="62">
          <cell r="B62" t="str">
            <v/>
          </cell>
          <cell r="C62" t="str">
            <v/>
          </cell>
          <cell r="F62" t="str">
            <v/>
          </cell>
          <cell r="H62" t="str">
            <v/>
          </cell>
          <cell r="J62" t="str">
            <v/>
          </cell>
          <cell r="L62" t="str">
            <v/>
          </cell>
          <cell r="N62" t="str">
            <v/>
          </cell>
          <cell r="P62" t="str">
            <v/>
          </cell>
        </row>
        <row r="63">
          <cell r="B63" t="str">
            <v/>
          </cell>
          <cell r="C63" t="str">
            <v/>
          </cell>
          <cell r="F63" t="str">
            <v/>
          </cell>
          <cell r="H63" t="str">
            <v/>
          </cell>
          <cell r="J63" t="str">
            <v/>
          </cell>
          <cell r="L63" t="str">
            <v/>
          </cell>
          <cell r="N63" t="str">
            <v/>
          </cell>
          <cell r="P63" t="str">
            <v/>
          </cell>
        </row>
        <row r="64">
          <cell r="B64" t="str">
            <v/>
          </cell>
          <cell r="C64" t="str">
            <v/>
          </cell>
          <cell r="F64" t="str">
            <v/>
          </cell>
          <cell r="H64" t="str">
            <v/>
          </cell>
          <cell r="J64" t="str">
            <v/>
          </cell>
          <cell r="L64" t="str">
            <v/>
          </cell>
          <cell r="N64" t="str">
            <v/>
          </cell>
          <cell r="P64" t="str">
            <v/>
          </cell>
        </row>
        <row r="65">
          <cell r="B65" t="str">
            <v/>
          </cell>
          <cell r="C65" t="str">
            <v/>
          </cell>
          <cell r="F65" t="str">
            <v/>
          </cell>
          <cell r="H65" t="str">
            <v/>
          </cell>
          <cell r="J65" t="str">
            <v/>
          </cell>
          <cell r="L65" t="str">
            <v/>
          </cell>
          <cell r="N65" t="str">
            <v/>
          </cell>
          <cell r="P65" t="str">
            <v/>
          </cell>
        </row>
        <row r="66">
          <cell r="B66" t="str">
            <v/>
          </cell>
          <cell r="C66" t="str">
            <v/>
          </cell>
          <cell r="F66" t="str">
            <v/>
          </cell>
          <cell r="H66" t="str">
            <v/>
          </cell>
          <cell r="J66" t="str">
            <v/>
          </cell>
          <cell r="L66" t="str">
            <v/>
          </cell>
          <cell r="N66" t="str">
            <v/>
          </cell>
          <cell r="P66" t="str">
            <v/>
          </cell>
        </row>
        <row r="67">
          <cell r="B67" t="str">
            <v/>
          </cell>
          <cell r="C67" t="str">
            <v/>
          </cell>
          <cell r="F67" t="str">
            <v/>
          </cell>
          <cell r="H67" t="str">
            <v/>
          </cell>
          <cell r="J67" t="str">
            <v/>
          </cell>
          <cell r="L67" t="str">
            <v/>
          </cell>
          <cell r="N67" t="str">
            <v/>
          </cell>
          <cell r="P67" t="str">
            <v/>
          </cell>
        </row>
        <row r="68">
          <cell r="B68" t="str">
            <v/>
          </cell>
          <cell r="C68" t="str">
            <v/>
          </cell>
          <cell r="F68" t="str">
            <v/>
          </cell>
          <cell r="H68" t="str">
            <v/>
          </cell>
          <cell r="J68" t="str">
            <v/>
          </cell>
          <cell r="L68" t="str">
            <v/>
          </cell>
          <cell r="N68" t="str">
            <v/>
          </cell>
          <cell r="P68" t="str">
            <v/>
          </cell>
        </row>
        <row r="69">
          <cell r="B69" t="str">
            <v/>
          </cell>
          <cell r="C69" t="str">
            <v/>
          </cell>
          <cell r="F69" t="str">
            <v/>
          </cell>
          <cell r="H69" t="str">
            <v/>
          </cell>
          <cell r="J69" t="str">
            <v/>
          </cell>
          <cell r="L69" t="str">
            <v/>
          </cell>
          <cell r="N69" t="str">
            <v/>
          </cell>
          <cell r="P69" t="str">
            <v/>
          </cell>
        </row>
        <row r="70">
          <cell r="B70" t="str">
            <v/>
          </cell>
          <cell r="C70" t="str">
            <v/>
          </cell>
          <cell r="F70" t="str">
            <v/>
          </cell>
          <cell r="H70" t="str">
            <v/>
          </cell>
          <cell r="J70" t="str">
            <v/>
          </cell>
          <cell r="L70" t="str">
            <v/>
          </cell>
          <cell r="N70" t="str">
            <v/>
          </cell>
          <cell r="P70" t="str">
            <v/>
          </cell>
        </row>
        <row r="71">
          <cell r="B71" t="str">
            <v/>
          </cell>
          <cell r="C71" t="str">
            <v/>
          </cell>
          <cell r="F71" t="str">
            <v/>
          </cell>
          <cell r="H71" t="str">
            <v/>
          </cell>
          <cell r="J71" t="str">
            <v/>
          </cell>
          <cell r="L71" t="str">
            <v/>
          </cell>
          <cell r="N71" t="str">
            <v/>
          </cell>
          <cell r="P71" t="str">
            <v/>
          </cell>
        </row>
        <row r="72">
          <cell r="B72" t="str">
            <v/>
          </cell>
          <cell r="C72" t="str">
            <v/>
          </cell>
          <cell r="F72" t="str">
            <v/>
          </cell>
          <cell r="H72" t="str">
            <v/>
          </cell>
          <cell r="J72" t="str">
            <v/>
          </cell>
          <cell r="L72" t="str">
            <v/>
          </cell>
          <cell r="N72" t="str">
            <v/>
          </cell>
          <cell r="P72" t="str">
            <v/>
          </cell>
        </row>
        <row r="73">
          <cell r="B73" t="str">
            <v/>
          </cell>
          <cell r="C73" t="str">
            <v/>
          </cell>
          <cell r="F73" t="str">
            <v/>
          </cell>
          <cell r="H73" t="str">
            <v/>
          </cell>
          <cell r="J73" t="str">
            <v/>
          </cell>
          <cell r="L73" t="str">
            <v/>
          </cell>
          <cell r="N73" t="str">
            <v/>
          </cell>
          <cell r="P73" t="str">
            <v/>
          </cell>
        </row>
        <row r="74">
          <cell r="B74" t="str">
            <v/>
          </cell>
          <cell r="C74" t="str">
            <v/>
          </cell>
          <cell r="F74" t="str">
            <v/>
          </cell>
          <cell r="H74" t="str">
            <v/>
          </cell>
          <cell r="J74" t="str">
            <v/>
          </cell>
          <cell r="L74" t="str">
            <v/>
          </cell>
          <cell r="N74" t="str">
            <v/>
          </cell>
          <cell r="P74" t="str">
            <v/>
          </cell>
        </row>
        <row r="75">
          <cell r="B75" t="str">
            <v/>
          </cell>
          <cell r="C75" t="str">
            <v/>
          </cell>
          <cell r="F75" t="str">
            <v/>
          </cell>
          <cell r="H75" t="str">
            <v/>
          </cell>
          <cell r="J75" t="str">
            <v/>
          </cell>
          <cell r="L75" t="str">
            <v/>
          </cell>
          <cell r="N75" t="str">
            <v/>
          </cell>
          <cell r="P75" t="str">
            <v/>
          </cell>
        </row>
        <row r="76">
          <cell r="B76" t="str">
            <v/>
          </cell>
          <cell r="C76" t="str">
            <v/>
          </cell>
          <cell r="F76" t="str">
            <v/>
          </cell>
          <cell r="H76" t="str">
            <v/>
          </cell>
          <cell r="J76" t="str">
            <v/>
          </cell>
          <cell r="L76" t="str">
            <v/>
          </cell>
          <cell r="N76" t="str">
            <v/>
          </cell>
          <cell r="P76" t="str">
            <v/>
          </cell>
        </row>
        <row r="77">
          <cell r="B77" t="str">
            <v/>
          </cell>
          <cell r="C77" t="str">
            <v/>
          </cell>
          <cell r="F77" t="str">
            <v/>
          </cell>
          <cell r="H77" t="str">
            <v/>
          </cell>
          <cell r="J77" t="str">
            <v/>
          </cell>
          <cell r="L77" t="str">
            <v/>
          </cell>
          <cell r="N77" t="str">
            <v/>
          </cell>
          <cell r="P77" t="str">
            <v/>
          </cell>
        </row>
        <row r="78">
          <cell r="B78" t="str">
            <v/>
          </cell>
          <cell r="C78" t="str">
            <v/>
          </cell>
          <cell r="F78" t="str">
            <v/>
          </cell>
          <cell r="H78" t="str">
            <v/>
          </cell>
          <cell r="J78" t="str">
            <v/>
          </cell>
          <cell r="L78" t="str">
            <v/>
          </cell>
          <cell r="N78" t="str">
            <v/>
          </cell>
          <cell r="P78" t="str">
            <v/>
          </cell>
        </row>
        <row r="79">
          <cell r="B79" t="str">
            <v/>
          </cell>
          <cell r="C79" t="str">
            <v/>
          </cell>
          <cell r="F79" t="str">
            <v/>
          </cell>
          <cell r="H79" t="str">
            <v/>
          </cell>
          <cell r="J79" t="str">
            <v/>
          </cell>
          <cell r="L79" t="str">
            <v/>
          </cell>
          <cell r="N79" t="str">
            <v/>
          </cell>
          <cell r="P79" t="str">
            <v/>
          </cell>
        </row>
        <row r="80">
          <cell r="B80" t="str">
            <v/>
          </cell>
          <cell r="C80" t="str">
            <v/>
          </cell>
          <cell r="F80" t="str">
            <v/>
          </cell>
          <cell r="H80" t="str">
            <v/>
          </cell>
          <cell r="J80" t="str">
            <v/>
          </cell>
          <cell r="L80" t="str">
            <v/>
          </cell>
          <cell r="N80" t="str">
            <v/>
          </cell>
          <cell r="P80" t="str">
            <v/>
          </cell>
        </row>
        <row r="81">
          <cell r="B81" t="str">
            <v/>
          </cell>
          <cell r="C81" t="str">
            <v/>
          </cell>
          <cell r="F81" t="str">
            <v/>
          </cell>
          <cell r="H81" t="str">
            <v/>
          </cell>
          <cell r="J81" t="str">
            <v/>
          </cell>
          <cell r="L81" t="str">
            <v/>
          </cell>
          <cell r="N81" t="str">
            <v/>
          </cell>
          <cell r="P81" t="str">
            <v/>
          </cell>
        </row>
        <row r="82">
          <cell r="B82" t="str">
            <v/>
          </cell>
          <cell r="C82" t="str">
            <v/>
          </cell>
          <cell r="F82" t="str">
            <v/>
          </cell>
          <cell r="H82" t="str">
            <v/>
          </cell>
          <cell r="J82" t="str">
            <v/>
          </cell>
          <cell r="L82" t="str">
            <v/>
          </cell>
          <cell r="N82" t="str">
            <v/>
          </cell>
          <cell r="P82" t="str">
            <v/>
          </cell>
        </row>
        <row r="83">
          <cell r="B83" t="str">
            <v/>
          </cell>
          <cell r="C83" t="str">
            <v/>
          </cell>
          <cell r="F83" t="str">
            <v/>
          </cell>
          <cell r="H83" t="str">
            <v/>
          </cell>
          <cell r="J83" t="str">
            <v/>
          </cell>
          <cell r="L83" t="str">
            <v/>
          </cell>
          <cell r="N83" t="str">
            <v/>
          </cell>
          <cell r="P83" t="str">
            <v/>
          </cell>
        </row>
        <row r="84">
          <cell r="B84" t="str">
            <v/>
          </cell>
          <cell r="C84" t="str">
            <v/>
          </cell>
          <cell r="F84" t="str">
            <v/>
          </cell>
          <cell r="H84" t="str">
            <v/>
          </cell>
          <cell r="J84" t="str">
            <v/>
          </cell>
          <cell r="L84" t="str">
            <v/>
          </cell>
          <cell r="N84" t="str">
            <v/>
          </cell>
          <cell r="P84" t="str">
            <v/>
          </cell>
        </row>
        <row r="85">
          <cell r="B85" t="str">
            <v/>
          </cell>
          <cell r="C85" t="str">
            <v/>
          </cell>
          <cell r="F85" t="str">
            <v/>
          </cell>
          <cell r="H85" t="str">
            <v/>
          </cell>
          <cell r="J85" t="str">
            <v/>
          </cell>
          <cell r="L85" t="str">
            <v/>
          </cell>
          <cell r="N85" t="str">
            <v/>
          </cell>
          <cell r="P85" t="str">
            <v/>
          </cell>
        </row>
        <row r="86">
          <cell r="B86" t="str">
            <v/>
          </cell>
          <cell r="C86" t="str">
            <v/>
          </cell>
          <cell r="F86" t="str">
            <v/>
          </cell>
          <cell r="H86" t="str">
            <v/>
          </cell>
          <cell r="J86" t="str">
            <v/>
          </cell>
          <cell r="L86" t="str">
            <v/>
          </cell>
          <cell r="N86" t="str">
            <v/>
          </cell>
          <cell r="P86" t="str">
            <v/>
          </cell>
        </row>
        <row r="87">
          <cell r="B87" t="str">
            <v/>
          </cell>
          <cell r="C87" t="str">
            <v/>
          </cell>
          <cell r="F87" t="str">
            <v/>
          </cell>
          <cell r="H87" t="str">
            <v/>
          </cell>
          <cell r="J87" t="str">
            <v/>
          </cell>
          <cell r="L87" t="str">
            <v/>
          </cell>
          <cell r="N87" t="str">
            <v/>
          </cell>
          <cell r="P87" t="str">
            <v/>
          </cell>
        </row>
        <row r="88">
          <cell r="B88" t="str">
            <v/>
          </cell>
          <cell r="C88" t="str">
            <v/>
          </cell>
          <cell r="F88" t="str">
            <v/>
          </cell>
          <cell r="H88" t="str">
            <v/>
          </cell>
          <cell r="J88" t="str">
            <v/>
          </cell>
          <cell r="L88" t="str">
            <v/>
          </cell>
          <cell r="N88" t="str">
            <v/>
          </cell>
          <cell r="P88" t="str">
            <v/>
          </cell>
        </row>
        <row r="89">
          <cell r="B89" t="str">
            <v/>
          </cell>
          <cell r="C89" t="str">
            <v/>
          </cell>
          <cell r="F89" t="str">
            <v/>
          </cell>
          <cell r="H89" t="str">
            <v/>
          </cell>
          <cell r="J89" t="str">
            <v/>
          </cell>
          <cell r="L89" t="str">
            <v/>
          </cell>
          <cell r="N89" t="str">
            <v/>
          </cell>
          <cell r="P89" t="str">
            <v/>
          </cell>
        </row>
        <row r="90">
          <cell r="B90" t="str">
            <v/>
          </cell>
          <cell r="C90" t="str">
            <v/>
          </cell>
          <cell r="F90" t="str">
            <v/>
          </cell>
          <cell r="H90" t="str">
            <v/>
          </cell>
          <cell r="J90" t="str">
            <v/>
          </cell>
          <cell r="L90" t="str">
            <v/>
          </cell>
          <cell r="N90" t="str">
            <v/>
          </cell>
          <cell r="P90" t="str">
            <v/>
          </cell>
        </row>
        <row r="91">
          <cell r="B91" t="str">
            <v/>
          </cell>
          <cell r="C91" t="str">
            <v/>
          </cell>
          <cell r="F91" t="str">
            <v/>
          </cell>
          <cell r="H91" t="str">
            <v/>
          </cell>
          <cell r="J91" t="str">
            <v/>
          </cell>
          <cell r="L91" t="str">
            <v/>
          </cell>
          <cell r="N91" t="str">
            <v/>
          </cell>
          <cell r="P91" t="str">
            <v/>
          </cell>
        </row>
        <row r="92">
          <cell r="B92" t="str">
            <v/>
          </cell>
          <cell r="C92" t="str">
            <v/>
          </cell>
          <cell r="F92" t="str">
            <v/>
          </cell>
          <cell r="H92" t="str">
            <v/>
          </cell>
          <cell r="J92" t="str">
            <v/>
          </cell>
          <cell r="L92" t="str">
            <v/>
          </cell>
          <cell r="N92" t="str">
            <v/>
          </cell>
          <cell r="P92" t="str">
            <v/>
          </cell>
        </row>
        <row r="93">
          <cell r="B93" t="str">
            <v/>
          </cell>
          <cell r="C93" t="str">
            <v/>
          </cell>
          <cell r="F93" t="str">
            <v/>
          </cell>
          <cell r="H93" t="str">
            <v/>
          </cell>
          <cell r="J93" t="str">
            <v/>
          </cell>
          <cell r="L93" t="str">
            <v/>
          </cell>
          <cell r="N93" t="str">
            <v/>
          </cell>
          <cell r="P93" t="str">
            <v/>
          </cell>
        </row>
        <row r="94">
          <cell r="B94" t="str">
            <v/>
          </cell>
          <cell r="C94" t="str">
            <v/>
          </cell>
          <cell r="F94" t="str">
            <v/>
          </cell>
          <cell r="H94" t="str">
            <v/>
          </cell>
          <cell r="J94" t="str">
            <v/>
          </cell>
          <cell r="L94" t="str">
            <v/>
          </cell>
          <cell r="N94" t="str">
            <v/>
          </cell>
          <cell r="P94" t="str">
            <v/>
          </cell>
        </row>
        <row r="95">
          <cell r="B95" t="str">
            <v/>
          </cell>
          <cell r="C95" t="str">
            <v/>
          </cell>
          <cell r="F95" t="str">
            <v/>
          </cell>
          <cell r="H95" t="str">
            <v/>
          </cell>
          <cell r="J95" t="str">
            <v/>
          </cell>
          <cell r="L95" t="str">
            <v/>
          </cell>
          <cell r="N95" t="str">
            <v/>
          </cell>
          <cell r="P95" t="str">
            <v/>
          </cell>
        </row>
        <row r="96">
          <cell r="B96" t="str">
            <v/>
          </cell>
          <cell r="C96" t="str">
            <v/>
          </cell>
          <cell r="F96" t="str">
            <v/>
          </cell>
          <cell r="H96" t="str">
            <v/>
          </cell>
          <cell r="J96" t="str">
            <v/>
          </cell>
          <cell r="L96" t="str">
            <v/>
          </cell>
          <cell r="N96" t="str">
            <v/>
          </cell>
          <cell r="P96" t="str">
            <v/>
          </cell>
        </row>
        <row r="97">
          <cell r="B97" t="str">
            <v/>
          </cell>
          <cell r="C97" t="str">
            <v/>
          </cell>
          <cell r="F97" t="str">
            <v/>
          </cell>
          <cell r="H97" t="str">
            <v/>
          </cell>
          <cell r="J97" t="str">
            <v/>
          </cell>
          <cell r="L97" t="str">
            <v/>
          </cell>
          <cell r="N97" t="str">
            <v/>
          </cell>
          <cell r="P97" t="str">
            <v/>
          </cell>
        </row>
        <row r="98">
          <cell r="B98" t="str">
            <v/>
          </cell>
          <cell r="C98" t="str">
            <v/>
          </cell>
          <cell r="F98" t="str">
            <v/>
          </cell>
          <cell r="H98" t="str">
            <v/>
          </cell>
          <cell r="J98" t="str">
            <v/>
          </cell>
          <cell r="L98" t="str">
            <v/>
          </cell>
          <cell r="N98" t="str">
            <v/>
          </cell>
          <cell r="P98" t="str">
            <v/>
          </cell>
        </row>
        <row r="99">
          <cell r="B99" t="str">
            <v/>
          </cell>
          <cell r="C99" t="str">
            <v/>
          </cell>
          <cell r="F99" t="str">
            <v/>
          </cell>
          <cell r="H99" t="str">
            <v/>
          </cell>
          <cell r="J99" t="str">
            <v/>
          </cell>
          <cell r="L99" t="str">
            <v/>
          </cell>
          <cell r="N99" t="str">
            <v/>
          </cell>
          <cell r="P99" t="str">
            <v/>
          </cell>
        </row>
        <row r="100">
          <cell r="B100" t="str">
            <v/>
          </cell>
          <cell r="C100" t="str">
            <v/>
          </cell>
          <cell r="F100" t="str">
            <v/>
          </cell>
          <cell r="H100" t="str">
            <v/>
          </cell>
          <cell r="J100" t="str">
            <v/>
          </cell>
          <cell r="L100" t="str">
            <v/>
          </cell>
          <cell r="N100" t="str">
            <v/>
          </cell>
          <cell r="P100" t="str">
            <v/>
          </cell>
        </row>
        <row r="101">
          <cell r="B101" t="str">
            <v/>
          </cell>
          <cell r="C101" t="str">
            <v/>
          </cell>
          <cell r="F101" t="str">
            <v/>
          </cell>
          <cell r="H101" t="str">
            <v/>
          </cell>
          <cell r="J101" t="str">
            <v/>
          </cell>
          <cell r="L101" t="str">
            <v/>
          </cell>
          <cell r="N101" t="str">
            <v/>
          </cell>
          <cell r="P101" t="str">
            <v/>
          </cell>
        </row>
        <row r="102">
          <cell r="B102" t="str">
            <v/>
          </cell>
          <cell r="C102" t="str">
            <v/>
          </cell>
          <cell r="F102" t="str">
            <v/>
          </cell>
          <cell r="H102" t="str">
            <v/>
          </cell>
          <cell r="J102" t="str">
            <v/>
          </cell>
          <cell r="L102" t="str">
            <v/>
          </cell>
          <cell r="N102" t="str">
            <v/>
          </cell>
          <cell r="P102" t="str">
            <v/>
          </cell>
        </row>
        <row r="103">
          <cell r="B103" t="str">
            <v/>
          </cell>
          <cell r="C103" t="str">
            <v/>
          </cell>
          <cell r="F103" t="str">
            <v/>
          </cell>
          <cell r="H103" t="str">
            <v/>
          </cell>
          <cell r="J103" t="str">
            <v/>
          </cell>
          <cell r="L103" t="str">
            <v/>
          </cell>
          <cell r="N103" t="str">
            <v/>
          </cell>
          <cell r="P103" t="str">
            <v/>
          </cell>
        </row>
        <row r="104">
          <cell r="B104" t="str">
            <v/>
          </cell>
          <cell r="C104" t="str">
            <v/>
          </cell>
          <cell r="F104" t="str">
            <v/>
          </cell>
          <cell r="H104" t="str">
            <v/>
          </cell>
          <cell r="J104" t="str">
            <v/>
          </cell>
          <cell r="L104" t="str">
            <v/>
          </cell>
          <cell r="N104" t="str">
            <v/>
          </cell>
          <cell r="P104" t="str">
            <v/>
          </cell>
        </row>
        <row r="105">
          <cell r="B105" t="str">
            <v/>
          </cell>
          <cell r="C105" t="str">
            <v/>
          </cell>
          <cell r="F105" t="str">
            <v/>
          </cell>
          <cell r="H105" t="str">
            <v/>
          </cell>
          <cell r="J105" t="str">
            <v/>
          </cell>
          <cell r="L105" t="str">
            <v/>
          </cell>
          <cell r="N105" t="str">
            <v/>
          </cell>
          <cell r="P105" t="str">
            <v/>
          </cell>
        </row>
        <row r="106">
          <cell r="B106" t="str">
            <v/>
          </cell>
          <cell r="C106" t="str">
            <v/>
          </cell>
          <cell r="F106" t="str">
            <v/>
          </cell>
          <cell r="H106" t="str">
            <v/>
          </cell>
          <cell r="J106" t="str">
            <v/>
          </cell>
          <cell r="L106" t="str">
            <v/>
          </cell>
          <cell r="N106" t="str">
            <v/>
          </cell>
          <cell r="P106" t="str">
            <v/>
          </cell>
        </row>
        <row r="107">
          <cell r="B107" t="str">
            <v/>
          </cell>
          <cell r="C107" t="str">
            <v/>
          </cell>
          <cell r="F107" t="str">
            <v/>
          </cell>
          <cell r="H107" t="str">
            <v/>
          </cell>
          <cell r="J107" t="str">
            <v/>
          </cell>
          <cell r="L107" t="str">
            <v/>
          </cell>
          <cell r="N107" t="str">
            <v/>
          </cell>
          <cell r="P107" t="str">
            <v/>
          </cell>
        </row>
        <row r="108">
          <cell r="B108" t="str">
            <v/>
          </cell>
          <cell r="C108" t="str">
            <v/>
          </cell>
          <cell r="F108" t="str">
            <v/>
          </cell>
          <cell r="H108" t="str">
            <v/>
          </cell>
          <cell r="J108" t="str">
            <v/>
          </cell>
          <cell r="L108" t="str">
            <v/>
          </cell>
          <cell r="N108" t="str">
            <v/>
          </cell>
          <cell r="P108" t="str">
            <v/>
          </cell>
        </row>
        <row r="109">
          <cell r="B109" t="str">
            <v/>
          </cell>
          <cell r="C109" t="str">
            <v/>
          </cell>
          <cell r="F109" t="str">
            <v/>
          </cell>
          <cell r="H109" t="str">
            <v/>
          </cell>
          <cell r="J109" t="str">
            <v/>
          </cell>
          <cell r="L109" t="str">
            <v/>
          </cell>
          <cell r="N109" t="str">
            <v/>
          </cell>
          <cell r="P109" t="str">
            <v/>
          </cell>
        </row>
        <row r="110">
          <cell r="B110" t="str">
            <v/>
          </cell>
          <cell r="C110" t="str">
            <v/>
          </cell>
          <cell r="F110" t="str">
            <v/>
          </cell>
          <cell r="H110" t="str">
            <v/>
          </cell>
          <cell r="J110" t="str">
            <v/>
          </cell>
          <cell r="L110" t="str">
            <v/>
          </cell>
          <cell r="N110" t="str">
            <v/>
          </cell>
          <cell r="P110" t="str">
            <v/>
          </cell>
        </row>
        <row r="111">
          <cell r="B111" t="str">
            <v/>
          </cell>
          <cell r="C111" t="str">
            <v/>
          </cell>
          <cell r="F111" t="str">
            <v/>
          </cell>
          <cell r="H111" t="str">
            <v/>
          </cell>
          <cell r="J111" t="str">
            <v/>
          </cell>
          <cell r="L111" t="str">
            <v/>
          </cell>
          <cell r="N111" t="str">
            <v/>
          </cell>
          <cell r="P111" t="str">
            <v/>
          </cell>
        </row>
        <row r="112">
          <cell r="B112" t="str">
            <v/>
          </cell>
          <cell r="C112" t="str">
            <v/>
          </cell>
          <cell r="F112" t="str">
            <v/>
          </cell>
          <cell r="H112" t="str">
            <v/>
          </cell>
          <cell r="J112" t="str">
            <v/>
          </cell>
          <cell r="L112" t="str">
            <v/>
          </cell>
          <cell r="N112" t="str">
            <v/>
          </cell>
          <cell r="P112" t="str">
            <v/>
          </cell>
        </row>
        <row r="113">
          <cell r="B113" t="str">
            <v/>
          </cell>
          <cell r="C113" t="str">
            <v/>
          </cell>
          <cell r="F113" t="str">
            <v/>
          </cell>
          <cell r="H113" t="str">
            <v/>
          </cell>
          <cell r="J113" t="str">
            <v/>
          </cell>
          <cell r="L113" t="str">
            <v/>
          </cell>
          <cell r="N113" t="str">
            <v/>
          </cell>
          <cell r="P113" t="str">
            <v/>
          </cell>
        </row>
        <row r="114">
          <cell r="B114" t="str">
            <v/>
          </cell>
          <cell r="C114" t="str">
            <v/>
          </cell>
          <cell r="F114" t="str">
            <v/>
          </cell>
          <cell r="H114" t="str">
            <v/>
          </cell>
          <cell r="J114" t="str">
            <v/>
          </cell>
          <cell r="L114" t="str">
            <v/>
          </cell>
          <cell r="N114" t="str">
            <v/>
          </cell>
          <cell r="P114" t="str">
            <v/>
          </cell>
        </row>
        <row r="115">
          <cell r="B115" t="str">
            <v/>
          </cell>
          <cell r="C115" t="str">
            <v/>
          </cell>
          <cell r="F115" t="str">
            <v/>
          </cell>
          <cell r="H115" t="str">
            <v/>
          </cell>
          <cell r="J115" t="str">
            <v/>
          </cell>
          <cell r="L115" t="str">
            <v/>
          </cell>
          <cell r="N115" t="str">
            <v/>
          </cell>
          <cell r="P115" t="str">
            <v/>
          </cell>
        </row>
        <row r="116">
          <cell r="B116" t="str">
            <v/>
          </cell>
          <cell r="C116" t="str">
            <v/>
          </cell>
          <cell r="F116" t="str">
            <v/>
          </cell>
          <cell r="H116" t="str">
            <v/>
          </cell>
          <cell r="J116" t="str">
            <v/>
          </cell>
          <cell r="L116" t="str">
            <v/>
          </cell>
          <cell r="N116" t="str">
            <v/>
          </cell>
          <cell r="P116" t="str">
            <v/>
          </cell>
        </row>
        <row r="117">
          <cell r="B117" t="str">
            <v/>
          </cell>
          <cell r="C117" t="str">
            <v/>
          </cell>
          <cell r="F117" t="str">
            <v/>
          </cell>
          <cell r="H117" t="str">
            <v/>
          </cell>
          <cell r="J117" t="str">
            <v/>
          </cell>
          <cell r="L117" t="str">
            <v/>
          </cell>
          <cell r="N117" t="str">
            <v/>
          </cell>
          <cell r="P117" t="str">
            <v/>
          </cell>
        </row>
        <row r="118">
          <cell r="B118" t="str">
            <v/>
          </cell>
          <cell r="C118" t="str">
            <v/>
          </cell>
          <cell r="F118" t="str">
            <v/>
          </cell>
          <cell r="H118" t="str">
            <v/>
          </cell>
          <cell r="J118" t="str">
            <v/>
          </cell>
          <cell r="L118" t="str">
            <v/>
          </cell>
          <cell r="N118" t="str">
            <v/>
          </cell>
          <cell r="P118" t="str">
            <v/>
          </cell>
        </row>
        <row r="119">
          <cell r="B119" t="str">
            <v/>
          </cell>
          <cell r="C119" t="str">
            <v/>
          </cell>
          <cell r="F119" t="str">
            <v/>
          </cell>
          <cell r="H119" t="str">
            <v/>
          </cell>
          <cell r="J119" t="str">
            <v/>
          </cell>
          <cell r="L119" t="str">
            <v/>
          </cell>
          <cell r="N119" t="str">
            <v/>
          </cell>
          <cell r="P119" t="str">
            <v/>
          </cell>
        </row>
        <row r="120">
          <cell r="B120" t="str">
            <v/>
          </cell>
          <cell r="C120" t="str">
            <v/>
          </cell>
          <cell r="F120" t="str">
            <v/>
          </cell>
          <cell r="H120" t="str">
            <v/>
          </cell>
          <cell r="J120" t="str">
            <v/>
          </cell>
          <cell r="L120" t="str">
            <v/>
          </cell>
          <cell r="N120" t="str">
            <v/>
          </cell>
          <cell r="P120" t="str">
            <v/>
          </cell>
        </row>
        <row r="121">
          <cell r="B121" t="str">
            <v/>
          </cell>
          <cell r="C121" t="str">
            <v/>
          </cell>
          <cell r="F121" t="str">
            <v/>
          </cell>
          <cell r="H121" t="str">
            <v/>
          </cell>
          <cell r="J121" t="str">
            <v/>
          </cell>
          <cell r="L121" t="str">
            <v/>
          </cell>
          <cell r="N121" t="str">
            <v/>
          </cell>
          <cell r="P121" t="str">
            <v/>
          </cell>
        </row>
        <row r="122">
          <cell r="B122" t="str">
            <v/>
          </cell>
          <cell r="C122" t="str">
            <v/>
          </cell>
          <cell r="F122" t="str">
            <v/>
          </cell>
          <cell r="H122" t="str">
            <v/>
          </cell>
          <cell r="J122" t="str">
            <v/>
          </cell>
          <cell r="L122" t="str">
            <v/>
          </cell>
          <cell r="N122" t="str">
            <v/>
          </cell>
          <cell r="P122" t="str">
            <v/>
          </cell>
        </row>
        <row r="123">
          <cell r="B123" t="str">
            <v/>
          </cell>
          <cell r="C123" t="str">
            <v/>
          </cell>
          <cell r="F123" t="str">
            <v/>
          </cell>
          <cell r="H123" t="str">
            <v/>
          </cell>
          <cell r="J123" t="str">
            <v/>
          </cell>
          <cell r="L123" t="str">
            <v/>
          </cell>
          <cell r="N123" t="str">
            <v/>
          </cell>
          <cell r="P123" t="str">
            <v/>
          </cell>
        </row>
        <row r="124">
          <cell r="B124" t="str">
            <v/>
          </cell>
          <cell r="C124" t="str">
            <v/>
          </cell>
          <cell r="F124" t="str">
            <v/>
          </cell>
          <cell r="H124" t="str">
            <v/>
          </cell>
          <cell r="J124" t="str">
            <v/>
          </cell>
          <cell r="L124" t="str">
            <v/>
          </cell>
          <cell r="N124" t="str">
            <v/>
          </cell>
          <cell r="P124" t="str">
            <v/>
          </cell>
        </row>
        <row r="125">
          <cell r="B125" t="str">
            <v/>
          </cell>
          <cell r="C125" t="str">
            <v/>
          </cell>
          <cell r="F125" t="str">
            <v/>
          </cell>
          <cell r="H125" t="str">
            <v/>
          </cell>
          <cell r="J125" t="str">
            <v/>
          </cell>
          <cell r="L125" t="str">
            <v/>
          </cell>
          <cell r="N125" t="str">
            <v/>
          </cell>
          <cell r="P125" t="str">
            <v/>
          </cell>
        </row>
        <row r="126">
          <cell r="B126" t="str">
            <v/>
          </cell>
          <cell r="C126" t="str">
            <v/>
          </cell>
          <cell r="F126" t="str">
            <v/>
          </cell>
          <cell r="H126" t="str">
            <v/>
          </cell>
          <cell r="J126" t="str">
            <v/>
          </cell>
          <cell r="L126" t="str">
            <v/>
          </cell>
          <cell r="N126" t="str">
            <v/>
          </cell>
          <cell r="P126" t="str">
            <v/>
          </cell>
        </row>
        <row r="127">
          <cell r="B127" t="str">
            <v/>
          </cell>
          <cell r="C127" t="str">
            <v/>
          </cell>
          <cell r="F127" t="str">
            <v/>
          </cell>
          <cell r="H127" t="str">
            <v/>
          </cell>
          <cell r="J127" t="str">
            <v/>
          </cell>
          <cell r="L127" t="str">
            <v/>
          </cell>
          <cell r="N127" t="str">
            <v/>
          </cell>
          <cell r="P127" t="str">
            <v/>
          </cell>
        </row>
        <row r="128">
          <cell r="B128" t="str">
            <v/>
          </cell>
          <cell r="C128" t="str">
            <v/>
          </cell>
          <cell r="F128" t="str">
            <v/>
          </cell>
          <cell r="H128" t="str">
            <v/>
          </cell>
          <cell r="J128" t="str">
            <v/>
          </cell>
          <cell r="L128" t="str">
            <v/>
          </cell>
          <cell r="N128" t="str">
            <v/>
          </cell>
          <cell r="P128" t="str">
            <v/>
          </cell>
        </row>
        <row r="129">
          <cell r="B129" t="str">
            <v/>
          </cell>
          <cell r="C129" t="str">
            <v/>
          </cell>
          <cell r="F129" t="str">
            <v/>
          </cell>
          <cell r="H129" t="str">
            <v/>
          </cell>
          <cell r="J129" t="str">
            <v/>
          </cell>
          <cell r="L129" t="str">
            <v/>
          </cell>
          <cell r="N129" t="str">
            <v/>
          </cell>
          <cell r="P129" t="str">
            <v/>
          </cell>
        </row>
        <row r="130">
          <cell r="B130" t="str">
            <v/>
          </cell>
          <cell r="C130" t="str">
            <v/>
          </cell>
          <cell r="F130" t="str">
            <v/>
          </cell>
          <cell r="H130" t="str">
            <v/>
          </cell>
          <cell r="J130" t="str">
            <v/>
          </cell>
          <cell r="L130" t="str">
            <v/>
          </cell>
          <cell r="N130" t="str">
            <v/>
          </cell>
          <cell r="P130" t="str">
            <v/>
          </cell>
        </row>
        <row r="131">
          <cell r="B131" t="str">
            <v/>
          </cell>
          <cell r="C131" t="str">
            <v/>
          </cell>
          <cell r="F131" t="str">
            <v/>
          </cell>
          <cell r="H131" t="str">
            <v/>
          </cell>
          <cell r="J131" t="str">
            <v/>
          </cell>
          <cell r="L131" t="str">
            <v/>
          </cell>
          <cell r="N131" t="str">
            <v/>
          </cell>
          <cell r="P131" t="str">
            <v/>
          </cell>
        </row>
        <row r="132">
          <cell r="B132" t="str">
            <v/>
          </cell>
          <cell r="C132" t="str">
            <v/>
          </cell>
          <cell r="F132" t="str">
            <v/>
          </cell>
          <cell r="H132" t="str">
            <v/>
          </cell>
          <cell r="J132" t="str">
            <v/>
          </cell>
          <cell r="L132" t="str">
            <v/>
          </cell>
          <cell r="N132" t="str">
            <v/>
          </cell>
          <cell r="P132" t="str">
            <v/>
          </cell>
        </row>
        <row r="133">
          <cell r="B133" t="str">
            <v/>
          </cell>
          <cell r="C133" t="str">
            <v/>
          </cell>
          <cell r="F133" t="str">
            <v/>
          </cell>
          <cell r="H133" t="str">
            <v/>
          </cell>
          <cell r="J133" t="str">
            <v/>
          </cell>
          <cell r="L133" t="str">
            <v/>
          </cell>
          <cell r="N133" t="str">
            <v/>
          </cell>
          <cell r="P133" t="str">
            <v/>
          </cell>
        </row>
        <row r="134">
          <cell r="B134" t="str">
            <v/>
          </cell>
          <cell r="C134" t="str">
            <v/>
          </cell>
          <cell r="F134" t="str">
            <v/>
          </cell>
          <cell r="H134" t="str">
            <v/>
          </cell>
          <cell r="J134" t="str">
            <v/>
          </cell>
          <cell r="L134" t="str">
            <v/>
          </cell>
          <cell r="N134" t="str">
            <v/>
          </cell>
          <cell r="P134" t="str">
            <v/>
          </cell>
        </row>
        <row r="135">
          <cell r="B135" t="str">
            <v/>
          </cell>
          <cell r="C135" t="str">
            <v/>
          </cell>
          <cell r="F135" t="str">
            <v/>
          </cell>
          <cell r="H135" t="str">
            <v/>
          </cell>
          <cell r="J135" t="str">
            <v/>
          </cell>
          <cell r="L135" t="str">
            <v/>
          </cell>
          <cell r="N135" t="str">
            <v/>
          </cell>
          <cell r="P135" t="str">
            <v/>
          </cell>
        </row>
        <row r="136">
          <cell r="B136" t="str">
            <v/>
          </cell>
          <cell r="C136" t="str">
            <v/>
          </cell>
          <cell r="F136" t="str">
            <v/>
          </cell>
          <cell r="H136" t="str">
            <v/>
          </cell>
          <cell r="J136" t="str">
            <v/>
          </cell>
          <cell r="L136" t="str">
            <v/>
          </cell>
          <cell r="N136" t="str">
            <v/>
          </cell>
          <cell r="P136" t="str">
            <v/>
          </cell>
        </row>
        <row r="137">
          <cell r="B137" t="str">
            <v/>
          </cell>
          <cell r="C137" t="str">
            <v/>
          </cell>
          <cell r="F137" t="str">
            <v/>
          </cell>
          <cell r="H137" t="str">
            <v/>
          </cell>
          <cell r="J137" t="str">
            <v/>
          </cell>
          <cell r="L137" t="str">
            <v/>
          </cell>
          <cell r="N137" t="str">
            <v/>
          </cell>
          <cell r="P137" t="str">
            <v/>
          </cell>
        </row>
        <row r="138">
          <cell r="B138" t="str">
            <v/>
          </cell>
          <cell r="C138" t="str">
            <v/>
          </cell>
          <cell r="F138" t="str">
            <v/>
          </cell>
          <cell r="H138" t="str">
            <v/>
          </cell>
          <cell r="J138" t="str">
            <v/>
          </cell>
          <cell r="L138" t="str">
            <v/>
          </cell>
          <cell r="N138" t="str">
            <v/>
          </cell>
          <cell r="P138" t="str">
            <v/>
          </cell>
        </row>
        <row r="139">
          <cell r="B139" t="str">
            <v/>
          </cell>
          <cell r="C139" t="str">
            <v/>
          </cell>
          <cell r="F139" t="str">
            <v/>
          </cell>
          <cell r="H139" t="str">
            <v/>
          </cell>
          <cell r="J139" t="str">
            <v/>
          </cell>
          <cell r="L139" t="str">
            <v/>
          </cell>
          <cell r="N139" t="str">
            <v/>
          </cell>
          <cell r="P139" t="str">
            <v/>
          </cell>
        </row>
        <row r="140">
          <cell r="B140" t="str">
            <v/>
          </cell>
          <cell r="C140" t="str">
            <v/>
          </cell>
          <cell r="F140" t="str">
            <v/>
          </cell>
          <cell r="H140" t="str">
            <v/>
          </cell>
          <cell r="J140" t="str">
            <v/>
          </cell>
          <cell r="L140" t="str">
            <v/>
          </cell>
          <cell r="N140" t="str">
            <v/>
          </cell>
          <cell r="P140" t="str">
            <v/>
          </cell>
        </row>
        <row r="141">
          <cell r="B141" t="str">
            <v/>
          </cell>
          <cell r="C141" t="str">
            <v/>
          </cell>
          <cell r="F141" t="str">
            <v/>
          </cell>
          <cell r="H141" t="str">
            <v/>
          </cell>
          <cell r="J141" t="str">
            <v/>
          </cell>
          <cell r="L141" t="str">
            <v/>
          </cell>
          <cell r="N141" t="str">
            <v/>
          </cell>
          <cell r="P141" t="str">
            <v/>
          </cell>
        </row>
        <row r="142">
          <cell r="B142" t="str">
            <v/>
          </cell>
          <cell r="C142" t="str">
            <v/>
          </cell>
          <cell r="F142" t="str">
            <v/>
          </cell>
          <cell r="H142" t="str">
            <v/>
          </cell>
          <cell r="J142" t="str">
            <v/>
          </cell>
          <cell r="L142" t="str">
            <v/>
          </cell>
          <cell r="N142" t="str">
            <v/>
          </cell>
          <cell r="P142" t="str">
            <v/>
          </cell>
        </row>
        <row r="143">
          <cell r="B143" t="str">
            <v/>
          </cell>
          <cell r="C143" t="str">
            <v/>
          </cell>
          <cell r="F143" t="str">
            <v/>
          </cell>
          <cell r="H143" t="str">
            <v/>
          </cell>
          <cell r="J143" t="str">
            <v/>
          </cell>
          <cell r="L143" t="str">
            <v/>
          </cell>
          <cell r="N143" t="str">
            <v/>
          </cell>
          <cell r="P143" t="str">
            <v/>
          </cell>
        </row>
      </sheetData>
      <sheetData sheetId="12" refreshError="1"/>
      <sheetData sheetId="13" refreshError="1">
        <row r="6">
          <cell r="P6">
            <v>14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 BK"/>
      <sheetName val="Matrik"/>
      <sheetName val="INPUT DATA"/>
      <sheetName val="SKP"/>
      <sheetName val="PENGUKURAN"/>
      <sheetName val="PENILAIAN SKP"/>
      <sheetName val="ANJAB"/>
      <sheetName val="ABK"/>
    </sheetNames>
    <sheetDataSet>
      <sheetData sheetId="0">
        <row r="7">
          <cell r="G7" t="str">
            <v>2a</v>
          </cell>
          <cell r="H7" t="str">
            <v>Melaksanakan penyusunan program Layanan Bimbingan dan Konseling</v>
          </cell>
          <cell r="I7">
            <v>0.83</v>
          </cell>
        </row>
        <row r="8">
          <cell r="G8" t="str">
            <v>2b</v>
          </cell>
          <cell r="H8" t="str">
            <v>Melaksanakan penyusunan program Layanan Bimbingan dan Konseling</v>
          </cell>
          <cell r="I8">
            <v>0.83</v>
          </cell>
        </row>
        <row r="9">
          <cell r="G9" t="str">
            <v>2c</v>
          </cell>
          <cell r="H9" t="str">
            <v>Melaksanakan penyusunan program Layanan Bimbingan dan Konseling</v>
          </cell>
          <cell r="I9">
            <v>0.83</v>
          </cell>
        </row>
        <row r="10">
          <cell r="G10" t="str">
            <v>2d</v>
          </cell>
          <cell r="H10" t="str">
            <v>Melaksanakan penyusunan program Layanan Bimbingan dan Konseling</v>
          </cell>
          <cell r="I10">
            <v>0.83</v>
          </cell>
        </row>
        <row r="11">
          <cell r="G11" t="str">
            <v>3a</v>
          </cell>
          <cell r="H11" t="str">
            <v>Melaksanakan penyusunan program Layanan Bimbingan dan Konseling</v>
          </cell>
          <cell r="I11">
            <v>2.08</v>
          </cell>
        </row>
        <row r="12">
          <cell r="G12" t="str">
            <v>3b</v>
          </cell>
          <cell r="H12" t="str">
            <v>Melaksanakan penyusunan program Layanan Bimbingan dan Konseling</v>
          </cell>
          <cell r="I12">
            <v>2.08</v>
          </cell>
        </row>
        <row r="13">
          <cell r="G13" t="str">
            <v>3c</v>
          </cell>
          <cell r="H13" t="str">
            <v>Melaksanakan penyusunan program Layanan Bimbingan dan Konseling</v>
          </cell>
          <cell r="I13">
            <v>4.16</v>
          </cell>
        </row>
        <row r="14">
          <cell r="G14" t="str">
            <v>3d</v>
          </cell>
          <cell r="H14" t="str">
            <v>Melaksanakan penyusunan program Layanan Bimbingan dan Konseling</v>
          </cell>
          <cell r="I14">
            <v>4.16</v>
          </cell>
        </row>
        <row r="15">
          <cell r="G15" t="str">
            <v>4a</v>
          </cell>
          <cell r="H15" t="str">
            <v>Melaksanakan penyusunan program Layanan Bimbingan dan Konseling</v>
          </cell>
          <cell r="I15">
            <v>4.16</v>
          </cell>
        </row>
        <row r="16">
          <cell r="G16" t="str">
            <v>4b</v>
          </cell>
          <cell r="H16" t="str">
            <v>Melaksanakan penyusunan program Layanan Bimbingan dan Konseling</v>
          </cell>
          <cell r="I16">
            <v>4.16</v>
          </cell>
        </row>
        <row r="17">
          <cell r="G17" t="str">
            <v>4c</v>
          </cell>
          <cell r="H17" t="str">
            <v>Melaksanakan penyusunan program Layanan Bimbingan dan Konseling</v>
          </cell>
          <cell r="I17">
            <v>4.16</v>
          </cell>
        </row>
        <row r="18">
          <cell r="G18" t="str">
            <v>4d</v>
          </cell>
          <cell r="H18" t="str">
            <v>Melaksanakan penyusunan program Layanan Bimbingan dan Konseling</v>
          </cell>
          <cell r="I18">
            <v>4.16</v>
          </cell>
        </row>
        <row r="19">
          <cell r="G19" t="str">
            <v>2a</v>
          </cell>
          <cell r="H19" t="str">
            <v>Menyajikan Program Layanan Bimbingan dan Konseling</v>
          </cell>
          <cell r="I19">
            <v>1.24</v>
          </cell>
        </row>
        <row r="20">
          <cell r="G20" t="str">
            <v>2b</v>
          </cell>
          <cell r="H20" t="str">
            <v>Menyajikan Program Layanan Bimbingan dan Konseling</v>
          </cell>
          <cell r="I20">
            <v>1.24</v>
          </cell>
        </row>
        <row r="21">
          <cell r="G21" t="str">
            <v>2c</v>
          </cell>
          <cell r="H21" t="str">
            <v>Menyajikan Program Layanan Bimbingan dan Konseling</v>
          </cell>
          <cell r="I21">
            <v>1.24</v>
          </cell>
        </row>
        <row r="22">
          <cell r="G22" t="str">
            <v>2d</v>
          </cell>
          <cell r="H22" t="str">
            <v>Menyajikan Program Layanan Bimbingan dan Konseling</v>
          </cell>
          <cell r="I22">
            <v>1.24</v>
          </cell>
        </row>
        <row r="23">
          <cell r="G23" t="str">
            <v>3a</v>
          </cell>
          <cell r="H23" t="str">
            <v>Menyajikan Program Layanan Bimbingan dan Konseling</v>
          </cell>
          <cell r="I23">
            <v>3.12</v>
          </cell>
        </row>
        <row r="24">
          <cell r="G24" t="str">
            <v>3b</v>
          </cell>
          <cell r="H24" t="str">
            <v>Menyajikan Program Layanan Bimbingan dan Konseling</v>
          </cell>
          <cell r="I24">
            <v>3.12</v>
          </cell>
        </row>
        <row r="25">
          <cell r="G25" t="str">
            <v>3c</v>
          </cell>
          <cell r="H25" t="str">
            <v>Menyajikan Program Layanan Bimbingan dan Konseling</v>
          </cell>
          <cell r="I25">
            <v>6.24</v>
          </cell>
        </row>
        <row r="26">
          <cell r="G26" t="str">
            <v>3d</v>
          </cell>
          <cell r="H26" t="str">
            <v>Menyajikan Program Layanan Bimbingan dan Konseling</v>
          </cell>
          <cell r="I26">
            <v>6.24</v>
          </cell>
        </row>
        <row r="27">
          <cell r="G27" t="str">
            <v>4a</v>
          </cell>
          <cell r="H27" t="str">
            <v>Menyajikan Program Layanan Bimbingan dan Konseling</v>
          </cell>
          <cell r="I27">
            <v>6.24</v>
          </cell>
        </row>
        <row r="28">
          <cell r="G28" t="str">
            <v>4b</v>
          </cell>
          <cell r="H28" t="str">
            <v>Menyajikan Program Layanan Bimbingan dan Konseling</v>
          </cell>
          <cell r="I28">
            <v>6.24</v>
          </cell>
        </row>
        <row r="29">
          <cell r="G29" t="str">
            <v>4c</v>
          </cell>
          <cell r="H29" t="str">
            <v>Menyajikan Program Layanan Bimbingan dan Konseling</v>
          </cell>
          <cell r="I29">
            <v>6.24</v>
          </cell>
        </row>
        <row r="30">
          <cell r="G30" t="str">
            <v>4d</v>
          </cell>
          <cell r="H30" t="str">
            <v>Menyajikan Program Layanan Bimbingan dan Konseling</v>
          </cell>
          <cell r="I30">
            <v>6.24</v>
          </cell>
        </row>
        <row r="31">
          <cell r="G31" t="str">
            <v>2a</v>
          </cell>
          <cell r="H31" t="str">
            <v>Melaksanakan Evaluasi Layanan Bimbingan dan Konseling</v>
          </cell>
          <cell r="I31">
            <v>0.42</v>
          </cell>
        </row>
        <row r="32">
          <cell r="G32" t="str">
            <v>2b</v>
          </cell>
          <cell r="H32" t="str">
            <v>Melaksanakan Evaluasi Layanan Bimbingan dan Konseling</v>
          </cell>
          <cell r="I32">
            <v>0.42</v>
          </cell>
        </row>
        <row r="33">
          <cell r="G33" t="str">
            <v>2c</v>
          </cell>
          <cell r="H33" t="str">
            <v>Melaksanakan Evaluasi Layanan Bimbingan dan Konseling</v>
          </cell>
          <cell r="I33">
            <v>0.42</v>
          </cell>
        </row>
        <row r="34">
          <cell r="G34" t="str">
            <v>2d</v>
          </cell>
          <cell r="H34" t="str">
            <v>Melaksanakan Evaluasi Layanan Bimbingan dan Konseling</v>
          </cell>
          <cell r="I34">
            <v>0.42</v>
          </cell>
        </row>
        <row r="35">
          <cell r="G35" t="str">
            <v>3a</v>
          </cell>
          <cell r="H35" t="str">
            <v>Melaksanakan Evaluasi Layanan Bimbingan dan Konseling</v>
          </cell>
          <cell r="I35">
            <v>1.04</v>
          </cell>
        </row>
        <row r="36">
          <cell r="G36" t="str">
            <v>3b</v>
          </cell>
          <cell r="H36" t="str">
            <v>Melaksanakan Evaluasi Layanan Bimbingan dan Konseling</v>
          </cell>
          <cell r="I36">
            <v>1.04</v>
          </cell>
        </row>
        <row r="37">
          <cell r="G37" t="str">
            <v>3c</v>
          </cell>
          <cell r="H37" t="str">
            <v>Melaksanakan Evaluasi Layanan Bimbingan dan Konseling</v>
          </cell>
          <cell r="I37">
            <v>2.08</v>
          </cell>
        </row>
        <row r="38">
          <cell r="G38" t="str">
            <v>3d</v>
          </cell>
          <cell r="H38" t="str">
            <v>Melaksanakan Evaluasi Layanan Bimbingan dan Konseling</v>
          </cell>
          <cell r="I38">
            <v>2.08</v>
          </cell>
        </row>
        <row r="39">
          <cell r="G39" t="str">
            <v>4a</v>
          </cell>
          <cell r="H39" t="str">
            <v>Melaksanakan Evaluasi Layanan Bimbingan dan Konseling</v>
          </cell>
          <cell r="I39">
            <v>2.08</v>
          </cell>
        </row>
        <row r="40">
          <cell r="G40" t="str">
            <v>4b</v>
          </cell>
          <cell r="H40" t="str">
            <v>Melaksanakan Evaluasi Layanan Bimbingan dan Konseling</v>
          </cell>
          <cell r="I40">
            <v>2.08</v>
          </cell>
        </row>
        <row r="41">
          <cell r="G41" t="str">
            <v>4c</v>
          </cell>
          <cell r="H41" t="str">
            <v>Melaksanakan Evaluasi Layanan Bimbingan dan Konseling</v>
          </cell>
          <cell r="I41">
            <v>2.08</v>
          </cell>
        </row>
        <row r="42">
          <cell r="G42" t="str">
            <v>4d</v>
          </cell>
          <cell r="H42" t="str">
            <v>Melaksanakan Evaluasi Layanan Bimbingan dan Konseling</v>
          </cell>
          <cell r="I42">
            <v>2.08</v>
          </cell>
        </row>
        <row r="43">
          <cell r="G43" t="str">
            <v>2a</v>
          </cell>
          <cell r="H43" t="str">
            <v>Melaksanakan Analisis Hasil Layanan Bimbingan dan Konseling</v>
          </cell>
          <cell r="I43">
            <v>0.27</v>
          </cell>
        </row>
        <row r="44">
          <cell r="G44" t="str">
            <v>2b</v>
          </cell>
          <cell r="H44" t="str">
            <v>Melaksanakan Analisis Hasil Layanan Bimbingan dan Konseling</v>
          </cell>
          <cell r="I44">
            <v>0.27</v>
          </cell>
        </row>
        <row r="45">
          <cell r="G45" t="str">
            <v>2c</v>
          </cell>
          <cell r="H45" t="str">
            <v>Melaksanakan Analisis Hasil Layanan Bimbingan dan Konseling</v>
          </cell>
          <cell r="I45">
            <v>0.27</v>
          </cell>
        </row>
        <row r="46">
          <cell r="G46" t="str">
            <v>2d</v>
          </cell>
          <cell r="H46" t="str">
            <v>Melaksanakan Analisis Hasil Layanan Bimbingan dan Konseling</v>
          </cell>
          <cell r="I46">
            <v>0.27</v>
          </cell>
        </row>
        <row r="47">
          <cell r="G47" t="str">
            <v>3a</v>
          </cell>
          <cell r="H47" t="str">
            <v>Melaksanakan Analisis Hasil Layanan Bimbingan dan Konseling</v>
          </cell>
          <cell r="I47">
            <v>0.64</v>
          </cell>
        </row>
        <row r="48">
          <cell r="G48" t="str">
            <v>3b</v>
          </cell>
          <cell r="H48" t="str">
            <v>Melaksanakan Analisis Hasil Layanan Bimbingan dan Konseling</v>
          </cell>
          <cell r="I48">
            <v>0.64</v>
          </cell>
        </row>
        <row r="49">
          <cell r="G49" t="str">
            <v>3c</v>
          </cell>
          <cell r="H49" t="str">
            <v>Melaksanakan Analisis Hasil Layanan Bimbingan dan Konseling</v>
          </cell>
          <cell r="I49">
            <v>1.38</v>
          </cell>
        </row>
        <row r="50">
          <cell r="G50" t="str">
            <v>3d</v>
          </cell>
          <cell r="H50" t="str">
            <v>Melaksanakan Analisis Hasil Layanan Bimbingan dan Konseling</v>
          </cell>
          <cell r="I50">
            <v>1.38</v>
          </cell>
        </row>
        <row r="51">
          <cell r="G51" t="str">
            <v>4a</v>
          </cell>
          <cell r="H51" t="str">
            <v>Melaksanakan Analisis Hasil Layanan Bimbingan dan Konseling</v>
          </cell>
          <cell r="I51">
            <v>1.38</v>
          </cell>
        </row>
        <row r="52">
          <cell r="G52" t="str">
            <v>4b</v>
          </cell>
          <cell r="H52" t="str">
            <v>Melaksanakan Analisis Hasil Layanan Bimbingan dan Konseling</v>
          </cell>
          <cell r="I52">
            <v>1.38</v>
          </cell>
        </row>
        <row r="53">
          <cell r="G53" t="str">
            <v>4c</v>
          </cell>
          <cell r="H53" t="str">
            <v>Melaksanakan Analisis Hasil Layanan Bimbingan dan Konseling</v>
          </cell>
          <cell r="I53">
            <v>1.38</v>
          </cell>
        </row>
        <row r="54">
          <cell r="G54" t="str">
            <v>4d</v>
          </cell>
          <cell r="H54" t="str">
            <v>Melaksanakan Analisis Hasil Layanan Bimbingan dan Konseling</v>
          </cell>
          <cell r="I54">
            <v>1.38</v>
          </cell>
        </row>
        <row r="55">
          <cell r="G55" t="str">
            <v>2a</v>
          </cell>
          <cell r="H55" t="str">
            <v>Melaksanakan Program Tindak Lanjut Layanan Bimbingan dan Konseling</v>
          </cell>
          <cell r="I55">
            <v>0.27</v>
          </cell>
        </row>
        <row r="56">
          <cell r="G56" t="str">
            <v>2b</v>
          </cell>
          <cell r="H56" t="str">
            <v>Melaksanakan Program Tindak Lanjut Layanan Bimbingan dan Konseling</v>
          </cell>
          <cell r="I56">
            <v>0.27</v>
          </cell>
        </row>
        <row r="57">
          <cell r="G57" t="str">
            <v>2c</v>
          </cell>
          <cell r="H57" t="str">
            <v>Melaksanakan Program Tindak Lanjut Layanan Bimbingan dan Konseling</v>
          </cell>
          <cell r="I57">
            <v>0.27</v>
          </cell>
        </row>
        <row r="58">
          <cell r="G58" t="str">
            <v>2d</v>
          </cell>
          <cell r="H58" t="str">
            <v>Melaksanakan Program Tindak Lanjut Layanan Bimbingan dan Konseling</v>
          </cell>
          <cell r="I58">
            <v>0.27</v>
          </cell>
        </row>
        <row r="59">
          <cell r="G59" t="str">
            <v>3a</v>
          </cell>
          <cell r="H59" t="str">
            <v>Melaksanakan Program Tindak Lanjut Layanan Bimbingan dan Konseling</v>
          </cell>
          <cell r="I59">
            <v>0.64</v>
          </cell>
        </row>
        <row r="60">
          <cell r="G60" t="str">
            <v>3b</v>
          </cell>
          <cell r="H60" t="str">
            <v>Melaksanakan Program Tindak Lanjut Layanan Bimbingan dan Konseling</v>
          </cell>
          <cell r="I60">
            <v>0.64</v>
          </cell>
        </row>
        <row r="61">
          <cell r="G61" t="str">
            <v>3c</v>
          </cell>
          <cell r="H61" t="str">
            <v>Melaksanakan Program Tindak Lanjut Layanan Bimbingan dan Konseling</v>
          </cell>
          <cell r="I61">
            <v>1.38</v>
          </cell>
        </row>
        <row r="62">
          <cell r="G62" t="str">
            <v>3d</v>
          </cell>
          <cell r="H62" t="str">
            <v>Melaksanakan Program Tindak Lanjut Layanan Bimbingan dan Konseling</v>
          </cell>
          <cell r="I62">
            <v>1.38</v>
          </cell>
        </row>
        <row r="63">
          <cell r="G63" t="str">
            <v>4a</v>
          </cell>
          <cell r="H63" t="str">
            <v>Melaksanakan Program Tindak Lanjut Layanan Bimbingan dan Konseling</v>
          </cell>
          <cell r="I63">
            <v>1.38</v>
          </cell>
        </row>
        <row r="64">
          <cell r="G64" t="str">
            <v>4b</v>
          </cell>
          <cell r="H64" t="str">
            <v>Melaksanakan Program Tindak Lanjut Layanan Bimbingan dan Konseling</v>
          </cell>
          <cell r="I64">
            <v>1.38</v>
          </cell>
        </row>
        <row r="65">
          <cell r="G65" t="str">
            <v>4c</v>
          </cell>
          <cell r="H65" t="str">
            <v>Melaksanakan Program Tindak Lanjut Layanan Bimbingan dan Konseling</v>
          </cell>
          <cell r="I65">
            <v>1.38</v>
          </cell>
        </row>
        <row r="66">
          <cell r="G66" t="str">
            <v>4d</v>
          </cell>
          <cell r="H66" t="str">
            <v>Melaksanakan Program Tindak Lanjut Layanan Bimbingan dan Konseling</v>
          </cell>
          <cell r="I66">
            <v>1.38</v>
          </cell>
        </row>
        <row r="79">
          <cell r="G79" t="str">
            <v>2a</v>
          </cell>
          <cell r="H79" t="str">
            <v>Membimbing Siswa dalam kegiatan ekstrakurikuler</v>
          </cell>
          <cell r="I79">
            <v>0.22</v>
          </cell>
        </row>
        <row r="80">
          <cell r="G80" t="str">
            <v>2b</v>
          </cell>
          <cell r="H80" t="str">
            <v>Membimbing Siswa dalam kegiatan ekstrakurikuler</v>
          </cell>
          <cell r="I80">
            <v>0.22</v>
          </cell>
        </row>
        <row r="81">
          <cell r="G81" t="str">
            <v>2c</v>
          </cell>
          <cell r="H81" t="str">
            <v>Membimbing Siswa dalam kegiatan ekstrakurikuler</v>
          </cell>
          <cell r="I81">
            <v>0.22</v>
          </cell>
        </row>
        <row r="82">
          <cell r="G82" t="str">
            <v>2d</v>
          </cell>
          <cell r="H82" t="str">
            <v>Membimbing Siswa dalam kegiatan ekstrakurikuler</v>
          </cell>
          <cell r="I82">
            <v>0.22</v>
          </cell>
        </row>
        <row r="83">
          <cell r="G83" t="str">
            <v>3a</v>
          </cell>
          <cell r="H83" t="str">
            <v>Membimbing Siswa dalam kegiatan ekstrakurikuler</v>
          </cell>
          <cell r="I83">
            <v>0.56999999999999995</v>
          </cell>
        </row>
        <row r="84">
          <cell r="G84" t="str">
            <v>3b</v>
          </cell>
          <cell r="H84" t="str">
            <v>Membimbing Siswa dalam kegiatan ekstrakurikuler</v>
          </cell>
          <cell r="I84">
            <v>0.56999999999999995</v>
          </cell>
        </row>
        <row r="85">
          <cell r="G85" t="str">
            <v>3c</v>
          </cell>
          <cell r="H85" t="str">
            <v>Membimbing Siswa dalam kegiatan ekstrakurikuler</v>
          </cell>
          <cell r="I85">
            <v>1.1399999999999999</v>
          </cell>
        </row>
        <row r="86">
          <cell r="G86" t="str">
            <v>3d</v>
          </cell>
          <cell r="H86" t="str">
            <v>Membimbing Siswa dalam kegiatan ekstrakurikuler</v>
          </cell>
          <cell r="I86">
            <v>1.1399999999999999</v>
          </cell>
        </row>
        <row r="87">
          <cell r="G87" t="str">
            <v>4a</v>
          </cell>
          <cell r="H87" t="str">
            <v>Membimbing Siswa dalam kegiatan ekstrakurikuler</v>
          </cell>
          <cell r="I87">
            <v>1.1399999999999999</v>
          </cell>
        </row>
        <row r="88">
          <cell r="G88" t="str">
            <v>4b</v>
          </cell>
          <cell r="H88" t="str">
            <v>Membimbing Siswa dalam kegiatan ekstrakurikuler</v>
          </cell>
          <cell r="I88">
            <v>1.1399999999999999</v>
          </cell>
        </row>
        <row r="89">
          <cell r="G89" t="str">
            <v>4c</v>
          </cell>
          <cell r="H89" t="str">
            <v>Membimbing Siswa dalam kegiatan ekstrakurikuler</v>
          </cell>
          <cell r="I89">
            <v>1.1399999999999999</v>
          </cell>
        </row>
        <row r="90">
          <cell r="G90" t="str">
            <v>4d</v>
          </cell>
          <cell r="H90" t="str">
            <v>Membimbing Siswa dalam kegiatan ekstrakurikuler</v>
          </cell>
          <cell r="I90">
            <v>1.1399999999999999</v>
          </cell>
        </row>
        <row r="91">
          <cell r="G91" t="str">
            <v>2a</v>
          </cell>
          <cell r="H91" t="str">
            <v>Membimbing guru dalam proses belajar mengajar/praktek</v>
          </cell>
          <cell r="I91" t="str">
            <v>-</v>
          </cell>
        </row>
        <row r="92">
          <cell r="G92" t="str">
            <v>2b</v>
          </cell>
          <cell r="H92" t="str">
            <v>Membimbing guru dalam proses belajar mengajar/praktek</v>
          </cell>
          <cell r="I92" t="str">
            <v>-</v>
          </cell>
        </row>
        <row r="93">
          <cell r="G93" t="str">
            <v>2c</v>
          </cell>
          <cell r="H93" t="str">
            <v>Membimbing guru dalam proses belajar mengajar/praktek</v>
          </cell>
          <cell r="I93" t="str">
            <v>-</v>
          </cell>
        </row>
        <row r="94">
          <cell r="G94" t="str">
            <v>2d</v>
          </cell>
          <cell r="H94" t="str">
            <v>Membimbing guru dalam proses belajar mengajar/praktek</v>
          </cell>
          <cell r="I94" t="str">
            <v>-</v>
          </cell>
        </row>
        <row r="95">
          <cell r="G95" t="str">
            <v>3a</v>
          </cell>
          <cell r="H95" t="str">
            <v>Membimbing guru dalam proses belajar mengajar/praktek</v>
          </cell>
          <cell r="I95" t="str">
            <v>-</v>
          </cell>
        </row>
        <row r="96">
          <cell r="G96" t="str">
            <v>3b</v>
          </cell>
          <cell r="H96" t="str">
            <v>Membimbing guru dalam proses belajar mengajar/praktek</v>
          </cell>
          <cell r="I96" t="str">
            <v>-</v>
          </cell>
        </row>
        <row r="97">
          <cell r="G97" t="str">
            <v>3c</v>
          </cell>
          <cell r="H97" t="str">
            <v>Membimbing guru dalam proses belajar mengajar/praktek</v>
          </cell>
          <cell r="I97">
            <v>0.42499999999999999</v>
          </cell>
        </row>
        <row r="98">
          <cell r="G98" t="str">
            <v>3d</v>
          </cell>
          <cell r="H98" t="str">
            <v>Membimbing guru dalam proses belajar mengajar/praktek</v>
          </cell>
          <cell r="I98">
            <v>0.42499999999999999</v>
          </cell>
        </row>
        <row r="99">
          <cell r="G99" t="str">
            <v>4a</v>
          </cell>
          <cell r="H99" t="str">
            <v>Membimbing guru dalam proses belajar mengajar/praktek</v>
          </cell>
          <cell r="I99">
            <v>0.85</v>
          </cell>
        </row>
        <row r="100">
          <cell r="G100" t="str">
            <v>4b</v>
          </cell>
          <cell r="H100" t="str">
            <v>Membimbing guru dalam proses belajar mengajar/praktek</v>
          </cell>
          <cell r="I100">
            <v>0.85</v>
          </cell>
        </row>
        <row r="101">
          <cell r="G101" t="str">
            <v>4c</v>
          </cell>
          <cell r="H101" t="str">
            <v>Membimbing guru dalam proses belajar mengajar/praktek</v>
          </cell>
          <cell r="I101">
            <v>0.85</v>
          </cell>
        </row>
        <row r="102">
          <cell r="G102" t="str">
            <v>4d</v>
          </cell>
          <cell r="H102" t="str">
            <v>Membimbing guru dalam proses belajar mengajar/praktek</v>
          </cell>
          <cell r="I102">
            <v>0.85</v>
          </cell>
        </row>
        <row r="119">
          <cell r="G119" t="str">
            <v>2a</v>
          </cell>
          <cell r="H119" t="str">
            <v>Melaksanakan penyusunan program pengajaran</v>
          </cell>
          <cell r="I119">
            <v>0.83</v>
          </cell>
        </row>
        <row r="120">
          <cell r="G120" t="str">
            <v>2b</v>
          </cell>
          <cell r="H120" t="str">
            <v>Melaksanakan penyusunan program pengajaran</v>
          </cell>
          <cell r="I120">
            <v>0.83</v>
          </cell>
        </row>
        <row r="121">
          <cell r="G121" t="str">
            <v>2c</v>
          </cell>
          <cell r="H121" t="str">
            <v>Melaksanakan penyusunan program pengajaran</v>
          </cell>
          <cell r="I121">
            <v>0.83</v>
          </cell>
        </row>
        <row r="122">
          <cell r="G122" t="str">
            <v>2d</v>
          </cell>
          <cell r="H122" t="str">
            <v>Melaksanakan penyusunan program pengajaran</v>
          </cell>
          <cell r="I122">
            <v>0.83</v>
          </cell>
        </row>
        <row r="123">
          <cell r="G123" t="str">
            <v>3a</v>
          </cell>
          <cell r="H123" t="str">
            <v>Melaksanakan penyusunan program pengajaran</v>
          </cell>
          <cell r="I123">
            <v>2.08</v>
          </cell>
        </row>
        <row r="124">
          <cell r="G124" t="str">
            <v>3b</v>
          </cell>
          <cell r="H124" t="str">
            <v>Melaksanakan penyusunan program pengajaran</v>
          </cell>
          <cell r="I124">
            <v>2.08</v>
          </cell>
        </row>
        <row r="125">
          <cell r="G125" t="str">
            <v>3c</v>
          </cell>
          <cell r="H125" t="str">
            <v>Melaksanakan penyusunan program pengajaran</v>
          </cell>
          <cell r="I125">
            <v>4.16</v>
          </cell>
        </row>
        <row r="126">
          <cell r="G126" t="str">
            <v>3d</v>
          </cell>
          <cell r="H126" t="str">
            <v>Melaksanakan penyusunan program pengajaran</v>
          </cell>
          <cell r="I126">
            <v>4.16</v>
          </cell>
        </row>
        <row r="127">
          <cell r="G127" t="str">
            <v>4a</v>
          </cell>
          <cell r="H127" t="str">
            <v>Melaksanakan penyusunan program pengajaran</v>
          </cell>
          <cell r="I127">
            <v>4.16</v>
          </cell>
        </row>
        <row r="128">
          <cell r="G128" t="str">
            <v>4b</v>
          </cell>
          <cell r="H128" t="str">
            <v>Melaksanakan penyusunan program pengajaran</v>
          </cell>
          <cell r="I128">
            <v>4.16</v>
          </cell>
        </row>
        <row r="129">
          <cell r="G129" t="str">
            <v>4c</v>
          </cell>
          <cell r="H129" t="str">
            <v>Melaksanakan penyusunan program pengajaran</v>
          </cell>
          <cell r="I129">
            <v>4.16</v>
          </cell>
        </row>
        <row r="130">
          <cell r="G130" t="str">
            <v>4d</v>
          </cell>
          <cell r="H130" t="str">
            <v>Melaksanakan penyusunan program pengajaran</v>
          </cell>
          <cell r="I130">
            <v>4.16</v>
          </cell>
        </row>
        <row r="131">
          <cell r="G131" t="str">
            <v>2a</v>
          </cell>
          <cell r="H131" t="str">
            <v>Menyajikan Program Pengajaran/Praktek</v>
          </cell>
          <cell r="I131">
            <v>1.24</v>
          </cell>
        </row>
        <row r="132">
          <cell r="G132" t="str">
            <v>2b</v>
          </cell>
          <cell r="H132" t="str">
            <v>Menyajikan Program Pengajaran/Praktek</v>
          </cell>
          <cell r="I132">
            <v>1.24</v>
          </cell>
        </row>
        <row r="133">
          <cell r="G133" t="str">
            <v>2c</v>
          </cell>
          <cell r="H133" t="str">
            <v>Menyajikan Program Pengajaran/Praktek</v>
          </cell>
          <cell r="I133">
            <v>1.24</v>
          </cell>
        </row>
        <row r="134">
          <cell r="G134" t="str">
            <v>2d</v>
          </cell>
          <cell r="H134" t="str">
            <v>Menyajikan Program Pengajaran/Praktek</v>
          </cell>
          <cell r="I134">
            <v>1.24</v>
          </cell>
        </row>
        <row r="135">
          <cell r="G135" t="str">
            <v>3a</v>
          </cell>
          <cell r="H135" t="str">
            <v>Menyajikan Program Pengajaran/Praktek</v>
          </cell>
          <cell r="I135">
            <v>3.12</v>
          </cell>
        </row>
        <row r="136">
          <cell r="G136" t="str">
            <v>3b</v>
          </cell>
          <cell r="H136" t="str">
            <v>Menyajikan Program Pengajaran/Praktek</v>
          </cell>
          <cell r="I136">
            <v>3.12</v>
          </cell>
        </row>
        <row r="137">
          <cell r="G137" t="str">
            <v>3c</v>
          </cell>
          <cell r="H137" t="str">
            <v>Menyajikan Program Pengajaran/Praktek</v>
          </cell>
          <cell r="I137">
            <v>6.24</v>
          </cell>
        </row>
        <row r="138">
          <cell r="G138" t="str">
            <v>3d</v>
          </cell>
          <cell r="H138" t="str">
            <v>Menyajikan Program Pengajaran/Praktek</v>
          </cell>
          <cell r="I138">
            <v>6.24</v>
          </cell>
        </row>
        <row r="139">
          <cell r="G139" t="str">
            <v>4a</v>
          </cell>
          <cell r="H139" t="str">
            <v>Menyajikan Program Pengajaran/Praktek</v>
          </cell>
          <cell r="I139">
            <v>6.24</v>
          </cell>
        </row>
        <row r="140">
          <cell r="G140" t="str">
            <v>4b</v>
          </cell>
          <cell r="H140" t="str">
            <v>Menyajikan Program Pengajaran/Praktek</v>
          </cell>
          <cell r="I140">
            <v>6.24</v>
          </cell>
        </row>
        <row r="141">
          <cell r="G141" t="str">
            <v>4c</v>
          </cell>
          <cell r="H141" t="str">
            <v>Menyajikan Program Pengajaran/Praktek</v>
          </cell>
          <cell r="I141">
            <v>6.24</v>
          </cell>
        </row>
        <row r="142">
          <cell r="G142" t="str">
            <v>4d</v>
          </cell>
          <cell r="H142" t="str">
            <v>Menyajikan Program Pengajaran/Praktek</v>
          </cell>
          <cell r="I142">
            <v>6.24</v>
          </cell>
        </row>
        <row r="143">
          <cell r="G143" t="str">
            <v>2a</v>
          </cell>
          <cell r="H143" t="str">
            <v>Melaksanakan Evaluasi Belajar/Praktek</v>
          </cell>
          <cell r="I143">
            <v>0.42</v>
          </cell>
        </row>
        <row r="144">
          <cell r="G144" t="str">
            <v>2b</v>
          </cell>
          <cell r="H144" t="str">
            <v>Melaksanakan Evaluasi Belajar/Praktek</v>
          </cell>
          <cell r="I144">
            <v>0.42</v>
          </cell>
        </row>
        <row r="145">
          <cell r="G145" t="str">
            <v>2c</v>
          </cell>
          <cell r="H145" t="str">
            <v>Melaksanakan Evaluasi Belajar/Praktek</v>
          </cell>
          <cell r="I145">
            <v>0.42</v>
          </cell>
        </row>
        <row r="146">
          <cell r="G146" t="str">
            <v>2d</v>
          </cell>
          <cell r="H146" t="str">
            <v>Melaksanakan Evaluasi Belajar/Praktek</v>
          </cell>
          <cell r="I146">
            <v>0.42</v>
          </cell>
        </row>
        <row r="147">
          <cell r="G147" t="str">
            <v>3a</v>
          </cell>
          <cell r="H147" t="str">
            <v>Melaksanakan Evaluasi Belajar/Praktek</v>
          </cell>
          <cell r="I147">
            <v>1.04</v>
          </cell>
        </row>
        <row r="148">
          <cell r="G148" t="str">
            <v>3b</v>
          </cell>
          <cell r="H148" t="str">
            <v>Melaksanakan Evaluasi Belajar/Praktek</v>
          </cell>
          <cell r="I148">
            <v>1.04</v>
          </cell>
        </row>
        <row r="149">
          <cell r="G149" t="str">
            <v>3c</v>
          </cell>
          <cell r="H149" t="str">
            <v>Melaksanakan Evaluasi Belajar/Praktek</v>
          </cell>
          <cell r="I149">
            <v>2.08</v>
          </cell>
        </row>
        <row r="150">
          <cell r="G150" t="str">
            <v>3d</v>
          </cell>
          <cell r="H150" t="str">
            <v>Melaksanakan Evaluasi Belajar/Praktek</v>
          </cell>
          <cell r="I150">
            <v>2.08</v>
          </cell>
        </row>
        <row r="151">
          <cell r="G151" t="str">
            <v>4a</v>
          </cell>
          <cell r="H151" t="str">
            <v>Melaksanakan Evaluasi Belajar/Praktek</v>
          </cell>
          <cell r="I151">
            <v>2.08</v>
          </cell>
        </row>
        <row r="152">
          <cell r="G152" t="str">
            <v>4b</v>
          </cell>
          <cell r="H152" t="str">
            <v>Melaksanakan Evaluasi Belajar/Praktek</v>
          </cell>
          <cell r="I152">
            <v>2.08</v>
          </cell>
        </row>
        <row r="153">
          <cell r="G153" t="str">
            <v>4c</v>
          </cell>
          <cell r="H153" t="str">
            <v>Melaksanakan Evaluasi Belajar/Praktek</v>
          </cell>
          <cell r="I153">
            <v>2.08</v>
          </cell>
        </row>
        <row r="154">
          <cell r="G154" t="str">
            <v>4d</v>
          </cell>
          <cell r="H154" t="str">
            <v>Melaksanakan Evaluasi Belajar/Praktek</v>
          </cell>
          <cell r="I154">
            <v>2.08</v>
          </cell>
        </row>
        <row r="155">
          <cell r="G155" t="str">
            <v>2a</v>
          </cell>
          <cell r="H155" t="str">
            <v>Melaksanakan Analisis Hasil Belajar/Praktek</v>
          </cell>
          <cell r="I155">
            <v>0.27</v>
          </cell>
        </row>
        <row r="156">
          <cell r="G156" t="str">
            <v>2b</v>
          </cell>
          <cell r="H156" t="str">
            <v>Melaksanakan Analisis Hasil Belajar/Praktek</v>
          </cell>
          <cell r="I156">
            <v>0.27</v>
          </cell>
        </row>
        <row r="157">
          <cell r="G157" t="str">
            <v>2c</v>
          </cell>
          <cell r="H157" t="str">
            <v>Melaksanakan Analisis Hasil Belajar/Praktek</v>
          </cell>
          <cell r="I157">
            <v>0.27</v>
          </cell>
        </row>
        <row r="158">
          <cell r="G158" t="str">
            <v>2d</v>
          </cell>
          <cell r="H158" t="str">
            <v>Melaksanakan Analisis Hasil Belajar/Praktek</v>
          </cell>
          <cell r="I158">
            <v>0.27</v>
          </cell>
        </row>
        <row r="159">
          <cell r="G159" t="str">
            <v>3a</v>
          </cell>
          <cell r="H159" t="str">
            <v>Melaksanakan Analisis Hasil Belajar/Praktek</v>
          </cell>
          <cell r="I159">
            <v>0.64</v>
          </cell>
        </row>
        <row r="160">
          <cell r="G160" t="str">
            <v>3b</v>
          </cell>
          <cell r="H160" t="str">
            <v>Melaksanakan Analisis Hasil Belajar/Praktek</v>
          </cell>
          <cell r="I160">
            <v>0.64</v>
          </cell>
        </row>
        <row r="161">
          <cell r="G161" t="str">
            <v>3c</v>
          </cell>
          <cell r="H161" t="str">
            <v>Melaksanakan Analisis Hasil Belajar/Praktek</v>
          </cell>
          <cell r="I161">
            <v>1.38</v>
          </cell>
        </row>
        <row r="162">
          <cell r="G162" t="str">
            <v>3d</v>
          </cell>
          <cell r="H162" t="str">
            <v>Melaksanakan Analisis Hasil Belajar/Praktek</v>
          </cell>
          <cell r="I162">
            <v>1.38</v>
          </cell>
        </row>
        <row r="163">
          <cell r="G163" t="str">
            <v>4a</v>
          </cell>
          <cell r="H163" t="str">
            <v>Melaksanakan Analisis Hasil Belajar/Praktek</v>
          </cell>
          <cell r="I163">
            <v>1.38</v>
          </cell>
        </row>
        <row r="164">
          <cell r="G164" t="str">
            <v>4b</v>
          </cell>
          <cell r="H164" t="str">
            <v>Melaksanakan Analisis Hasil Belajar/Praktek</v>
          </cell>
          <cell r="I164">
            <v>1.38</v>
          </cell>
        </row>
        <row r="165">
          <cell r="G165" t="str">
            <v>4c</v>
          </cell>
          <cell r="H165" t="str">
            <v>Melaksanakan Analisis Hasil Belajar/Praktek</v>
          </cell>
          <cell r="I165">
            <v>1.38</v>
          </cell>
        </row>
        <row r="166">
          <cell r="G166" t="str">
            <v>4d</v>
          </cell>
          <cell r="H166" t="str">
            <v>Melaksanakan Analisis Hasil Belajar/Praktek</v>
          </cell>
          <cell r="I166">
            <v>1.38</v>
          </cell>
        </row>
        <row r="167">
          <cell r="G167" t="str">
            <v>2a</v>
          </cell>
          <cell r="H167" t="str">
            <v>Melaksanakan Program Perbaikan dan Pengayaan</v>
          </cell>
          <cell r="I167">
            <v>0.27</v>
          </cell>
        </row>
        <row r="168">
          <cell r="G168" t="str">
            <v>2b</v>
          </cell>
          <cell r="H168" t="str">
            <v>Melaksanakan Program Perbaikan dan Pengayaan</v>
          </cell>
          <cell r="I168">
            <v>0.27</v>
          </cell>
        </row>
        <row r="169">
          <cell r="G169" t="str">
            <v>2c</v>
          </cell>
          <cell r="H169" t="str">
            <v>Melaksanakan Program Perbaikan dan Pengayaan</v>
          </cell>
          <cell r="I169">
            <v>0.27</v>
          </cell>
        </row>
        <row r="170">
          <cell r="G170" t="str">
            <v>2d</v>
          </cell>
          <cell r="H170" t="str">
            <v>Melaksanakan Program Perbaikan dan Pengayaan</v>
          </cell>
          <cell r="I170">
            <v>0.27</v>
          </cell>
        </row>
        <row r="171">
          <cell r="G171" t="str">
            <v>3a</v>
          </cell>
          <cell r="H171" t="str">
            <v>Melaksanakan Program Perbaikan dan Pengayaan</v>
          </cell>
          <cell r="I171">
            <v>0.64</v>
          </cell>
        </row>
        <row r="172">
          <cell r="G172" t="str">
            <v>3b</v>
          </cell>
          <cell r="H172" t="str">
            <v>Melaksanakan Program Perbaikan dan Pengayaan</v>
          </cell>
          <cell r="I172">
            <v>0.64</v>
          </cell>
        </row>
        <row r="173">
          <cell r="G173" t="str">
            <v>3c</v>
          </cell>
          <cell r="H173" t="str">
            <v>Melaksanakan Program Perbaikan dan Pengayaan</v>
          </cell>
          <cell r="I173">
            <v>1.38</v>
          </cell>
        </row>
        <row r="174">
          <cell r="G174" t="str">
            <v>3d</v>
          </cell>
          <cell r="H174" t="str">
            <v>Melaksanakan Program Perbaikan dan Pengayaan</v>
          </cell>
          <cell r="I174">
            <v>1.38</v>
          </cell>
        </row>
        <row r="175">
          <cell r="G175" t="str">
            <v>4a</v>
          </cell>
          <cell r="H175" t="str">
            <v>Melaksanakan Program Perbaikan dan Pengayaan</v>
          </cell>
          <cell r="I175">
            <v>1.38</v>
          </cell>
        </row>
        <row r="176">
          <cell r="G176" t="str">
            <v>4b</v>
          </cell>
          <cell r="H176" t="str">
            <v>Melaksanakan Program Perbaikan dan Pengayaan</v>
          </cell>
          <cell r="I176">
            <v>1.38</v>
          </cell>
        </row>
        <row r="177">
          <cell r="G177" t="str">
            <v>4c</v>
          </cell>
          <cell r="H177" t="str">
            <v>Melaksanakan Program Perbaikan dan Pengayaan</v>
          </cell>
          <cell r="I177">
            <v>1.38</v>
          </cell>
        </row>
        <row r="178">
          <cell r="G178" t="str">
            <v>4d</v>
          </cell>
          <cell r="H178" t="str">
            <v>Melaksanakan Program Perbaikan dan Pengayaan</v>
          </cell>
          <cell r="I178">
            <v>1.38</v>
          </cell>
        </row>
        <row r="179">
          <cell r="G179" t="str">
            <v>2a</v>
          </cell>
          <cell r="H179" t="str">
            <v>Melaksanakan BP kalau yang menjadi tanggung jawabnya (khusus) guru kelas</v>
          </cell>
          <cell r="I179">
            <v>0.22</v>
          </cell>
        </row>
        <row r="180">
          <cell r="G180" t="str">
            <v>2b</v>
          </cell>
          <cell r="H180" t="str">
            <v>Melaksanakan BP kalau yang menjadi tanggung jawabnya (khusus) guru kelas</v>
          </cell>
          <cell r="I180">
            <v>0.22</v>
          </cell>
        </row>
        <row r="181">
          <cell r="G181" t="str">
            <v>2c</v>
          </cell>
          <cell r="H181" t="str">
            <v>Melaksanakan BP kalau yang menjadi tanggung jawabnya (khusus) guru kelas</v>
          </cell>
          <cell r="I181">
            <v>0.22</v>
          </cell>
        </row>
        <row r="182">
          <cell r="G182" t="str">
            <v>2d</v>
          </cell>
          <cell r="H182" t="str">
            <v>Melaksanakan BP kalau yang menjadi tanggung jawabnya (khusus) guru kelas</v>
          </cell>
          <cell r="I182">
            <v>0.22</v>
          </cell>
        </row>
        <row r="183">
          <cell r="G183" t="str">
            <v>3a</v>
          </cell>
          <cell r="H183" t="str">
            <v>Melaksanakan BP kalau yang menjadi tanggung jawabnya (khusus) guru kelas</v>
          </cell>
          <cell r="I183">
            <v>0.56999999999999995</v>
          </cell>
        </row>
        <row r="184">
          <cell r="G184" t="str">
            <v>3b</v>
          </cell>
          <cell r="H184" t="str">
            <v>Melaksanakan BP kalau yang menjadi tanggung jawabnya (khusus) guru kelas</v>
          </cell>
          <cell r="I184">
            <v>0.56999999999999995</v>
          </cell>
        </row>
        <row r="185">
          <cell r="G185" t="str">
            <v>3c</v>
          </cell>
          <cell r="H185" t="str">
            <v>Melaksanakan BP kalau yang menjadi tanggung jawabnya (khusus) guru kelas</v>
          </cell>
          <cell r="I185">
            <v>1.1399999999999999</v>
          </cell>
        </row>
        <row r="186">
          <cell r="G186" t="str">
            <v>3d</v>
          </cell>
          <cell r="H186" t="str">
            <v>Melaksanakan BP kalau yang menjadi tanggung jawabnya (khusus) guru kelas</v>
          </cell>
          <cell r="I186">
            <v>1.1399999999999999</v>
          </cell>
        </row>
        <row r="187">
          <cell r="G187" t="str">
            <v>4a</v>
          </cell>
          <cell r="H187" t="str">
            <v>Melaksanakan BP kalau yang menjadi tanggung jawabnya (khusus) guru kelas</v>
          </cell>
          <cell r="I187">
            <v>1.1399999999999999</v>
          </cell>
        </row>
        <row r="188">
          <cell r="G188" t="str">
            <v>4b</v>
          </cell>
          <cell r="H188" t="str">
            <v>Melaksanakan BP kalau yang menjadi tanggung jawabnya (khusus) guru kelas</v>
          </cell>
          <cell r="I188">
            <v>1.1399999999999999</v>
          </cell>
        </row>
        <row r="189">
          <cell r="G189" t="str">
            <v>4c</v>
          </cell>
          <cell r="H189" t="str">
            <v>Melaksanakan BP kalau yang menjadi tanggung jawabnya (khusus) guru kelas</v>
          </cell>
          <cell r="I189">
            <v>1.1399999999999999</v>
          </cell>
        </row>
        <row r="190">
          <cell r="G190" t="str">
            <v>4d</v>
          </cell>
          <cell r="H190" t="str">
            <v>Melaksanakan BP kalau yang menjadi tanggung jawabnya (khusus) guru kelas</v>
          </cell>
          <cell r="I190">
            <v>1.1399999999999999</v>
          </cell>
        </row>
        <row r="191">
          <cell r="G191" t="str">
            <v>2a</v>
          </cell>
          <cell r="H191" t="str">
            <v>Membimbing Siswa dalam kegiatan ekstrakurikuler</v>
          </cell>
          <cell r="I191">
            <v>0.22</v>
          </cell>
        </row>
        <row r="192">
          <cell r="G192" t="str">
            <v>2b</v>
          </cell>
          <cell r="H192" t="str">
            <v>Membimbing Siswa dalam kegiatan ekstrakurikuler</v>
          </cell>
          <cell r="I192">
            <v>0.22</v>
          </cell>
        </row>
        <row r="193">
          <cell r="G193" t="str">
            <v>2c</v>
          </cell>
          <cell r="H193" t="str">
            <v>Membimbing Siswa dalam kegiatan ekstrakurikuler</v>
          </cell>
          <cell r="I193">
            <v>0.22</v>
          </cell>
        </row>
        <row r="194">
          <cell r="G194" t="str">
            <v>2d</v>
          </cell>
          <cell r="H194" t="str">
            <v>Membimbing Siswa dalam kegiatan ekstrakurikuler</v>
          </cell>
          <cell r="I194">
            <v>0.22</v>
          </cell>
        </row>
        <row r="195">
          <cell r="G195" t="str">
            <v>3a</v>
          </cell>
          <cell r="H195" t="str">
            <v>Membimbing Siswa dalam kegiatan ekstrakurikuler</v>
          </cell>
          <cell r="I195">
            <v>0.56999999999999995</v>
          </cell>
        </row>
        <row r="196">
          <cell r="G196" t="str">
            <v>3b</v>
          </cell>
          <cell r="H196" t="str">
            <v>Membimbing Siswa dalam kegiatan ekstrakurikuler</v>
          </cell>
          <cell r="I196">
            <v>0.56999999999999995</v>
          </cell>
        </row>
        <row r="197">
          <cell r="G197" t="str">
            <v>3c</v>
          </cell>
          <cell r="H197" t="str">
            <v>Membimbing Siswa dalam kegiatan ekstrakurikuler</v>
          </cell>
          <cell r="I197">
            <v>1.1399999999999999</v>
          </cell>
        </row>
        <row r="198">
          <cell r="G198" t="str">
            <v>3d</v>
          </cell>
          <cell r="H198" t="str">
            <v>Membimbing Siswa dalam kegiatan ekstrakurikuler</v>
          </cell>
          <cell r="I198">
            <v>1.1399999999999999</v>
          </cell>
        </row>
        <row r="199">
          <cell r="G199" t="str">
            <v>4a</v>
          </cell>
          <cell r="H199" t="str">
            <v>Membimbing Siswa dalam kegiatan ekstrakurikuler</v>
          </cell>
          <cell r="I199">
            <v>1.1399999999999999</v>
          </cell>
        </row>
        <row r="200">
          <cell r="G200" t="str">
            <v>4b</v>
          </cell>
          <cell r="H200" t="str">
            <v>Membimbing Siswa dalam kegiatan ekstrakurikuler</v>
          </cell>
          <cell r="I200">
            <v>1.1399999999999999</v>
          </cell>
        </row>
        <row r="201">
          <cell r="G201" t="str">
            <v>4c</v>
          </cell>
          <cell r="H201" t="str">
            <v>Membimbing Siswa dalam kegiatan ekstrakurikuler</v>
          </cell>
          <cell r="I201">
            <v>1.1399999999999999</v>
          </cell>
        </row>
        <row r="202">
          <cell r="G202" t="str">
            <v>4d</v>
          </cell>
          <cell r="H202" t="str">
            <v>Membimbing Siswa dalam kegiatan ekstrakurikuler</v>
          </cell>
          <cell r="I202">
            <v>1.1399999999999999</v>
          </cell>
        </row>
        <row r="203">
          <cell r="G203" t="str">
            <v>2a</v>
          </cell>
          <cell r="H203" t="str">
            <v>Membimbing guru dalam proses belajar mengajar/praktek</v>
          </cell>
          <cell r="I203" t="str">
            <v>-</v>
          </cell>
        </row>
        <row r="204">
          <cell r="G204" t="str">
            <v>2b</v>
          </cell>
          <cell r="H204" t="str">
            <v>Membimbing guru dalam proses belajar mengajar/praktek</v>
          </cell>
          <cell r="I204" t="str">
            <v>-</v>
          </cell>
        </row>
        <row r="205">
          <cell r="G205" t="str">
            <v>2c</v>
          </cell>
          <cell r="H205" t="str">
            <v>Membimbing guru dalam proses belajar mengajar/praktek</v>
          </cell>
          <cell r="I205" t="str">
            <v>-</v>
          </cell>
        </row>
        <row r="206">
          <cell r="G206" t="str">
            <v>2d</v>
          </cell>
          <cell r="H206" t="str">
            <v>Membimbing guru dalam proses belajar mengajar/praktek</v>
          </cell>
          <cell r="I206" t="str">
            <v>-</v>
          </cell>
        </row>
        <row r="207">
          <cell r="G207" t="str">
            <v>3a</v>
          </cell>
          <cell r="H207" t="str">
            <v>Membimbing guru dalam proses belajar mengajar/praktek</v>
          </cell>
          <cell r="I207" t="str">
            <v>-</v>
          </cell>
        </row>
        <row r="208">
          <cell r="G208" t="str">
            <v>3b</v>
          </cell>
          <cell r="H208" t="str">
            <v>Membimbing guru dalam proses belajar mengajar/praktek</v>
          </cell>
          <cell r="I208" t="str">
            <v>-</v>
          </cell>
        </row>
        <row r="209">
          <cell r="G209" t="str">
            <v>3c</v>
          </cell>
          <cell r="H209" t="str">
            <v>Membimbing guru dalam proses belajar mengajar/praktek</v>
          </cell>
          <cell r="I209">
            <v>0.42499999999999999</v>
          </cell>
        </row>
        <row r="210">
          <cell r="G210" t="str">
            <v>3d</v>
          </cell>
          <cell r="H210" t="str">
            <v>Membimbing guru dalam proses belajar mengajar/praktek</v>
          </cell>
          <cell r="I210">
            <v>0.42499999999999999</v>
          </cell>
        </row>
        <row r="211">
          <cell r="G211" t="str">
            <v>4a</v>
          </cell>
          <cell r="H211" t="str">
            <v>Membimbing guru dalam proses belajar mengajar/praktek</v>
          </cell>
          <cell r="I211">
            <v>0.85</v>
          </cell>
        </row>
        <row r="212">
          <cell r="G212" t="str">
            <v>4b</v>
          </cell>
          <cell r="H212" t="str">
            <v>Membimbing guru dalam proses belajar mengajar/praktek</v>
          </cell>
          <cell r="I212">
            <v>0.85</v>
          </cell>
        </row>
        <row r="213">
          <cell r="G213" t="str">
            <v>4c</v>
          </cell>
          <cell r="H213" t="str">
            <v>Membimbing guru dalam proses belajar mengajar/praktek</v>
          </cell>
          <cell r="I213">
            <v>0.85</v>
          </cell>
        </row>
        <row r="214">
          <cell r="G214" t="str">
            <v>4d</v>
          </cell>
          <cell r="H214" t="str">
            <v>Membimbing guru dalam proses belajar mengajar/praktek</v>
          </cell>
          <cell r="I214">
            <v>0.85</v>
          </cell>
        </row>
        <row r="228">
          <cell r="G228" t="str">
            <v>GURU</v>
          </cell>
        </row>
        <row r="229">
          <cell r="G229" t="str">
            <v>KA</v>
          </cell>
          <cell r="H229" t="str">
            <v>Melaksanakan tugas tertentu sebagai Kepala Madrasah</v>
          </cell>
          <cell r="I229">
            <v>4</v>
          </cell>
        </row>
        <row r="230">
          <cell r="G230" t="str">
            <v>KALAB</v>
          </cell>
          <cell r="H230" t="str">
            <v>Melaksanakan tugas tertentu sebagai Kepala Laboratorium</v>
          </cell>
          <cell r="I230">
            <v>0.5</v>
          </cell>
        </row>
        <row r="231">
          <cell r="G231" t="str">
            <v>KAPUS</v>
          </cell>
          <cell r="H231" t="str">
            <v>Melaksanakan tugas tertentu sebagai Kepala Perpustakaan</v>
          </cell>
          <cell r="I231">
            <v>0.5</v>
          </cell>
        </row>
        <row r="232">
          <cell r="G232" t="str">
            <v>WAKA</v>
          </cell>
          <cell r="H232" t="str">
            <v>Melaksanakan tugas tertentu sebagai Wakil Kepala Madrasah</v>
          </cell>
          <cell r="I232">
            <v>2</v>
          </cell>
        </row>
        <row r="233">
          <cell r="G233" t="str">
            <v>WK</v>
          </cell>
          <cell r="H233" t="str">
            <v>Melaksanakan tugas tertentu sebagai Wali Kelas</v>
          </cell>
          <cell r="I233">
            <v>0.5</v>
          </cell>
        </row>
        <row r="235">
          <cell r="F235" t="str">
            <v>GBK</v>
          </cell>
          <cell r="G235" t="str">
            <v>Guru Bimbingan Konseling</v>
          </cell>
        </row>
        <row r="236">
          <cell r="F236" t="str">
            <v>GK</v>
          </cell>
          <cell r="G236" t="str">
            <v>Guru Kelas</v>
          </cell>
        </row>
        <row r="237">
          <cell r="F237" t="str">
            <v>GMP</v>
          </cell>
          <cell r="G237" t="str">
            <v>Guru Mata Pelajaran</v>
          </cell>
        </row>
        <row r="260">
          <cell r="G260" t="str">
            <v>Pangkat Guru</v>
          </cell>
        </row>
        <row r="261">
          <cell r="G261" t="str">
            <v>2a</v>
          </cell>
          <cell r="H261" t="str">
            <v>Guru Pertama</v>
          </cell>
        </row>
        <row r="262">
          <cell r="G262" t="str">
            <v>2b</v>
          </cell>
          <cell r="H262" t="str">
            <v>Guru Pertama</v>
          </cell>
        </row>
        <row r="263">
          <cell r="G263" t="str">
            <v>2c</v>
          </cell>
          <cell r="H263" t="str">
            <v>Guru Pertama</v>
          </cell>
        </row>
        <row r="264">
          <cell r="G264" t="str">
            <v>2d</v>
          </cell>
          <cell r="H264" t="str">
            <v>Guru Pertama</v>
          </cell>
        </row>
        <row r="265">
          <cell r="G265" t="str">
            <v>3a</v>
          </cell>
          <cell r="H265" t="str">
            <v>Guru Pertama</v>
          </cell>
        </row>
        <row r="266">
          <cell r="G266" t="str">
            <v>3b</v>
          </cell>
          <cell r="H266" t="str">
            <v>Guru Pertama</v>
          </cell>
        </row>
        <row r="267">
          <cell r="G267" t="str">
            <v>3c</v>
          </cell>
          <cell r="H267" t="str">
            <v>Guru Muda</v>
          </cell>
        </row>
        <row r="268">
          <cell r="G268" t="str">
            <v>3d</v>
          </cell>
          <cell r="H268" t="str">
            <v>Guru Muda</v>
          </cell>
        </row>
        <row r="269">
          <cell r="G269" t="str">
            <v>4a</v>
          </cell>
          <cell r="H269" t="str">
            <v>Guru Madya</v>
          </cell>
        </row>
        <row r="270">
          <cell r="G270" t="str">
            <v>4b</v>
          </cell>
          <cell r="H270" t="str">
            <v>Guru Madya</v>
          </cell>
        </row>
        <row r="271">
          <cell r="G271" t="str">
            <v>4c</v>
          </cell>
          <cell r="H271" t="str">
            <v>Guru Madya</v>
          </cell>
        </row>
        <row r="272">
          <cell r="G272" t="str">
            <v>4d</v>
          </cell>
          <cell r="H272" t="str">
            <v>Guru Utama</v>
          </cell>
        </row>
        <row r="273">
          <cell r="G273" t="str">
            <v>4e</v>
          </cell>
          <cell r="H273" t="str">
            <v>Guru Utama</v>
          </cell>
        </row>
      </sheetData>
      <sheetData sheetId="1"/>
      <sheetData sheetId="2">
        <row r="11">
          <cell r="G11" t="str">
            <v>Dra. Hj. Mansyiah</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 BK"/>
      <sheetName val="Matrik"/>
      <sheetName val="INPUT DATA"/>
      <sheetName val="SKP"/>
      <sheetName val="PENGUKURAN"/>
      <sheetName val="PENILAIAN SKP"/>
      <sheetName val="ANJAB"/>
      <sheetName val="ABK"/>
    </sheetNames>
    <sheetDataSet>
      <sheetData sheetId="0">
        <row r="7">
          <cell r="G7" t="str">
            <v>2a</v>
          </cell>
          <cell r="H7" t="str">
            <v>Melaksanakan penyusunan program Layanan Bimbingan dan Konseling</v>
          </cell>
          <cell r="I7">
            <v>0.83</v>
          </cell>
        </row>
        <row r="8">
          <cell r="G8" t="str">
            <v>2b</v>
          </cell>
          <cell r="H8" t="str">
            <v>Melaksanakan penyusunan program Layanan Bimbingan dan Konseling</v>
          </cell>
          <cell r="I8">
            <v>0.83</v>
          </cell>
        </row>
        <row r="9">
          <cell r="G9" t="str">
            <v>2c</v>
          </cell>
          <cell r="H9" t="str">
            <v>Melaksanakan penyusunan program Layanan Bimbingan dan Konseling</v>
          </cell>
          <cell r="I9">
            <v>0.83</v>
          </cell>
        </row>
        <row r="10">
          <cell r="G10" t="str">
            <v>2d</v>
          </cell>
          <cell r="H10" t="str">
            <v>Melaksanakan penyusunan program Layanan Bimbingan dan Konseling</v>
          </cell>
          <cell r="I10">
            <v>0.83</v>
          </cell>
        </row>
        <row r="11">
          <cell r="G11" t="str">
            <v>3a</v>
          </cell>
          <cell r="H11" t="str">
            <v>Melaksanakan penyusunan program Layanan Bimbingan dan Konseling</v>
          </cell>
          <cell r="I11">
            <v>2.08</v>
          </cell>
        </row>
        <row r="12">
          <cell r="G12" t="str">
            <v>3b</v>
          </cell>
          <cell r="H12" t="str">
            <v>Melaksanakan penyusunan program Layanan Bimbingan dan Konseling</v>
          </cell>
          <cell r="I12">
            <v>2.08</v>
          </cell>
        </row>
        <row r="13">
          <cell r="G13" t="str">
            <v>3c</v>
          </cell>
          <cell r="H13" t="str">
            <v>Melaksanakan penyusunan program Layanan Bimbingan dan Konseling</v>
          </cell>
          <cell r="I13">
            <v>4.16</v>
          </cell>
        </row>
        <row r="14">
          <cell r="G14" t="str">
            <v>3d</v>
          </cell>
          <cell r="H14" t="str">
            <v>Melaksanakan penyusunan program Layanan Bimbingan dan Konseling</v>
          </cell>
          <cell r="I14">
            <v>4.16</v>
          </cell>
        </row>
        <row r="15">
          <cell r="G15" t="str">
            <v>4a</v>
          </cell>
          <cell r="H15" t="str">
            <v>Melaksanakan penyusunan program Layanan Bimbingan dan Konseling</v>
          </cell>
          <cell r="I15">
            <v>4.16</v>
          </cell>
        </row>
        <row r="16">
          <cell r="G16" t="str">
            <v>4b</v>
          </cell>
          <cell r="H16" t="str">
            <v>Melaksanakan penyusunan program Layanan Bimbingan dan Konseling</v>
          </cell>
          <cell r="I16">
            <v>4.16</v>
          </cell>
        </row>
        <row r="17">
          <cell r="G17" t="str">
            <v>4c</v>
          </cell>
          <cell r="H17" t="str">
            <v>Melaksanakan penyusunan program Layanan Bimbingan dan Konseling</v>
          </cell>
          <cell r="I17">
            <v>4.16</v>
          </cell>
        </row>
        <row r="18">
          <cell r="G18" t="str">
            <v>4d</v>
          </cell>
          <cell r="H18" t="str">
            <v>Melaksanakan penyusunan program Layanan Bimbingan dan Konseling</v>
          </cell>
          <cell r="I18">
            <v>4.16</v>
          </cell>
        </row>
        <row r="19">
          <cell r="G19" t="str">
            <v>2a</v>
          </cell>
          <cell r="H19" t="str">
            <v>Menyajikan Program Layanan Bimbingan dan Konseling</v>
          </cell>
          <cell r="I19">
            <v>1.24</v>
          </cell>
        </row>
        <row r="20">
          <cell r="G20" t="str">
            <v>2b</v>
          </cell>
          <cell r="H20" t="str">
            <v>Menyajikan Program Layanan Bimbingan dan Konseling</v>
          </cell>
          <cell r="I20">
            <v>1.24</v>
          </cell>
        </row>
        <row r="21">
          <cell r="G21" t="str">
            <v>2c</v>
          </cell>
          <cell r="H21" t="str">
            <v>Menyajikan Program Layanan Bimbingan dan Konseling</v>
          </cell>
          <cell r="I21">
            <v>1.24</v>
          </cell>
        </row>
        <row r="22">
          <cell r="G22" t="str">
            <v>2d</v>
          </cell>
          <cell r="H22" t="str">
            <v>Menyajikan Program Layanan Bimbingan dan Konseling</v>
          </cell>
          <cell r="I22">
            <v>1.24</v>
          </cell>
        </row>
        <row r="23">
          <cell r="G23" t="str">
            <v>3a</v>
          </cell>
          <cell r="H23" t="str">
            <v>Menyajikan Program Layanan Bimbingan dan Konseling</v>
          </cell>
          <cell r="I23">
            <v>3.12</v>
          </cell>
        </row>
        <row r="24">
          <cell r="G24" t="str">
            <v>3b</v>
          </cell>
          <cell r="H24" t="str">
            <v>Menyajikan Program Layanan Bimbingan dan Konseling</v>
          </cell>
          <cell r="I24">
            <v>3.12</v>
          </cell>
        </row>
        <row r="25">
          <cell r="G25" t="str">
            <v>3c</v>
          </cell>
          <cell r="H25" t="str">
            <v>Menyajikan Program Layanan Bimbingan dan Konseling</v>
          </cell>
          <cell r="I25">
            <v>6.24</v>
          </cell>
        </row>
        <row r="26">
          <cell r="G26" t="str">
            <v>3d</v>
          </cell>
          <cell r="H26" t="str">
            <v>Menyajikan Program Layanan Bimbingan dan Konseling</v>
          </cell>
          <cell r="I26">
            <v>6.24</v>
          </cell>
        </row>
        <row r="27">
          <cell r="G27" t="str">
            <v>4a</v>
          </cell>
          <cell r="H27" t="str">
            <v>Menyajikan Program Layanan Bimbingan dan Konseling</v>
          </cell>
          <cell r="I27">
            <v>6.24</v>
          </cell>
        </row>
        <row r="28">
          <cell r="G28" t="str">
            <v>4b</v>
          </cell>
          <cell r="H28" t="str">
            <v>Menyajikan Program Layanan Bimbingan dan Konseling</v>
          </cell>
          <cell r="I28">
            <v>6.24</v>
          </cell>
        </row>
        <row r="29">
          <cell r="G29" t="str">
            <v>4c</v>
          </cell>
          <cell r="H29" t="str">
            <v>Menyajikan Program Layanan Bimbingan dan Konseling</v>
          </cell>
          <cell r="I29">
            <v>6.24</v>
          </cell>
        </row>
        <row r="30">
          <cell r="G30" t="str">
            <v>4d</v>
          </cell>
          <cell r="H30" t="str">
            <v>Menyajikan Program Layanan Bimbingan dan Konseling</v>
          </cell>
          <cell r="I30">
            <v>6.24</v>
          </cell>
        </row>
        <row r="31">
          <cell r="G31" t="str">
            <v>2a</v>
          </cell>
          <cell r="H31" t="str">
            <v>Melaksanakan Evaluasi Layanan Bimbingan dan Konseling</v>
          </cell>
          <cell r="I31">
            <v>0.42</v>
          </cell>
        </row>
        <row r="32">
          <cell r="G32" t="str">
            <v>2b</v>
          </cell>
          <cell r="H32" t="str">
            <v>Melaksanakan Evaluasi Layanan Bimbingan dan Konseling</v>
          </cell>
          <cell r="I32">
            <v>0.42</v>
          </cell>
        </row>
        <row r="33">
          <cell r="G33" t="str">
            <v>2c</v>
          </cell>
          <cell r="H33" t="str">
            <v>Melaksanakan Evaluasi Layanan Bimbingan dan Konseling</v>
          </cell>
          <cell r="I33">
            <v>0.42</v>
          </cell>
        </row>
        <row r="34">
          <cell r="G34" t="str">
            <v>2d</v>
          </cell>
          <cell r="H34" t="str">
            <v>Melaksanakan Evaluasi Layanan Bimbingan dan Konseling</v>
          </cell>
          <cell r="I34">
            <v>0.42</v>
          </cell>
        </row>
        <row r="35">
          <cell r="G35" t="str">
            <v>3a</v>
          </cell>
          <cell r="H35" t="str">
            <v>Melaksanakan Evaluasi Layanan Bimbingan dan Konseling</v>
          </cell>
          <cell r="I35">
            <v>1.04</v>
          </cell>
        </row>
        <row r="36">
          <cell r="G36" t="str">
            <v>3b</v>
          </cell>
          <cell r="H36" t="str">
            <v>Melaksanakan Evaluasi Layanan Bimbingan dan Konseling</v>
          </cell>
          <cell r="I36">
            <v>1.04</v>
          </cell>
        </row>
        <row r="37">
          <cell r="G37" t="str">
            <v>3c</v>
          </cell>
          <cell r="H37" t="str">
            <v>Melaksanakan Evaluasi Layanan Bimbingan dan Konseling</v>
          </cell>
          <cell r="I37">
            <v>2.08</v>
          </cell>
        </row>
        <row r="38">
          <cell r="G38" t="str">
            <v>3d</v>
          </cell>
          <cell r="H38" t="str">
            <v>Melaksanakan Evaluasi Layanan Bimbingan dan Konseling</v>
          </cell>
          <cell r="I38">
            <v>2.08</v>
          </cell>
        </row>
        <row r="39">
          <cell r="G39" t="str">
            <v>4a</v>
          </cell>
          <cell r="H39" t="str">
            <v>Melaksanakan Evaluasi Layanan Bimbingan dan Konseling</v>
          </cell>
          <cell r="I39">
            <v>2.08</v>
          </cell>
        </row>
        <row r="40">
          <cell r="G40" t="str">
            <v>4b</v>
          </cell>
          <cell r="H40" t="str">
            <v>Melaksanakan Evaluasi Layanan Bimbingan dan Konseling</v>
          </cell>
          <cell r="I40">
            <v>2.08</v>
          </cell>
        </row>
        <row r="41">
          <cell r="G41" t="str">
            <v>4c</v>
          </cell>
          <cell r="H41" t="str">
            <v>Melaksanakan Evaluasi Layanan Bimbingan dan Konseling</v>
          </cell>
          <cell r="I41">
            <v>2.08</v>
          </cell>
        </row>
        <row r="42">
          <cell r="G42" t="str">
            <v>4d</v>
          </cell>
          <cell r="H42" t="str">
            <v>Melaksanakan Evaluasi Layanan Bimbingan dan Konseling</v>
          </cell>
          <cell r="I42">
            <v>2.08</v>
          </cell>
        </row>
        <row r="43">
          <cell r="G43" t="str">
            <v>2a</v>
          </cell>
          <cell r="H43" t="str">
            <v>Melaksanakan Analisis Hasil Layanan Bimbingan dan Konseling</v>
          </cell>
          <cell r="I43">
            <v>0.27</v>
          </cell>
        </row>
        <row r="44">
          <cell r="G44" t="str">
            <v>2b</v>
          </cell>
          <cell r="H44" t="str">
            <v>Melaksanakan Analisis Hasil Layanan Bimbingan dan Konseling</v>
          </cell>
          <cell r="I44">
            <v>0.27</v>
          </cell>
        </row>
        <row r="45">
          <cell r="G45" t="str">
            <v>2c</v>
          </cell>
          <cell r="H45" t="str">
            <v>Melaksanakan Analisis Hasil Layanan Bimbingan dan Konseling</v>
          </cell>
          <cell r="I45">
            <v>0.27</v>
          </cell>
        </row>
        <row r="46">
          <cell r="G46" t="str">
            <v>2d</v>
          </cell>
          <cell r="H46" t="str">
            <v>Melaksanakan Analisis Hasil Layanan Bimbingan dan Konseling</v>
          </cell>
          <cell r="I46">
            <v>0.27</v>
          </cell>
        </row>
        <row r="47">
          <cell r="G47" t="str">
            <v>3a</v>
          </cell>
          <cell r="H47" t="str">
            <v>Melaksanakan Analisis Hasil Layanan Bimbingan dan Konseling</v>
          </cell>
          <cell r="I47">
            <v>0.64</v>
          </cell>
        </row>
        <row r="48">
          <cell r="G48" t="str">
            <v>3b</v>
          </cell>
          <cell r="H48" t="str">
            <v>Melaksanakan Analisis Hasil Layanan Bimbingan dan Konseling</v>
          </cell>
          <cell r="I48">
            <v>0.64</v>
          </cell>
        </row>
        <row r="49">
          <cell r="G49" t="str">
            <v>3c</v>
          </cell>
          <cell r="H49" t="str">
            <v>Melaksanakan Analisis Hasil Layanan Bimbingan dan Konseling</v>
          </cell>
          <cell r="I49">
            <v>1.38</v>
          </cell>
        </row>
        <row r="50">
          <cell r="G50" t="str">
            <v>3d</v>
          </cell>
          <cell r="H50" t="str">
            <v>Melaksanakan Analisis Hasil Layanan Bimbingan dan Konseling</v>
          </cell>
          <cell r="I50">
            <v>1.38</v>
          </cell>
        </row>
        <row r="51">
          <cell r="G51" t="str">
            <v>4a</v>
          </cell>
          <cell r="H51" t="str">
            <v>Melaksanakan Analisis Hasil Layanan Bimbingan dan Konseling</v>
          </cell>
          <cell r="I51">
            <v>1.38</v>
          </cell>
        </row>
        <row r="52">
          <cell r="G52" t="str">
            <v>4b</v>
          </cell>
          <cell r="H52" t="str">
            <v>Melaksanakan Analisis Hasil Layanan Bimbingan dan Konseling</v>
          </cell>
          <cell r="I52">
            <v>1.38</v>
          </cell>
        </row>
        <row r="53">
          <cell r="G53" t="str">
            <v>4c</v>
          </cell>
          <cell r="H53" t="str">
            <v>Melaksanakan Analisis Hasil Layanan Bimbingan dan Konseling</v>
          </cell>
          <cell r="I53">
            <v>1.38</v>
          </cell>
        </row>
        <row r="54">
          <cell r="G54" t="str">
            <v>4d</v>
          </cell>
          <cell r="H54" t="str">
            <v>Melaksanakan Analisis Hasil Layanan Bimbingan dan Konseling</v>
          </cell>
          <cell r="I54">
            <v>1.38</v>
          </cell>
        </row>
        <row r="55">
          <cell r="G55" t="str">
            <v>2a</v>
          </cell>
          <cell r="H55" t="str">
            <v>Melaksanakan Program Tindak Lanjut Layanan Bimbingan dan Konseling</v>
          </cell>
          <cell r="I55">
            <v>0.27</v>
          </cell>
        </row>
        <row r="56">
          <cell r="G56" t="str">
            <v>2b</v>
          </cell>
          <cell r="H56" t="str">
            <v>Melaksanakan Program Tindak Lanjut Layanan Bimbingan dan Konseling</v>
          </cell>
          <cell r="I56">
            <v>0.27</v>
          </cell>
        </row>
        <row r="57">
          <cell r="G57" t="str">
            <v>2c</v>
          </cell>
          <cell r="H57" t="str">
            <v>Melaksanakan Program Tindak Lanjut Layanan Bimbingan dan Konseling</v>
          </cell>
          <cell r="I57">
            <v>0.27</v>
          </cell>
        </row>
        <row r="58">
          <cell r="G58" t="str">
            <v>2d</v>
          </cell>
          <cell r="H58" t="str">
            <v>Melaksanakan Program Tindak Lanjut Layanan Bimbingan dan Konseling</v>
          </cell>
          <cell r="I58">
            <v>0.27</v>
          </cell>
        </row>
        <row r="59">
          <cell r="G59" t="str">
            <v>3a</v>
          </cell>
          <cell r="H59" t="str">
            <v>Melaksanakan Program Tindak Lanjut Layanan Bimbingan dan Konseling</v>
          </cell>
          <cell r="I59">
            <v>0.64</v>
          </cell>
        </row>
        <row r="60">
          <cell r="G60" t="str">
            <v>3b</v>
          </cell>
          <cell r="H60" t="str">
            <v>Melaksanakan Program Tindak Lanjut Layanan Bimbingan dan Konseling</v>
          </cell>
          <cell r="I60">
            <v>0.64</v>
          </cell>
        </row>
        <row r="61">
          <cell r="G61" t="str">
            <v>3c</v>
          </cell>
          <cell r="H61" t="str">
            <v>Melaksanakan Program Tindak Lanjut Layanan Bimbingan dan Konseling</v>
          </cell>
          <cell r="I61">
            <v>1.38</v>
          </cell>
        </row>
        <row r="62">
          <cell r="G62" t="str">
            <v>3d</v>
          </cell>
          <cell r="H62" t="str">
            <v>Melaksanakan Program Tindak Lanjut Layanan Bimbingan dan Konseling</v>
          </cell>
          <cell r="I62">
            <v>1.38</v>
          </cell>
        </row>
        <row r="63">
          <cell r="G63" t="str">
            <v>4a</v>
          </cell>
          <cell r="H63" t="str">
            <v>Melaksanakan Program Tindak Lanjut Layanan Bimbingan dan Konseling</v>
          </cell>
          <cell r="I63">
            <v>1.38</v>
          </cell>
        </row>
        <row r="64">
          <cell r="G64" t="str">
            <v>4b</v>
          </cell>
          <cell r="H64" t="str">
            <v>Melaksanakan Program Tindak Lanjut Layanan Bimbingan dan Konseling</v>
          </cell>
          <cell r="I64">
            <v>1.38</v>
          </cell>
        </row>
        <row r="65">
          <cell r="G65" t="str">
            <v>4c</v>
          </cell>
          <cell r="H65" t="str">
            <v>Melaksanakan Program Tindak Lanjut Layanan Bimbingan dan Konseling</v>
          </cell>
          <cell r="I65">
            <v>1.38</v>
          </cell>
        </row>
        <row r="66">
          <cell r="G66" t="str">
            <v>4d</v>
          </cell>
          <cell r="H66" t="str">
            <v>Melaksanakan Program Tindak Lanjut Layanan Bimbingan dan Konseling</v>
          </cell>
          <cell r="I66">
            <v>1.38</v>
          </cell>
        </row>
        <row r="79">
          <cell r="G79" t="str">
            <v>2a</v>
          </cell>
          <cell r="H79" t="str">
            <v>Membimbing Siswa dalam kegiatan ekstrakurikuler</v>
          </cell>
          <cell r="I79">
            <v>0.22</v>
          </cell>
        </row>
        <row r="80">
          <cell r="G80" t="str">
            <v>2b</v>
          </cell>
          <cell r="H80" t="str">
            <v>Membimbing Siswa dalam kegiatan ekstrakurikuler</v>
          </cell>
          <cell r="I80">
            <v>0.22</v>
          </cell>
        </row>
        <row r="81">
          <cell r="G81" t="str">
            <v>2c</v>
          </cell>
          <cell r="H81" t="str">
            <v>Membimbing Siswa dalam kegiatan ekstrakurikuler</v>
          </cell>
          <cell r="I81">
            <v>0.22</v>
          </cell>
        </row>
        <row r="82">
          <cell r="G82" t="str">
            <v>2d</v>
          </cell>
          <cell r="H82" t="str">
            <v>Membimbing Siswa dalam kegiatan ekstrakurikuler</v>
          </cell>
          <cell r="I82">
            <v>0.22</v>
          </cell>
        </row>
        <row r="83">
          <cell r="G83" t="str">
            <v>3a</v>
          </cell>
          <cell r="H83" t="str">
            <v>Membimbing Siswa dalam kegiatan ekstrakurikuler</v>
          </cell>
          <cell r="I83">
            <v>0.56999999999999995</v>
          </cell>
        </row>
        <row r="84">
          <cell r="G84" t="str">
            <v>3b</v>
          </cell>
          <cell r="H84" t="str">
            <v>Membimbing Siswa dalam kegiatan ekstrakurikuler</v>
          </cell>
          <cell r="I84">
            <v>0.56999999999999995</v>
          </cell>
        </row>
        <row r="85">
          <cell r="G85" t="str">
            <v>3c</v>
          </cell>
          <cell r="H85" t="str">
            <v>Membimbing Siswa dalam kegiatan ekstrakurikuler</v>
          </cell>
          <cell r="I85">
            <v>1.1399999999999999</v>
          </cell>
        </row>
        <row r="86">
          <cell r="G86" t="str">
            <v>3d</v>
          </cell>
          <cell r="H86" t="str">
            <v>Membimbing Siswa dalam kegiatan ekstrakurikuler</v>
          </cell>
          <cell r="I86">
            <v>1.1399999999999999</v>
          </cell>
        </row>
        <row r="87">
          <cell r="G87" t="str">
            <v>4a</v>
          </cell>
          <cell r="H87" t="str">
            <v>Membimbing Siswa dalam kegiatan ekstrakurikuler</v>
          </cell>
          <cell r="I87">
            <v>1.1399999999999999</v>
          </cell>
        </row>
        <row r="88">
          <cell r="G88" t="str">
            <v>4b</v>
          </cell>
          <cell r="H88" t="str">
            <v>Membimbing Siswa dalam kegiatan ekstrakurikuler</v>
          </cell>
          <cell r="I88">
            <v>1.1399999999999999</v>
          </cell>
        </row>
        <row r="89">
          <cell r="G89" t="str">
            <v>4c</v>
          </cell>
          <cell r="H89" t="str">
            <v>Membimbing Siswa dalam kegiatan ekstrakurikuler</v>
          </cell>
          <cell r="I89">
            <v>1.1399999999999999</v>
          </cell>
        </row>
        <row r="90">
          <cell r="G90" t="str">
            <v>4d</v>
          </cell>
          <cell r="H90" t="str">
            <v>Membimbing Siswa dalam kegiatan ekstrakurikuler</v>
          </cell>
          <cell r="I90">
            <v>1.1399999999999999</v>
          </cell>
        </row>
        <row r="91">
          <cell r="G91" t="str">
            <v>2a</v>
          </cell>
          <cell r="H91" t="str">
            <v>Membimbing guru dalam proses belajar mengajar/praktek</v>
          </cell>
          <cell r="I91" t="str">
            <v>-</v>
          </cell>
        </row>
        <row r="92">
          <cell r="G92" t="str">
            <v>2b</v>
          </cell>
          <cell r="H92" t="str">
            <v>Membimbing guru dalam proses belajar mengajar/praktek</v>
          </cell>
          <cell r="I92" t="str">
            <v>-</v>
          </cell>
        </row>
        <row r="93">
          <cell r="G93" t="str">
            <v>2c</v>
          </cell>
          <cell r="H93" t="str">
            <v>Membimbing guru dalam proses belajar mengajar/praktek</v>
          </cell>
          <cell r="I93" t="str">
            <v>-</v>
          </cell>
        </row>
        <row r="94">
          <cell r="G94" t="str">
            <v>2d</v>
          </cell>
          <cell r="H94" t="str">
            <v>Membimbing guru dalam proses belajar mengajar/praktek</v>
          </cell>
          <cell r="I94" t="str">
            <v>-</v>
          </cell>
        </row>
        <row r="95">
          <cell r="G95" t="str">
            <v>3a</v>
          </cell>
          <cell r="H95" t="str">
            <v>Membimbing guru dalam proses belajar mengajar/praktek</v>
          </cell>
          <cell r="I95" t="str">
            <v>-</v>
          </cell>
        </row>
        <row r="96">
          <cell r="G96" t="str">
            <v>3b</v>
          </cell>
          <cell r="H96" t="str">
            <v>Membimbing guru dalam proses belajar mengajar/praktek</v>
          </cell>
          <cell r="I96" t="str">
            <v>-</v>
          </cell>
        </row>
        <row r="97">
          <cell r="G97" t="str">
            <v>3c</v>
          </cell>
          <cell r="H97" t="str">
            <v>Membimbing guru dalam proses belajar mengajar/praktek</v>
          </cell>
          <cell r="I97">
            <v>0.42499999999999999</v>
          </cell>
        </row>
        <row r="98">
          <cell r="G98" t="str">
            <v>3d</v>
          </cell>
          <cell r="H98" t="str">
            <v>Membimbing guru dalam proses belajar mengajar/praktek</v>
          </cell>
          <cell r="I98">
            <v>0.42499999999999999</v>
          </cell>
        </row>
        <row r="99">
          <cell r="G99" t="str">
            <v>4a</v>
          </cell>
          <cell r="H99" t="str">
            <v>Membimbing guru dalam proses belajar mengajar/praktek</v>
          </cell>
          <cell r="I99">
            <v>0.85</v>
          </cell>
        </row>
        <row r="100">
          <cell r="G100" t="str">
            <v>4b</v>
          </cell>
          <cell r="H100" t="str">
            <v>Membimbing guru dalam proses belajar mengajar/praktek</v>
          </cell>
          <cell r="I100">
            <v>0.85</v>
          </cell>
        </row>
        <row r="101">
          <cell r="G101" t="str">
            <v>4c</v>
          </cell>
          <cell r="H101" t="str">
            <v>Membimbing guru dalam proses belajar mengajar/praktek</v>
          </cell>
          <cell r="I101">
            <v>0.85</v>
          </cell>
        </row>
        <row r="102">
          <cell r="G102" t="str">
            <v>4d</v>
          </cell>
          <cell r="H102" t="str">
            <v>Membimbing guru dalam proses belajar mengajar/praktek</v>
          </cell>
          <cell r="I102">
            <v>0.85</v>
          </cell>
        </row>
        <row r="119">
          <cell r="G119" t="str">
            <v>2a</v>
          </cell>
          <cell r="H119" t="str">
            <v>Melaksanakan penyusunan program pengajaran</v>
          </cell>
          <cell r="I119">
            <v>0.83</v>
          </cell>
        </row>
        <row r="120">
          <cell r="G120" t="str">
            <v>2b</v>
          </cell>
          <cell r="H120" t="str">
            <v>Melaksanakan penyusunan program pengajaran</v>
          </cell>
          <cell r="I120">
            <v>0.83</v>
          </cell>
        </row>
        <row r="121">
          <cell r="G121" t="str">
            <v>2c</v>
          </cell>
          <cell r="H121" t="str">
            <v>Melaksanakan penyusunan program pengajaran</v>
          </cell>
          <cell r="I121">
            <v>0.83</v>
          </cell>
        </row>
        <row r="122">
          <cell r="G122" t="str">
            <v>2d</v>
          </cell>
          <cell r="H122" t="str">
            <v>Melaksanakan penyusunan program pengajaran</v>
          </cell>
          <cell r="I122">
            <v>0.83</v>
          </cell>
        </row>
        <row r="123">
          <cell r="G123" t="str">
            <v>3a</v>
          </cell>
          <cell r="H123" t="str">
            <v>Melaksanakan penyusunan program pengajaran</v>
          </cell>
          <cell r="I123">
            <v>2.08</v>
          </cell>
        </row>
        <row r="124">
          <cell r="G124" t="str">
            <v>3b</v>
          </cell>
          <cell r="H124" t="str">
            <v>Melaksanakan penyusunan program pengajaran</v>
          </cell>
          <cell r="I124">
            <v>2.08</v>
          </cell>
        </row>
        <row r="125">
          <cell r="G125" t="str">
            <v>3c</v>
          </cell>
          <cell r="H125" t="str">
            <v>Melaksanakan penyusunan program pengajaran</v>
          </cell>
          <cell r="I125">
            <v>4.16</v>
          </cell>
        </row>
        <row r="126">
          <cell r="G126" t="str">
            <v>3d</v>
          </cell>
          <cell r="H126" t="str">
            <v>Melaksanakan penyusunan program pengajaran</v>
          </cell>
          <cell r="I126">
            <v>4.16</v>
          </cell>
        </row>
        <row r="127">
          <cell r="G127" t="str">
            <v>4a</v>
          </cell>
          <cell r="H127" t="str">
            <v>Melaksanakan penyusunan program pengajaran</v>
          </cell>
          <cell r="I127">
            <v>4.16</v>
          </cell>
        </row>
        <row r="128">
          <cell r="G128" t="str">
            <v>4b</v>
          </cell>
          <cell r="H128" t="str">
            <v>Melaksanakan penyusunan program pengajaran</v>
          </cell>
          <cell r="I128">
            <v>4.16</v>
          </cell>
        </row>
        <row r="129">
          <cell r="G129" t="str">
            <v>4c</v>
          </cell>
          <cell r="H129" t="str">
            <v>Melaksanakan penyusunan program pengajaran</v>
          </cell>
          <cell r="I129">
            <v>4.16</v>
          </cell>
        </row>
        <row r="130">
          <cell r="G130" t="str">
            <v>4d</v>
          </cell>
          <cell r="H130" t="str">
            <v>Melaksanakan penyusunan program pengajaran</v>
          </cell>
          <cell r="I130">
            <v>4.16</v>
          </cell>
        </row>
        <row r="131">
          <cell r="G131" t="str">
            <v>2a</v>
          </cell>
          <cell r="H131" t="str">
            <v>Menyajikan Program Pengajaran/Praktek</v>
          </cell>
          <cell r="I131">
            <v>1.24</v>
          </cell>
        </row>
        <row r="132">
          <cell r="G132" t="str">
            <v>2b</v>
          </cell>
          <cell r="H132" t="str">
            <v>Menyajikan Program Pengajaran/Praktek</v>
          </cell>
          <cell r="I132">
            <v>1.24</v>
          </cell>
        </row>
        <row r="133">
          <cell r="G133" t="str">
            <v>2c</v>
          </cell>
          <cell r="H133" t="str">
            <v>Menyajikan Program Pengajaran/Praktek</v>
          </cell>
          <cell r="I133">
            <v>1.24</v>
          </cell>
        </row>
        <row r="134">
          <cell r="G134" t="str">
            <v>2d</v>
          </cell>
          <cell r="H134" t="str">
            <v>Menyajikan Program Pengajaran/Praktek</v>
          </cell>
          <cell r="I134">
            <v>1.24</v>
          </cell>
        </row>
        <row r="135">
          <cell r="G135" t="str">
            <v>3a</v>
          </cell>
          <cell r="H135" t="str">
            <v>Menyajikan Program Pengajaran/Praktek</v>
          </cell>
          <cell r="I135">
            <v>3.12</v>
          </cell>
        </row>
        <row r="136">
          <cell r="G136" t="str">
            <v>3b</v>
          </cell>
          <cell r="H136" t="str">
            <v>Menyajikan Program Pengajaran/Praktek</v>
          </cell>
          <cell r="I136">
            <v>3.12</v>
          </cell>
        </row>
        <row r="137">
          <cell r="G137" t="str">
            <v>3c</v>
          </cell>
          <cell r="H137" t="str">
            <v>Menyajikan Program Pengajaran/Praktek</v>
          </cell>
          <cell r="I137">
            <v>6.24</v>
          </cell>
        </row>
        <row r="138">
          <cell r="G138" t="str">
            <v>3d</v>
          </cell>
          <cell r="H138" t="str">
            <v>Menyajikan Program Pengajaran/Praktek</v>
          </cell>
          <cell r="I138">
            <v>6.24</v>
          </cell>
        </row>
        <row r="139">
          <cell r="G139" t="str">
            <v>4a</v>
          </cell>
          <cell r="H139" t="str">
            <v>Menyajikan Program Pengajaran/Praktek</v>
          </cell>
          <cell r="I139">
            <v>6.24</v>
          </cell>
        </row>
        <row r="140">
          <cell r="G140" t="str">
            <v>4b</v>
          </cell>
          <cell r="H140" t="str">
            <v>Menyajikan Program Pengajaran/Praktek</v>
          </cell>
          <cell r="I140">
            <v>6.24</v>
          </cell>
        </row>
        <row r="141">
          <cell r="G141" t="str">
            <v>4c</v>
          </cell>
          <cell r="H141" t="str">
            <v>Menyajikan Program Pengajaran/Praktek</v>
          </cell>
          <cell r="I141">
            <v>6.24</v>
          </cell>
        </row>
        <row r="142">
          <cell r="G142" t="str">
            <v>4d</v>
          </cell>
          <cell r="H142" t="str">
            <v>Menyajikan Program Pengajaran/Praktek</v>
          </cell>
          <cell r="I142">
            <v>6.24</v>
          </cell>
        </row>
        <row r="143">
          <cell r="G143" t="str">
            <v>2a</v>
          </cell>
          <cell r="H143" t="str">
            <v>Melaksanakan Evaluasi Belajar/Praktek</v>
          </cell>
          <cell r="I143">
            <v>0.42</v>
          </cell>
        </row>
        <row r="144">
          <cell r="G144" t="str">
            <v>2b</v>
          </cell>
          <cell r="H144" t="str">
            <v>Melaksanakan Evaluasi Belajar/Praktek</v>
          </cell>
          <cell r="I144">
            <v>0.42</v>
          </cell>
        </row>
        <row r="145">
          <cell r="G145" t="str">
            <v>2c</v>
          </cell>
          <cell r="H145" t="str">
            <v>Melaksanakan Evaluasi Belajar/Praktek</v>
          </cell>
          <cell r="I145">
            <v>0.42</v>
          </cell>
        </row>
        <row r="146">
          <cell r="G146" t="str">
            <v>2d</v>
          </cell>
          <cell r="H146" t="str">
            <v>Melaksanakan Evaluasi Belajar/Praktek</v>
          </cell>
          <cell r="I146">
            <v>0.42</v>
          </cell>
        </row>
        <row r="147">
          <cell r="G147" t="str">
            <v>3a</v>
          </cell>
          <cell r="H147" t="str">
            <v>Melaksanakan Evaluasi Belajar/Praktek</v>
          </cell>
          <cell r="I147">
            <v>1.04</v>
          </cell>
        </row>
        <row r="148">
          <cell r="G148" t="str">
            <v>3b</v>
          </cell>
          <cell r="H148" t="str">
            <v>Melaksanakan Evaluasi Belajar/Praktek</v>
          </cell>
          <cell r="I148">
            <v>1.04</v>
          </cell>
        </row>
        <row r="149">
          <cell r="G149" t="str">
            <v>3c</v>
          </cell>
          <cell r="H149" t="str">
            <v>Melaksanakan Evaluasi Belajar/Praktek</v>
          </cell>
          <cell r="I149">
            <v>2.08</v>
          </cell>
        </row>
        <row r="150">
          <cell r="G150" t="str">
            <v>3d</v>
          </cell>
          <cell r="H150" t="str">
            <v>Melaksanakan Evaluasi Belajar/Praktek</v>
          </cell>
          <cell r="I150">
            <v>2.08</v>
          </cell>
        </row>
        <row r="151">
          <cell r="G151" t="str">
            <v>4a</v>
          </cell>
          <cell r="H151" t="str">
            <v>Melaksanakan Evaluasi Belajar/Praktek</v>
          </cell>
          <cell r="I151">
            <v>2.08</v>
          </cell>
        </row>
        <row r="152">
          <cell r="G152" t="str">
            <v>4b</v>
          </cell>
          <cell r="H152" t="str">
            <v>Melaksanakan Evaluasi Belajar/Praktek</v>
          </cell>
          <cell r="I152">
            <v>2.08</v>
          </cell>
        </row>
        <row r="153">
          <cell r="G153" t="str">
            <v>4c</v>
          </cell>
          <cell r="H153" t="str">
            <v>Melaksanakan Evaluasi Belajar/Praktek</v>
          </cell>
          <cell r="I153">
            <v>2.08</v>
          </cell>
        </row>
        <row r="154">
          <cell r="G154" t="str">
            <v>4d</v>
          </cell>
          <cell r="H154" t="str">
            <v>Melaksanakan Evaluasi Belajar/Praktek</v>
          </cell>
          <cell r="I154">
            <v>2.08</v>
          </cell>
        </row>
        <row r="155">
          <cell r="G155" t="str">
            <v>2a</v>
          </cell>
          <cell r="H155" t="str">
            <v>Melaksanakan Analisis Hasil Belajar/Praktek</v>
          </cell>
          <cell r="I155">
            <v>0.27</v>
          </cell>
        </row>
        <row r="156">
          <cell r="G156" t="str">
            <v>2b</v>
          </cell>
          <cell r="H156" t="str">
            <v>Melaksanakan Analisis Hasil Belajar/Praktek</v>
          </cell>
          <cell r="I156">
            <v>0.27</v>
          </cell>
        </row>
        <row r="157">
          <cell r="G157" t="str">
            <v>2c</v>
          </cell>
          <cell r="H157" t="str">
            <v>Melaksanakan Analisis Hasil Belajar/Praktek</v>
          </cell>
          <cell r="I157">
            <v>0.27</v>
          </cell>
        </row>
        <row r="158">
          <cell r="G158" t="str">
            <v>2d</v>
          </cell>
          <cell r="H158" t="str">
            <v>Melaksanakan Analisis Hasil Belajar/Praktek</v>
          </cell>
          <cell r="I158">
            <v>0.27</v>
          </cell>
        </row>
        <row r="159">
          <cell r="G159" t="str">
            <v>3a</v>
          </cell>
          <cell r="H159" t="str">
            <v>Melaksanakan Analisis Hasil Belajar/Praktek</v>
          </cell>
          <cell r="I159">
            <v>0.64</v>
          </cell>
        </row>
        <row r="160">
          <cell r="G160" t="str">
            <v>3b</v>
          </cell>
          <cell r="H160" t="str">
            <v>Melaksanakan Analisis Hasil Belajar/Praktek</v>
          </cell>
          <cell r="I160">
            <v>0.64</v>
          </cell>
        </row>
        <row r="161">
          <cell r="G161" t="str">
            <v>3c</v>
          </cell>
          <cell r="H161" t="str">
            <v>Melaksanakan Analisis Hasil Belajar/Praktek</v>
          </cell>
          <cell r="I161">
            <v>1.38</v>
          </cell>
        </row>
        <row r="162">
          <cell r="G162" t="str">
            <v>3d</v>
          </cell>
          <cell r="H162" t="str">
            <v>Melaksanakan Analisis Hasil Belajar/Praktek</v>
          </cell>
          <cell r="I162">
            <v>1.38</v>
          </cell>
        </row>
        <row r="163">
          <cell r="G163" t="str">
            <v>4a</v>
          </cell>
          <cell r="H163" t="str">
            <v>Melaksanakan Analisis Hasil Belajar/Praktek</v>
          </cell>
          <cell r="I163">
            <v>1.38</v>
          </cell>
        </row>
        <row r="164">
          <cell r="G164" t="str">
            <v>4b</v>
          </cell>
          <cell r="H164" t="str">
            <v>Melaksanakan Analisis Hasil Belajar/Praktek</v>
          </cell>
          <cell r="I164">
            <v>1.38</v>
          </cell>
        </row>
        <row r="165">
          <cell r="G165" t="str">
            <v>4c</v>
          </cell>
          <cell r="H165" t="str">
            <v>Melaksanakan Analisis Hasil Belajar/Praktek</v>
          </cell>
          <cell r="I165">
            <v>1.38</v>
          </cell>
        </row>
        <row r="166">
          <cell r="G166" t="str">
            <v>4d</v>
          </cell>
          <cell r="H166" t="str">
            <v>Melaksanakan Analisis Hasil Belajar/Praktek</v>
          </cell>
          <cell r="I166">
            <v>1.38</v>
          </cell>
        </row>
        <row r="167">
          <cell r="G167" t="str">
            <v>2a</v>
          </cell>
          <cell r="H167" t="str">
            <v>Melaksanakan Program Perbaikan dan Pengayaan</v>
          </cell>
          <cell r="I167">
            <v>0.27</v>
          </cell>
        </row>
        <row r="168">
          <cell r="G168" t="str">
            <v>2b</v>
          </cell>
          <cell r="H168" t="str">
            <v>Melaksanakan Program Perbaikan dan Pengayaan</v>
          </cell>
          <cell r="I168">
            <v>0.27</v>
          </cell>
        </row>
        <row r="169">
          <cell r="G169" t="str">
            <v>2c</v>
          </cell>
          <cell r="H169" t="str">
            <v>Melaksanakan Program Perbaikan dan Pengayaan</v>
          </cell>
          <cell r="I169">
            <v>0.27</v>
          </cell>
        </row>
        <row r="170">
          <cell r="G170" t="str">
            <v>2d</v>
          </cell>
          <cell r="H170" t="str">
            <v>Melaksanakan Program Perbaikan dan Pengayaan</v>
          </cell>
          <cell r="I170">
            <v>0.27</v>
          </cell>
        </row>
        <row r="171">
          <cell r="G171" t="str">
            <v>3a</v>
          </cell>
          <cell r="H171" t="str">
            <v>Melaksanakan Program Perbaikan dan Pengayaan</v>
          </cell>
          <cell r="I171">
            <v>0.64</v>
          </cell>
        </row>
        <row r="172">
          <cell r="G172" t="str">
            <v>3b</v>
          </cell>
          <cell r="H172" t="str">
            <v>Melaksanakan Program Perbaikan dan Pengayaan</v>
          </cell>
          <cell r="I172">
            <v>0.64</v>
          </cell>
        </row>
        <row r="173">
          <cell r="G173" t="str">
            <v>3c</v>
          </cell>
          <cell r="H173" t="str">
            <v>Melaksanakan Program Perbaikan dan Pengayaan</v>
          </cell>
          <cell r="I173">
            <v>1.38</v>
          </cell>
        </row>
        <row r="174">
          <cell r="G174" t="str">
            <v>3d</v>
          </cell>
          <cell r="H174" t="str">
            <v>Melaksanakan Program Perbaikan dan Pengayaan</v>
          </cell>
          <cell r="I174">
            <v>1.38</v>
          </cell>
        </row>
        <row r="175">
          <cell r="G175" t="str">
            <v>4a</v>
          </cell>
          <cell r="H175" t="str">
            <v>Melaksanakan Program Perbaikan dan Pengayaan</v>
          </cell>
          <cell r="I175">
            <v>1.38</v>
          </cell>
        </row>
        <row r="176">
          <cell r="G176" t="str">
            <v>4b</v>
          </cell>
          <cell r="H176" t="str">
            <v>Melaksanakan Program Perbaikan dan Pengayaan</v>
          </cell>
          <cell r="I176">
            <v>1.38</v>
          </cell>
        </row>
        <row r="177">
          <cell r="G177" t="str">
            <v>4c</v>
          </cell>
          <cell r="H177" t="str">
            <v>Melaksanakan Program Perbaikan dan Pengayaan</v>
          </cell>
          <cell r="I177">
            <v>1.38</v>
          </cell>
        </row>
        <row r="178">
          <cell r="G178" t="str">
            <v>4d</v>
          </cell>
          <cell r="H178" t="str">
            <v>Melaksanakan Program Perbaikan dan Pengayaan</v>
          </cell>
          <cell r="I178">
            <v>1.38</v>
          </cell>
        </row>
        <row r="179">
          <cell r="G179" t="str">
            <v>2a</v>
          </cell>
          <cell r="H179" t="str">
            <v>Melaksanakan BP kalau yang menjadi tanggung jawabnya (khusus) guru kelas</v>
          </cell>
          <cell r="I179">
            <v>0.22</v>
          </cell>
        </row>
        <row r="180">
          <cell r="G180" t="str">
            <v>2b</v>
          </cell>
          <cell r="H180" t="str">
            <v>Melaksanakan BP kalau yang menjadi tanggung jawabnya (khusus) guru kelas</v>
          </cell>
          <cell r="I180">
            <v>0.22</v>
          </cell>
        </row>
        <row r="181">
          <cell r="G181" t="str">
            <v>2c</v>
          </cell>
          <cell r="H181" t="str">
            <v>Melaksanakan BP kalau yang menjadi tanggung jawabnya (khusus) guru kelas</v>
          </cell>
          <cell r="I181">
            <v>0.22</v>
          </cell>
        </row>
        <row r="182">
          <cell r="G182" t="str">
            <v>2d</v>
          </cell>
          <cell r="H182" t="str">
            <v>Melaksanakan BP kalau yang menjadi tanggung jawabnya (khusus) guru kelas</v>
          </cell>
          <cell r="I182">
            <v>0.22</v>
          </cell>
        </row>
        <row r="183">
          <cell r="G183" t="str">
            <v>3a</v>
          </cell>
          <cell r="H183" t="str">
            <v>Melaksanakan BP kalau yang menjadi tanggung jawabnya (khusus) guru kelas</v>
          </cell>
          <cell r="I183">
            <v>0.56999999999999995</v>
          </cell>
        </row>
        <row r="184">
          <cell r="G184" t="str">
            <v>3b</v>
          </cell>
          <cell r="H184" t="str">
            <v>Melaksanakan BP kalau yang menjadi tanggung jawabnya (khusus) guru kelas</v>
          </cell>
          <cell r="I184">
            <v>0.56999999999999995</v>
          </cell>
        </row>
        <row r="185">
          <cell r="G185" t="str">
            <v>3c</v>
          </cell>
          <cell r="H185" t="str">
            <v>Melaksanakan BP kalau yang menjadi tanggung jawabnya (khusus) guru kelas</v>
          </cell>
          <cell r="I185">
            <v>1.1399999999999999</v>
          </cell>
        </row>
        <row r="186">
          <cell r="G186" t="str">
            <v>3d</v>
          </cell>
          <cell r="H186" t="str">
            <v>Melaksanakan BP kalau yang menjadi tanggung jawabnya (khusus) guru kelas</v>
          </cell>
          <cell r="I186">
            <v>1.1399999999999999</v>
          </cell>
        </row>
        <row r="187">
          <cell r="G187" t="str">
            <v>4a</v>
          </cell>
          <cell r="H187" t="str">
            <v>Melaksanakan BP kalau yang menjadi tanggung jawabnya (khusus) guru kelas</v>
          </cell>
          <cell r="I187">
            <v>1.1399999999999999</v>
          </cell>
        </row>
        <row r="188">
          <cell r="G188" t="str">
            <v>4b</v>
          </cell>
          <cell r="H188" t="str">
            <v>Melaksanakan BP kalau yang menjadi tanggung jawabnya (khusus) guru kelas</v>
          </cell>
          <cell r="I188">
            <v>1.1399999999999999</v>
          </cell>
        </row>
        <row r="189">
          <cell r="G189" t="str">
            <v>4c</v>
          </cell>
          <cell r="H189" t="str">
            <v>Melaksanakan BP kalau yang menjadi tanggung jawabnya (khusus) guru kelas</v>
          </cell>
          <cell r="I189">
            <v>1.1399999999999999</v>
          </cell>
        </row>
        <row r="190">
          <cell r="G190" t="str">
            <v>4d</v>
          </cell>
          <cell r="H190" t="str">
            <v>Melaksanakan BP kalau yang menjadi tanggung jawabnya (khusus) guru kelas</v>
          </cell>
          <cell r="I190">
            <v>1.1399999999999999</v>
          </cell>
        </row>
        <row r="191">
          <cell r="G191" t="str">
            <v>2a</v>
          </cell>
          <cell r="H191" t="str">
            <v>Membimbing Siswa dalam kegiatan ekstrakurikuler</v>
          </cell>
          <cell r="I191">
            <v>0.22</v>
          </cell>
        </row>
        <row r="192">
          <cell r="G192" t="str">
            <v>2b</v>
          </cell>
          <cell r="H192" t="str">
            <v>Membimbing Siswa dalam kegiatan ekstrakurikuler</v>
          </cell>
          <cell r="I192">
            <v>0.22</v>
          </cell>
        </row>
        <row r="193">
          <cell r="G193" t="str">
            <v>2c</v>
          </cell>
          <cell r="H193" t="str">
            <v>Membimbing Siswa dalam kegiatan ekstrakurikuler</v>
          </cell>
          <cell r="I193">
            <v>0.22</v>
          </cell>
        </row>
        <row r="194">
          <cell r="G194" t="str">
            <v>2d</v>
          </cell>
          <cell r="H194" t="str">
            <v>Membimbing Siswa dalam kegiatan ekstrakurikuler</v>
          </cell>
          <cell r="I194">
            <v>0.22</v>
          </cell>
        </row>
        <row r="195">
          <cell r="G195" t="str">
            <v>3a</v>
          </cell>
          <cell r="H195" t="str">
            <v>Membimbing Siswa dalam kegiatan ekstrakurikuler</v>
          </cell>
          <cell r="I195">
            <v>0.56999999999999995</v>
          </cell>
        </row>
        <row r="196">
          <cell r="G196" t="str">
            <v>3b</v>
          </cell>
          <cell r="H196" t="str">
            <v>Membimbing Siswa dalam kegiatan ekstrakurikuler</v>
          </cell>
          <cell r="I196">
            <v>0.56999999999999995</v>
          </cell>
        </row>
        <row r="197">
          <cell r="G197" t="str">
            <v>3c</v>
          </cell>
          <cell r="H197" t="str">
            <v>Membimbing Siswa dalam kegiatan ekstrakurikuler</v>
          </cell>
          <cell r="I197">
            <v>1.1399999999999999</v>
          </cell>
        </row>
        <row r="198">
          <cell r="G198" t="str">
            <v>3d</v>
          </cell>
          <cell r="H198" t="str">
            <v>Membimbing Siswa dalam kegiatan ekstrakurikuler</v>
          </cell>
          <cell r="I198">
            <v>1.1399999999999999</v>
          </cell>
        </row>
        <row r="199">
          <cell r="G199" t="str">
            <v>4a</v>
          </cell>
          <cell r="H199" t="str">
            <v>Membimbing Siswa dalam kegiatan ekstrakurikuler</v>
          </cell>
          <cell r="I199">
            <v>1.1399999999999999</v>
          </cell>
        </row>
        <row r="200">
          <cell r="G200" t="str">
            <v>4b</v>
          </cell>
          <cell r="H200" t="str">
            <v>Membimbing Siswa dalam kegiatan ekstrakurikuler</v>
          </cell>
          <cell r="I200">
            <v>1.1399999999999999</v>
          </cell>
        </row>
        <row r="201">
          <cell r="G201" t="str">
            <v>4c</v>
          </cell>
          <cell r="H201" t="str">
            <v>Membimbing Siswa dalam kegiatan ekstrakurikuler</v>
          </cell>
          <cell r="I201">
            <v>1.1399999999999999</v>
          </cell>
        </row>
        <row r="202">
          <cell r="G202" t="str">
            <v>4d</v>
          </cell>
          <cell r="H202" t="str">
            <v>Membimbing Siswa dalam kegiatan ekstrakurikuler</v>
          </cell>
          <cell r="I202">
            <v>1.1399999999999999</v>
          </cell>
        </row>
        <row r="203">
          <cell r="G203" t="str">
            <v>2a</v>
          </cell>
          <cell r="H203" t="str">
            <v>Membimbing guru dalam proses belajar mengajar/praktek</v>
          </cell>
          <cell r="I203" t="str">
            <v>-</v>
          </cell>
        </row>
        <row r="204">
          <cell r="G204" t="str">
            <v>2b</v>
          </cell>
          <cell r="H204" t="str">
            <v>Membimbing guru dalam proses belajar mengajar/praktek</v>
          </cell>
          <cell r="I204" t="str">
            <v>-</v>
          </cell>
        </row>
        <row r="205">
          <cell r="G205" t="str">
            <v>2c</v>
          </cell>
          <cell r="H205" t="str">
            <v>Membimbing guru dalam proses belajar mengajar/praktek</v>
          </cell>
          <cell r="I205" t="str">
            <v>-</v>
          </cell>
        </row>
        <row r="206">
          <cell r="G206" t="str">
            <v>2d</v>
          </cell>
          <cell r="H206" t="str">
            <v>Membimbing guru dalam proses belajar mengajar/praktek</v>
          </cell>
          <cell r="I206" t="str">
            <v>-</v>
          </cell>
        </row>
        <row r="207">
          <cell r="G207" t="str">
            <v>3a</v>
          </cell>
          <cell r="H207" t="str">
            <v>Membimbing guru dalam proses belajar mengajar/praktek</v>
          </cell>
          <cell r="I207" t="str">
            <v>-</v>
          </cell>
        </row>
        <row r="208">
          <cell r="G208" t="str">
            <v>3b</v>
          </cell>
          <cell r="H208" t="str">
            <v>Membimbing guru dalam proses belajar mengajar/praktek</v>
          </cell>
          <cell r="I208" t="str">
            <v>-</v>
          </cell>
        </row>
        <row r="209">
          <cell r="G209" t="str">
            <v>3c</v>
          </cell>
          <cell r="H209" t="str">
            <v>Membimbing guru dalam proses belajar mengajar/praktek</v>
          </cell>
          <cell r="I209">
            <v>0.42499999999999999</v>
          </cell>
        </row>
        <row r="210">
          <cell r="G210" t="str">
            <v>3d</v>
          </cell>
          <cell r="H210" t="str">
            <v>Membimbing guru dalam proses belajar mengajar/praktek</v>
          </cell>
          <cell r="I210">
            <v>0.42499999999999999</v>
          </cell>
        </row>
        <row r="211">
          <cell r="G211" t="str">
            <v>4a</v>
          </cell>
          <cell r="H211" t="str">
            <v>Membimbing guru dalam proses belajar mengajar/praktek</v>
          </cell>
          <cell r="I211">
            <v>0.85</v>
          </cell>
        </row>
        <row r="212">
          <cell r="G212" t="str">
            <v>4b</v>
          </cell>
          <cell r="H212" t="str">
            <v>Membimbing guru dalam proses belajar mengajar/praktek</v>
          </cell>
          <cell r="I212">
            <v>0.85</v>
          </cell>
        </row>
        <row r="213">
          <cell r="G213" t="str">
            <v>4c</v>
          </cell>
          <cell r="H213" t="str">
            <v>Membimbing guru dalam proses belajar mengajar/praktek</v>
          </cell>
          <cell r="I213">
            <v>0.85</v>
          </cell>
        </row>
        <row r="214">
          <cell r="G214" t="str">
            <v>4d</v>
          </cell>
          <cell r="H214" t="str">
            <v>Membimbing guru dalam proses belajar mengajar/praktek</v>
          </cell>
          <cell r="I214">
            <v>0.85</v>
          </cell>
        </row>
        <row r="228">
          <cell r="G228" t="str">
            <v>GURU</v>
          </cell>
        </row>
        <row r="229">
          <cell r="G229" t="str">
            <v>KA</v>
          </cell>
          <cell r="H229" t="str">
            <v>Melaksanakan tugas tertentu sebagai Kepala Madrasah</v>
          </cell>
          <cell r="I229">
            <v>4</v>
          </cell>
        </row>
        <row r="230">
          <cell r="G230" t="str">
            <v>KALAB</v>
          </cell>
          <cell r="H230" t="str">
            <v>Melaksanakan tugas tertentu sebagai Kepala Laboratorium</v>
          </cell>
          <cell r="I230">
            <v>0.5</v>
          </cell>
        </row>
        <row r="231">
          <cell r="G231" t="str">
            <v>KAPUS</v>
          </cell>
          <cell r="H231" t="str">
            <v>Melaksanakan tugas tertentu sebagai Kepala Perpustakaan</v>
          </cell>
          <cell r="I231">
            <v>0.5</v>
          </cell>
        </row>
        <row r="232">
          <cell r="G232" t="str">
            <v>WAKA</v>
          </cell>
          <cell r="H232" t="str">
            <v>Melaksanakan tugas tertentu sebagai Wakil Kepala Madrasah</v>
          </cell>
          <cell r="I232">
            <v>2</v>
          </cell>
        </row>
        <row r="233">
          <cell r="G233" t="str">
            <v>WK</v>
          </cell>
          <cell r="H233" t="str">
            <v>Melaksanakan tugas tertentu sebagai Wali Kelas</v>
          </cell>
          <cell r="I233">
            <v>0.5</v>
          </cell>
        </row>
        <row r="235">
          <cell r="F235" t="str">
            <v>GBK</v>
          </cell>
          <cell r="G235" t="str">
            <v>Guru Bimbingan Konseling</v>
          </cell>
        </row>
        <row r="236">
          <cell r="F236" t="str">
            <v>GK</v>
          </cell>
          <cell r="G236" t="str">
            <v>Guru Kelas</v>
          </cell>
        </row>
        <row r="237">
          <cell r="F237" t="str">
            <v>GMP</v>
          </cell>
          <cell r="G237" t="str">
            <v>Guru Mata Pelajaran</v>
          </cell>
        </row>
        <row r="260">
          <cell r="G260" t="str">
            <v>Pangkat Guru</v>
          </cell>
        </row>
        <row r="261">
          <cell r="G261" t="str">
            <v>2a</v>
          </cell>
          <cell r="H261" t="str">
            <v>Guru Pertama</v>
          </cell>
        </row>
        <row r="262">
          <cell r="G262" t="str">
            <v>2b</v>
          </cell>
          <cell r="H262" t="str">
            <v>Guru Pertama</v>
          </cell>
        </row>
        <row r="263">
          <cell r="G263" t="str">
            <v>2c</v>
          </cell>
          <cell r="H263" t="str">
            <v>Guru Pertama</v>
          </cell>
        </row>
        <row r="264">
          <cell r="G264" t="str">
            <v>2d</v>
          </cell>
          <cell r="H264" t="str">
            <v>Guru Pertama</v>
          </cell>
        </row>
        <row r="265">
          <cell r="G265" t="str">
            <v>3a</v>
          </cell>
          <cell r="H265" t="str">
            <v>Guru Pertama</v>
          </cell>
        </row>
        <row r="266">
          <cell r="G266" t="str">
            <v>3b</v>
          </cell>
          <cell r="H266" t="str">
            <v>Guru Pertama</v>
          </cell>
        </row>
        <row r="267">
          <cell r="G267" t="str">
            <v>3c</v>
          </cell>
          <cell r="H267" t="str">
            <v>Guru Muda</v>
          </cell>
        </row>
        <row r="268">
          <cell r="G268" t="str">
            <v>3d</v>
          </cell>
          <cell r="H268" t="str">
            <v>Guru Muda</v>
          </cell>
        </row>
        <row r="269">
          <cell r="G269" t="str">
            <v>4a</v>
          </cell>
          <cell r="H269" t="str">
            <v>Guru Madya</v>
          </cell>
        </row>
        <row r="270">
          <cell r="G270" t="str">
            <v>4b</v>
          </cell>
          <cell r="H270" t="str">
            <v>Guru Madya</v>
          </cell>
        </row>
        <row r="271">
          <cell r="G271" t="str">
            <v>4c</v>
          </cell>
          <cell r="H271" t="str">
            <v>Guru Madya</v>
          </cell>
        </row>
        <row r="272">
          <cell r="G272" t="str">
            <v>4d</v>
          </cell>
          <cell r="H272" t="str">
            <v>Guru Utama</v>
          </cell>
        </row>
        <row r="273">
          <cell r="G273" t="str">
            <v>4e</v>
          </cell>
          <cell r="H273" t="str">
            <v>Guru Utama</v>
          </cell>
        </row>
      </sheetData>
      <sheetData sheetId="1"/>
      <sheetData sheetId="2">
        <row r="11">
          <cell r="G11" t="str">
            <v>Dra. Hj. Mansyiah</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3"/>
      <sheetName val="DATAPEGAWAI"/>
      <sheetName val="BERINILAI"/>
      <sheetName val="Nilai"/>
      <sheetName val="UNSURPENILAIAN"/>
      <sheetName val="PASSWORD"/>
      <sheetName val="MENU"/>
      <sheetName val="PANDUAN"/>
      <sheetName val="Sheet1"/>
    </sheetNames>
    <sheetDataSet>
      <sheetData sheetId="0"/>
      <sheetData sheetId="1">
        <row r="2">
          <cell r="C2" t="str">
            <v>DRS. HASSAN MUSTHAFA</v>
          </cell>
          <cell r="D2" t="str">
            <v>150 240 489</v>
          </cell>
          <cell r="E2" t="str">
            <v>Penata, III/c</v>
          </cell>
          <cell r="F2" t="str">
            <v>Penghulu</v>
          </cell>
        </row>
        <row r="3">
          <cell r="C3" t="str">
            <v>DRS. H. ABD. RAHMAN NAFIS</v>
          </cell>
          <cell r="D3" t="str">
            <v>19620503 200003 1 004</v>
          </cell>
          <cell r="E3" t="str">
            <v xml:space="preserve">Penata Muda Tk I, III/b </v>
          </cell>
          <cell r="F3" t="str">
            <v>Penghulu</v>
          </cell>
        </row>
        <row r="4">
          <cell r="C4" t="str">
            <v>ENDANG MULYANA, S.Ag.</v>
          </cell>
          <cell r="D4" t="str">
            <v>19680127 199703 1 001</v>
          </cell>
          <cell r="E4" t="str">
            <v>Penata Tk. I, III/d</v>
          </cell>
          <cell r="F4" t="str">
            <v>Penghulu</v>
          </cell>
        </row>
        <row r="5">
          <cell r="C5" t="str">
            <v>JUMANI SAMAN, S.Ag.</v>
          </cell>
          <cell r="D5" t="str">
            <v>150 259 863</v>
          </cell>
          <cell r="E5" t="str">
            <v xml:space="preserve">Penata Muda Tk I, III/b </v>
          </cell>
          <cell r="F5" t="str">
            <v>Penghulu</v>
          </cell>
        </row>
        <row r="6">
          <cell r="C6" t="str">
            <v>NDANG RENDRANATA</v>
          </cell>
          <cell r="D6" t="str">
            <v>150 243 804</v>
          </cell>
          <cell r="E6" t="str">
            <v>Penata Muda, III/a</v>
          </cell>
          <cell r="F6" t="str">
            <v>Pelaksana</v>
          </cell>
        </row>
        <row r="7">
          <cell r="C7" t="str">
            <v>MIFTAHURROZAK, A.Md.</v>
          </cell>
          <cell r="D7" t="str">
            <v>150 375 761</v>
          </cell>
          <cell r="E7" t="str">
            <v>Pengatur, II/c</v>
          </cell>
          <cell r="F7" t="str">
            <v>Pelaksana</v>
          </cell>
        </row>
        <row r="8">
          <cell r="C8" t="str">
            <v>BAMBANG HERIANTO, SE.</v>
          </cell>
          <cell r="D8" t="str">
            <v>150 375 728</v>
          </cell>
          <cell r="E8" t="str">
            <v xml:space="preserve">Penata Muda Tk I, III/b </v>
          </cell>
          <cell r="F8" t="str">
            <v>Pelaksana</v>
          </cell>
        </row>
        <row r="9">
          <cell r="C9" t="str">
            <v>SITI QOMARIYAH</v>
          </cell>
          <cell r="D9" t="str">
            <v>19630904 198903 2 003</v>
          </cell>
          <cell r="E9" t="str">
            <v>Penata Muda, III/a</v>
          </cell>
          <cell r="F9" t="str">
            <v>Pelaksana</v>
          </cell>
        </row>
        <row r="10">
          <cell r="C10" t="str">
            <v>EDDY SUHERMAN, SH.</v>
          </cell>
          <cell r="D10" t="str">
            <v>19710208 199303 1 001</v>
          </cell>
          <cell r="E10" t="str">
            <v>Penata, III/c</v>
          </cell>
          <cell r="F10" t="str">
            <v>Pelaksana</v>
          </cell>
        </row>
        <row r="11">
          <cell r="C11" t="str">
            <v>NURHIKMAWATI</v>
          </cell>
          <cell r="D11" t="str">
            <v>19740113 200212 2 002</v>
          </cell>
          <cell r="E11" t="str">
            <v>Pengatur Muda Tk. I, II/b</v>
          </cell>
          <cell r="F11" t="str">
            <v>Pelaksana</v>
          </cell>
        </row>
        <row r="12">
          <cell r="C12" t="str">
            <v>NOR HIDAYATI</v>
          </cell>
          <cell r="D12" t="str">
            <v>150 330 835</v>
          </cell>
          <cell r="E12" t="str">
            <v>Pengatur Muda, II/a</v>
          </cell>
          <cell r="F12" t="str">
            <v>Pelaksana</v>
          </cell>
        </row>
        <row r="13">
          <cell r="C13" t="str">
            <v>MUHIAR</v>
          </cell>
          <cell r="D13" t="str">
            <v>19601019 198303 1 004</v>
          </cell>
          <cell r="E13" t="str">
            <v>Pengatur Muda Tk. I, II/b</v>
          </cell>
          <cell r="F13" t="str">
            <v>Pelaksana</v>
          </cell>
        </row>
        <row r="14">
          <cell r="C14" t="str">
            <v>HIKMAWATI</v>
          </cell>
          <cell r="D14" t="str">
            <v>19770312 199702 2 001</v>
          </cell>
          <cell r="E14" t="str">
            <v>Pengatur Tk. I, II/d</v>
          </cell>
          <cell r="F14" t="str">
            <v>Pelaksana</v>
          </cell>
        </row>
        <row r="15">
          <cell r="C15" t="str">
            <v>MASYITOH</v>
          </cell>
          <cell r="D15" t="str">
            <v>19641118 199103 2 001</v>
          </cell>
          <cell r="E15" t="str">
            <v>Penata Muda, III/a</v>
          </cell>
          <cell r="F15" t="str">
            <v>Pelaksana</v>
          </cell>
        </row>
        <row r="16">
          <cell r="C16" t="str">
            <v>NABILAH, S.Sos.I</v>
          </cell>
          <cell r="D16" t="str">
            <v>150 331 261</v>
          </cell>
          <cell r="E16" t="str">
            <v xml:space="preserve">Penata Muda Tk I, III/b </v>
          </cell>
          <cell r="F16" t="str">
            <v>Pelaksana</v>
          </cell>
        </row>
        <row r="17">
          <cell r="C17" t="str">
            <v>WIYANTO</v>
          </cell>
          <cell r="D17" t="str">
            <v>19761010 200910 1 001</v>
          </cell>
          <cell r="E17" t="str">
            <v>Pengatur Muda, II/a</v>
          </cell>
          <cell r="F17" t="str">
            <v>Pelaksana</v>
          </cell>
        </row>
        <row r="18">
          <cell r="C18" t="str">
            <v>SIDIK RAHARJA</v>
          </cell>
          <cell r="D18" t="str">
            <v>19750414 200901 1 011</v>
          </cell>
          <cell r="E18" t="str">
            <v>Pengatur Muda, II/a</v>
          </cell>
          <cell r="F18" t="str">
            <v>Pelaksana</v>
          </cell>
        </row>
        <row r="19">
          <cell r="C19" t="str">
            <v>M. ZAENUDDIN, S.HI.</v>
          </cell>
          <cell r="D19" t="str">
            <v>19810914 200501 1 002</v>
          </cell>
          <cell r="E19" t="str">
            <v xml:space="preserve">Penata Muda Tk I, III/b </v>
          </cell>
          <cell r="F19" t="str">
            <v>Penghulu</v>
          </cell>
        </row>
      </sheetData>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ENU (2)"/>
      <sheetName val="1"/>
      <sheetName val="II"/>
      <sheetName val="III"/>
      <sheetName val="IV"/>
      <sheetName val="V"/>
      <sheetName val="Sheet11"/>
      <sheetName val="VI"/>
      <sheetName val="KODE1"/>
      <sheetName val="IV (2)"/>
      <sheetName val="Sheet5"/>
      <sheetName val="Lamp IIc_utama"/>
      <sheetName val="Lamp_III SP_Pendidikan (2)"/>
      <sheetName val="Lamp_IV"/>
      <sheetName val="Lamp_5"/>
      <sheetName val="Lamp_6"/>
      <sheetName val="Lamp VII_PAK"/>
      <sheetName val="UKUR"/>
      <sheetName val="RB21"/>
      <sheetName val="SKP"/>
      <sheetName val="Prilaku"/>
      <sheetName val="DP3"/>
      <sheetName val="PPKP"/>
      <sheetName val="Menu Utama"/>
      <sheetName val="ProgramTK"/>
      <sheetName val="Bimlat"/>
      <sheetName val="Sheet4"/>
      <sheetName val="Identitas"/>
      <sheetName val="Sheet10"/>
      <sheetName val="Guru Kepsek"/>
      <sheetName val="Best Practice"/>
      <sheetName val="PTS"/>
      <sheetName val="Muda"/>
      <sheetName val="LapEva"/>
      <sheetName val="LapBimlat"/>
      <sheetName val="Verifikasi"/>
      <sheetName val="Ver1"/>
      <sheetName val="Ver1 (2)"/>
      <sheetName val="Ver1 (3)"/>
      <sheetName val="Ver1 (4)"/>
      <sheetName val="Ver1 (5)"/>
      <sheetName val="Ver1 (6)"/>
      <sheetName val="Ver1 (7)"/>
      <sheetName val="Ver1 (8)"/>
      <sheetName val="Ver1 (9)"/>
      <sheetName val="Ver1 (10)"/>
      <sheetName val="Madya"/>
      <sheetName val="Utama"/>
      <sheetName val="catatan"/>
      <sheetName val="COVER"/>
      <sheetName val="Slmt Dtg"/>
      <sheetName val="Menu pemb. KS"/>
      <sheetName val="Entry data awal"/>
      <sheetName val="Entry data-1"/>
      <sheetName val="HasSupAdm-1"/>
      <sheetName val="Rekomendasi-1"/>
      <sheetName val="Entry data-2"/>
      <sheetName val="HasSupAdm-2"/>
      <sheetName val="Rekomendasi-2"/>
      <sheetName val="Entry data-3"/>
      <sheetName val="HasSupAdm-3"/>
      <sheetName val="Rekomendasi-3"/>
      <sheetName val="Entry data-4"/>
      <sheetName val="HasSupAdm-4"/>
      <sheetName val="Rekomendasi-4"/>
      <sheetName val="Entry data-5"/>
      <sheetName val="HasSupAdm-5"/>
      <sheetName val="Rekomendasi-5"/>
      <sheetName val="Entry data-6"/>
      <sheetName val="HasSupAdm-6"/>
      <sheetName val="Rekomendasi-6"/>
      <sheetName val="Entry data-7"/>
      <sheetName val="HasSupAdm-7"/>
      <sheetName val="Rekomendasi-7"/>
      <sheetName val="Entry data-8"/>
      <sheetName val="HasSupAdm-8"/>
      <sheetName val="Rekomendasi-8"/>
      <sheetName val="Entry data-9"/>
      <sheetName val="HasSupAdm-9"/>
      <sheetName val="Rekomendasi-9"/>
      <sheetName val="Entry data-10"/>
      <sheetName val="HasSupAdm-10"/>
      <sheetName val="Rekomendasi-10"/>
      <sheetName val="SrtKet"/>
      <sheetName val="Entry data-1G"/>
      <sheetName val="HasSupAdm-1G"/>
      <sheetName val="Rek-1G"/>
      <sheetName val="Entry data-2G"/>
      <sheetName val="HasSupAdm-2G"/>
      <sheetName val="Rek-2G"/>
      <sheetName val="Entry data-3G"/>
      <sheetName val="HasSupAdm-3G"/>
      <sheetName val="Rek-3G"/>
      <sheetName val="Entry data-4G"/>
      <sheetName val="HasSupAdm-4G"/>
      <sheetName val="Rek-4G"/>
      <sheetName val="Entry data-5G"/>
      <sheetName val="HasSupAdm-5G"/>
      <sheetName val="Rek-5G"/>
      <sheetName val="Entry data-6G"/>
      <sheetName val="HasSupAdm-6G"/>
      <sheetName val="Rek-6G"/>
      <sheetName val="Entry data-7G"/>
      <sheetName val="HasSupAdm-7G"/>
      <sheetName val="Rek-7G"/>
      <sheetName val="Entry data-8G"/>
      <sheetName val="HasSupAdm-8G"/>
      <sheetName val="Rek-8G"/>
      <sheetName val="Entry data-9G"/>
      <sheetName val="HasSupAdm-9G"/>
      <sheetName val="Rek-9G"/>
      <sheetName val="Entry data-10G"/>
      <sheetName val="HasSupAdm-10G"/>
      <sheetName val="Rek-10G"/>
      <sheetName val="Surat Ket.G"/>
      <sheetName val="REKAP"/>
      <sheetName val="BAB IV-V"/>
      <sheetName val="MENU"/>
      <sheetName val="Sheet3-a-G"/>
      <sheetName val="Sheet3-G"/>
      <sheetName val="Sheet4 (2)"/>
      <sheetName val="Sheet5-G"/>
      <sheetName val="Sheet6-G"/>
      <sheetName val="Sheet7-G"/>
      <sheetName val="Sheet8 (2)"/>
      <sheetName val="Sheet9-G"/>
      <sheetName val="Sheet10-G"/>
      <sheetName val="Sheet11-G"/>
      <sheetName val="Srt.Ket-G"/>
      <sheetName val="Sheet13a-KS"/>
      <sheetName val="Sheet13-KS"/>
      <sheetName val="Sheet14-KS"/>
      <sheetName val="Sheet15-KS"/>
      <sheetName val="Sheet16-KS"/>
      <sheetName val="Srt.Ket-KS"/>
      <sheetName val="Daft. Hadir-KS"/>
      <sheetName val="BAB IV-V "/>
      <sheetName val="Menu-1"/>
      <sheetName val="PTS-Instr Data-Rekap-Srt Ket"/>
      <sheetName val="PTK-Instr Data-Rekap-Srt Ket"/>
      <sheetName val="BAB IV-V Gol.IV-D"/>
      <sheetName val="Proposal BAB IV-V Gol. &lt;IVD"/>
      <sheetName val="Contoh"/>
      <sheetName val="Penyusunan Prog"/>
      <sheetName val="Pemantauan"/>
      <sheetName val="Sheet3"/>
      <sheetName val="Sheet1"/>
      <sheetName val="1. Data Supervisi"/>
      <sheetName val="2. Cover Instrumen"/>
      <sheetName val="3. Instrumen "/>
      <sheetName val="4. Skor"/>
      <sheetName val="5. Lamp 1- Rekap Umum"/>
      <sheetName val="6. Laporan"/>
      <sheetName val="7. Hasil"/>
      <sheetName val="Sheet1 (2)"/>
      <sheetName val="1. Data Supervisi (2)"/>
      <sheetName val="2. Cover Instrumen (2)"/>
      <sheetName val="3. Instrumen  (2)"/>
      <sheetName val="4. Skor (2)"/>
      <sheetName val="5. Lamp 1- Rekap Umum (2)"/>
      <sheetName val="6. Laporan (2)"/>
      <sheetName val="7. Hasil (2)"/>
      <sheetName val="Sheet1 (3)"/>
      <sheetName val="1. Data Supervisi (3)"/>
      <sheetName val="2. Cover Instrumen (3)"/>
      <sheetName val="3. Instrumen  (3)"/>
      <sheetName val="4. Skor (3)"/>
      <sheetName val="5. Lamp 1- Rekap Umum (3)"/>
      <sheetName val="6. Laporan (3)"/>
      <sheetName val="7. Hasil (3)"/>
      <sheetName val="Sheet1 (4)"/>
      <sheetName val="1. Data Supervisi (4)"/>
      <sheetName val="2. Cover Instrumen (4)"/>
      <sheetName val="3. Instrumen  (4)"/>
      <sheetName val="4. Skor (4)"/>
      <sheetName val="5. Lamp 1- Rekap Umum (4)"/>
      <sheetName val="6. Laporan (4)"/>
      <sheetName val="7. Hasil (4)"/>
      <sheetName val="Sheet1 (5)"/>
      <sheetName val="1. Data Supervisi (5)"/>
      <sheetName val="2. Cover Instrumen (5)"/>
      <sheetName val="3. Instrumen  (5)"/>
      <sheetName val="4. Skor (5)"/>
      <sheetName val="5. Lamp 1- Rekap Umum (5)"/>
      <sheetName val="6. Laporan (5)"/>
      <sheetName val="7. Hasil (5)"/>
      <sheetName val="Sheet1 (6)"/>
      <sheetName val="1. Data Supervisi (6)"/>
      <sheetName val="2. Cover Instrumen (6)"/>
      <sheetName val="3. Instrumen  (6)"/>
      <sheetName val="4. Skor (6)"/>
      <sheetName val="5. Lamp 1- Rekap Umum (6)"/>
      <sheetName val="6. Laporan (6)"/>
      <sheetName val="7. Hasil (6)"/>
      <sheetName val="Sheet1 (7)"/>
      <sheetName val="1. Data Supervisi (7)"/>
      <sheetName val="2. Cover Instrumen (7)"/>
      <sheetName val="3. Instrumen  (7)"/>
      <sheetName val="4. Skor (7)"/>
      <sheetName val="5. Lamp 1- Rekap Umum (7)"/>
      <sheetName val="6. Laporan (7)"/>
      <sheetName val="7. Hasil (7)"/>
      <sheetName val="Sheet1 (8)"/>
      <sheetName val="1. Data Supervisi (8)"/>
      <sheetName val="2. Cover Instrumen (8)"/>
      <sheetName val="3. Instrumen  (8)"/>
      <sheetName val="4. Skor (8)"/>
      <sheetName val="5. Lamp 1- Rekap Umum (8)"/>
      <sheetName val="6. Laporan (8)"/>
      <sheetName val="7. Hasil (8)"/>
      <sheetName val="Sheet1 (9)"/>
      <sheetName val="1. Data Supervisi (9)"/>
      <sheetName val="2. Cover Instrumen (9)"/>
      <sheetName val="3. Instrumen  (9)"/>
      <sheetName val="4. Skor (9)"/>
      <sheetName val="5. Lamp 1- Rekap Umum (9)"/>
      <sheetName val="6. Laporan (9)"/>
      <sheetName val="7. Hasil (9)"/>
      <sheetName val="Sheet1 (10)"/>
      <sheetName val="1. Data Supervisi (10)"/>
      <sheetName val="2. Cover Instrumen (10)"/>
      <sheetName val="3. Instrumen  (10)"/>
      <sheetName val="4. Skor (10)"/>
      <sheetName val="5. Lamp 1- Rekap Umum (10)"/>
      <sheetName val="6. Laporan (10)"/>
      <sheetName val="7. Hasil (10)"/>
    </sheetNames>
    <sheetDataSet>
      <sheetData sheetId="0">
        <row r="23">
          <cell r="E23" t="str">
            <v>Dr. Rosilawti, M.Pd</v>
          </cell>
        </row>
        <row r="24">
          <cell r="E24" t="str">
            <v>196005201984121001</v>
          </cell>
        </row>
        <row r="38">
          <cell r="E38" t="str">
            <v>Jakarta Barat</v>
          </cell>
        </row>
        <row r="39">
          <cell r="E39" t="str">
            <v>7 April 2018</v>
          </cell>
        </row>
      </sheetData>
      <sheetData sheetId="1"/>
      <sheetData sheetId="2"/>
      <sheetData sheetId="3"/>
      <sheetData sheetId="4">
        <row r="500">
          <cell r="C500" t="str">
            <v>A</v>
          </cell>
        </row>
        <row r="501">
          <cell r="C501" t="str">
            <v>B</v>
          </cell>
        </row>
        <row r="502">
          <cell r="C502" t="str">
            <v>C</v>
          </cell>
        </row>
        <row r="503">
          <cell r="C503" t="str">
            <v>D</v>
          </cell>
        </row>
        <row r="504">
          <cell r="C504" t="str">
            <v>E</v>
          </cell>
        </row>
        <row r="505">
          <cell r="C505" t="str">
            <v>F</v>
          </cell>
        </row>
        <row r="506">
          <cell r="C506" t="str">
            <v>G</v>
          </cell>
        </row>
        <row r="507">
          <cell r="C507" t="str">
            <v>H</v>
          </cell>
        </row>
        <row r="508">
          <cell r="C508" t="str">
            <v>I</v>
          </cell>
        </row>
        <row r="509">
          <cell r="C509" t="str">
            <v>J</v>
          </cell>
        </row>
      </sheetData>
      <sheetData sheetId="5">
        <row r="537">
          <cell r="C537" t="str">
            <v>Pembina Utama Muda/  IV c</v>
          </cell>
        </row>
        <row r="538">
          <cell r="C538" t="str">
            <v>Penata/ III c</v>
          </cell>
        </row>
        <row r="539">
          <cell r="C539" t="str">
            <v>Penata Tk I/  III d</v>
          </cell>
        </row>
        <row r="540">
          <cell r="C540" t="str">
            <v>Pembina/ IV a</v>
          </cell>
        </row>
        <row r="541">
          <cell r="C541" t="str">
            <v>Pembina Tk I/  IV b</v>
          </cell>
        </row>
        <row r="542">
          <cell r="C542" t="str">
            <v>Pembina Utama Muda/  IV c</v>
          </cell>
        </row>
        <row r="543">
          <cell r="C543" t="str">
            <v>Pembina Utama Madya/  IV d</v>
          </cell>
        </row>
        <row r="544">
          <cell r="C544" t="str">
            <v>Pembina Utama/ IV 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6">
          <cell r="D46">
            <v>1</v>
          </cell>
          <cell r="E46" t="str">
            <v>Penata/ III c</v>
          </cell>
          <cell r="F46" t="str">
            <v>Pengawas Muda</v>
          </cell>
        </row>
        <row r="47">
          <cell r="D47">
            <v>2</v>
          </cell>
          <cell r="E47" t="str">
            <v>Penata Tk I/  III d</v>
          </cell>
          <cell r="F47" t="str">
            <v>Pengawas Muda</v>
          </cell>
        </row>
        <row r="48">
          <cell r="D48">
            <v>3</v>
          </cell>
          <cell r="E48" t="str">
            <v>Pembina/ IV a</v>
          </cell>
          <cell r="F48" t="str">
            <v>Pengawas Madya</v>
          </cell>
        </row>
        <row r="49">
          <cell r="D49">
            <v>4</v>
          </cell>
          <cell r="E49" t="str">
            <v>Pembina Tk I/  IV b</v>
          </cell>
          <cell r="F49" t="str">
            <v>Pengawas Madya</v>
          </cell>
        </row>
        <row r="50">
          <cell r="D50">
            <v>5</v>
          </cell>
          <cell r="E50" t="str">
            <v>Pembina Utama Muda/  IV c</v>
          </cell>
          <cell r="F50" t="str">
            <v>Pengawas Madya</v>
          </cell>
        </row>
        <row r="51">
          <cell r="D51">
            <v>6</v>
          </cell>
          <cell r="E51" t="str">
            <v>Pembina Utama Madya/  IV d</v>
          </cell>
          <cell r="F51" t="str">
            <v>Pengawas Utama</v>
          </cell>
        </row>
        <row r="52">
          <cell r="D52">
            <v>7</v>
          </cell>
          <cell r="E52" t="str">
            <v>Pembina Utama/ IV e</v>
          </cell>
          <cell r="F52" t="str">
            <v>Pengawas Utama</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22">
          <cell r="M22">
            <v>1</v>
          </cell>
          <cell r="N22" t="str">
            <v>Pengatur Muda</v>
          </cell>
          <cell r="O22" t="str">
            <v>II/a</v>
          </cell>
          <cell r="P22" t="str">
            <v>Guru</v>
          </cell>
        </row>
        <row r="23">
          <cell r="M23">
            <v>2</v>
          </cell>
          <cell r="N23" t="str">
            <v>Pengatur Muda Tk I</v>
          </cell>
          <cell r="O23" t="str">
            <v>II/b</v>
          </cell>
          <cell r="P23" t="str">
            <v>Guru</v>
          </cell>
        </row>
        <row r="24">
          <cell r="M24">
            <v>3</v>
          </cell>
          <cell r="N24" t="str">
            <v>Pengatur</v>
          </cell>
          <cell r="O24" t="str">
            <v>II/c</v>
          </cell>
          <cell r="P24" t="str">
            <v>Guru</v>
          </cell>
        </row>
        <row r="25">
          <cell r="M25">
            <v>4</v>
          </cell>
          <cell r="N25" t="str">
            <v>Pengatur Tk I</v>
          </cell>
          <cell r="O25" t="str">
            <v>II/d</v>
          </cell>
          <cell r="P25" t="str">
            <v>Guru</v>
          </cell>
        </row>
        <row r="26">
          <cell r="M26">
            <v>5</v>
          </cell>
          <cell r="N26" t="str">
            <v>Penata Muda</v>
          </cell>
          <cell r="O26" t="str">
            <v>III/a</v>
          </cell>
          <cell r="P26" t="str">
            <v>Guru Pertama</v>
          </cell>
        </row>
        <row r="27">
          <cell r="M27">
            <v>6</v>
          </cell>
          <cell r="N27" t="str">
            <v>Penata Muda Tk I</v>
          </cell>
          <cell r="O27" t="str">
            <v>III/b</v>
          </cell>
          <cell r="P27" t="str">
            <v>Guru Pertama</v>
          </cell>
        </row>
        <row r="28">
          <cell r="M28">
            <v>7</v>
          </cell>
          <cell r="N28" t="str">
            <v>Penata</v>
          </cell>
          <cell r="O28" t="str">
            <v>III/c</v>
          </cell>
          <cell r="P28" t="str">
            <v>Guru Muda</v>
          </cell>
        </row>
        <row r="29">
          <cell r="M29">
            <v>8</v>
          </cell>
          <cell r="N29" t="str">
            <v>Penata Tk I</v>
          </cell>
          <cell r="O29" t="str">
            <v>III/d</v>
          </cell>
          <cell r="P29" t="str">
            <v>Guru Muda</v>
          </cell>
        </row>
        <row r="30">
          <cell r="M30">
            <v>9</v>
          </cell>
          <cell r="N30" t="str">
            <v>Pembina</v>
          </cell>
          <cell r="O30" t="str">
            <v>IV/a</v>
          </cell>
          <cell r="P30" t="str">
            <v>Guru Madya</v>
          </cell>
        </row>
        <row r="31">
          <cell r="M31">
            <v>10</v>
          </cell>
          <cell r="N31" t="str">
            <v>Pembina Tk I</v>
          </cell>
          <cell r="O31" t="str">
            <v>IV/b</v>
          </cell>
          <cell r="P31" t="str">
            <v>Guru Madya</v>
          </cell>
        </row>
        <row r="32">
          <cell r="M32">
            <v>11</v>
          </cell>
          <cell r="N32" t="str">
            <v>Pembina Utama Muda</v>
          </cell>
          <cell r="O32" t="str">
            <v>IV/c</v>
          </cell>
          <cell r="P32" t="str">
            <v>Guru Madya</v>
          </cell>
        </row>
        <row r="33">
          <cell r="M33">
            <v>12</v>
          </cell>
          <cell r="N33" t="str">
            <v>Pembina Utama Madya</v>
          </cell>
          <cell r="O33" t="str">
            <v>IV/d</v>
          </cell>
          <cell r="P33" t="str">
            <v>Guru Utama</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ENU (2)"/>
      <sheetName val="1"/>
      <sheetName val="II"/>
      <sheetName val="III"/>
      <sheetName val="IV"/>
      <sheetName val="V"/>
      <sheetName val="Sheet11"/>
      <sheetName val="VI"/>
      <sheetName val="KODE1"/>
      <sheetName val="IV (2)"/>
      <sheetName val="Sheet5"/>
      <sheetName val="Lamp IIc_utama"/>
      <sheetName val="Lamp_III SP_Pendidikan (2)"/>
      <sheetName val="Lamp_IV"/>
      <sheetName val="Lamp_5"/>
      <sheetName val="Lamp_6"/>
      <sheetName val="Lamp VII_PAK"/>
      <sheetName val="UKUR"/>
      <sheetName val="RB21"/>
      <sheetName val="SKP"/>
      <sheetName val="Prilaku"/>
      <sheetName val="DP3"/>
      <sheetName val="PPKP"/>
      <sheetName val="Menu Utama"/>
      <sheetName val="ProgramTK"/>
      <sheetName val="Bimlat"/>
      <sheetName val="Sheet4"/>
      <sheetName val="Identitas"/>
      <sheetName val="Sheet10"/>
      <sheetName val="Guru Kepsek"/>
      <sheetName val="Best Practice"/>
      <sheetName val="PTS"/>
      <sheetName val="Muda"/>
      <sheetName val="LapEva"/>
      <sheetName val="LapBimlat"/>
      <sheetName val="Verifikasi"/>
      <sheetName val="Ver1"/>
      <sheetName val="Ver1 (2)"/>
      <sheetName val="Ver1 (3)"/>
      <sheetName val="Ver1 (4)"/>
      <sheetName val="Ver1 (5)"/>
      <sheetName val="Ver1 (6)"/>
      <sheetName val="Ver1 (7)"/>
      <sheetName val="Ver1 (8)"/>
      <sheetName val="Ver1 (9)"/>
      <sheetName val="Ver1 (10)"/>
      <sheetName val="Madya"/>
      <sheetName val="Utama"/>
      <sheetName val="catatan"/>
      <sheetName val="COVER"/>
      <sheetName val="Slmt Dtg"/>
      <sheetName val="Menu pemb. KS"/>
      <sheetName val="Entry data awal"/>
      <sheetName val="Entry data-1"/>
      <sheetName val="HasSupAdm-1"/>
      <sheetName val="Rekomendasi-1"/>
      <sheetName val="Entry data-2"/>
      <sheetName val="HasSupAdm-2"/>
      <sheetName val="Rekomendasi-2"/>
      <sheetName val="Entry data-3"/>
      <sheetName val="HasSupAdm-3"/>
      <sheetName val="Rekomendasi-3"/>
      <sheetName val="Entry data-4"/>
      <sheetName val="HasSupAdm-4"/>
      <sheetName val="Rekomendasi-4"/>
      <sheetName val="Entry data-5"/>
      <sheetName val="HasSupAdm-5"/>
      <sheetName val="Rekomendasi-5"/>
      <sheetName val="Entry data-6"/>
      <sheetName val="HasSupAdm-6"/>
      <sheetName val="Rekomendasi-6"/>
      <sheetName val="Entry data-7"/>
      <sheetName val="HasSupAdm-7"/>
      <sheetName val="Rekomendasi-7"/>
      <sheetName val="Entry data-8"/>
      <sheetName val="HasSupAdm-8"/>
      <sheetName val="Rekomendasi-8"/>
      <sheetName val="Entry data-9"/>
      <sheetName val="HasSupAdm-9"/>
      <sheetName val="Rekomendasi-9"/>
      <sheetName val="Entry data-10"/>
      <sheetName val="HasSupAdm-10"/>
      <sheetName val="Rekomendasi-10"/>
      <sheetName val="SrtKet"/>
      <sheetName val="Entry data-1G"/>
      <sheetName val="HasSupAdm-1G"/>
      <sheetName val="Rek-1G"/>
      <sheetName val="Entry data-2G"/>
      <sheetName val="HasSupAdm-2G"/>
      <sheetName val="Rek-2G"/>
      <sheetName val="Entry data-3G"/>
      <sheetName val="HasSupAdm-3G"/>
      <sheetName val="Rek-3G"/>
      <sheetName val="Entry data-4G"/>
      <sheetName val="HasSupAdm-4G"/>
      <sheetName val="Rek-4G"/>
      <sheetName val="Entry data-5G"/>
      <sheetName val="HasSupAdm-5G"/>
      <sheetName val="Rek-5G"/>
      <sheetName val="Entry data-6G"/>
      <sheetName val="HasSupAdm-6G"/>
      <sheetName val="Rek-6G"/>
      <sheetName val="Entry data-7G"/>
      <sheetName val="HasSupAdm-7G"/>
      <sheetName val="Rek-7G"/>
      <sheetName val="Entry data-8G"/>
      <sheetName val="HasSupAdm-8G"/>
      <sheetName val="Rek-8G"/>
      <sheetName val="Entry data-9G"/>
      <sheetName val="HasSupAdm-9G"/>
      <sheetName val="Rek-9G"/>
      <sheetName val="Entry data-10G"/>
      <sheetName val="HasSupAdm-10G"/>
      <sheetName val="Rek-10G"/>
      <sheetName val="Surat Ket.G"/>
      <sheetName val="REKAP"/>
      <sheetName val="BAB IV-V"/>
      <sheetName val="MENU"/>
      <sheetName val="Sheet3-a-G"/>
      <sheetName val="Sheet3-G"/>
      <sheetName val="Sheet4 (2)"/>
      <sheetName val="Sheet5-G"/>
      <sheetName val="Sheet6-G"/>
      <sheetName val="Sheet7-G"/>
      <sheetName val="Sheet8 (2)"/>
      <sheetName val="Sheet9-G"/>
      <sheetName val="Sheet10-G"/>
      <sheetName val="Sheet11-G"/>
      <sheetName val="Srt.Ket-G"/>
      <sheetName val="Sheet13a-KS"/>
      <sheetName val="Sheet13-KS"/>
      <sheetName val="Sheet14-KS"/>
      <sheetName val="Sheet15-KS"/>
      <sheetName val="Sheet16-KS"/>
      <sheetName val="Srt.Ket-KS"/>
      <sheetName val="Daft. Hadir-KS"/>
      <sheetName val="BAB IV-V "/>
      <sheetName val="Menu-1"/>
      <sheetName val="PTS-Instr Data-Rekap-Srt Ket"/>
      <sheetName val="PTK-Instr Data-Rekap-Srt Ket"/>
      <sheetName val="BAB IV-V Gol.IV-D"/>
      <sheetName val="Proposal BAB IV-V Gol. &lt;IVD"/>
      <sheetName val="Contoh"/>
      <sheetName val="Penyusunan Prog"/>
      <sheetName val="Pemantauan"/>
      <sheetName val="Sheet3"/>
      <sheetName val="Sheet1"/>
      <sheetName val="1. Data Supervisi"/>
      <sheetName val="2. Cover Instrumen"/>
      <sheetName val="3. Instrumen "/>
      <sheetName val="4. Skor"/>
      <sheetName val="5. Lamp 1- Rekap Umum"/>
      <sheetName val="6. Laporan"/>
      <sheetName val="7. Hasil"/>
      <sheetName val="Sheet1 (2)"/>
      <sheetName val="1. Data Supervisi (2)"/>
      <sheetName val="2. Cover Instrumen (2)"/>
      <sheetName val="3. Instrumen  (2)"/>
      <sheetName val="4. Skor (2)"/>
      <sheetName val="5. Lamp 1- Rekap Umum (2)"/>
      <sheetName val="6. Laporan (2)"/>
      <sheetName val="7. Hasil (2)"/>
      <sheetName val="Sheet1 (3)"/>
      <sheetName val="1. Data Supervisi (3)"/>
      <sheetName val="2. Cover Instrumen (3)"/>
      <sheetName val="3. Instrumen  (3)"/>
      <sheetName val="4. Skor (3)"/>
      <sheetName val="5. Lamp 1- Rekap Umum (3)"/>
      <sheetName val="6. Laporan (3)"/>
      <sheetName val="7. Hasil (3)"/>
      <sheetName val="Sheet1 (4)"/>
      <sheetName val="1. Data Supervisi (4)"/>
      <sheetName val="2. Cover Instrumen (4)"/>
      <sheetName val="3. Instrumen  (4)"/>
      <sheetName val="4. Skor (4)"/>
      <sheetName val="5. Lamp 1- Rekap Umum (4)"/>
      <sheetName val="6. Laporan (4)"/>
      <sheetName val="7. Hasil (4)"/>
      <sheetName val="Sheet1 (5)"/>
      <sheetName val="1. Data Supervisi (5)"/>
      <sheetName val="2. Cover Instrumen (5)"/>
      <sheetName val="3. Instrumen  (5)"/>
      <sheetName val="4. Skor (5)"/>
      <sheetName val="5. Lamp 1- Rekap Umum (5)"/>
      <sheetName val="6. Laporan (5)"/>
      <sheetName val="7. Hasil (5)"/>
      <sheetName val="Sheet1 (6)"/>
      <sheetName val="1. Data Supervisi (6)"/>
      <sheetName val="2. Cover Instrumen (6)"/>
      <sheetName val="3. Instrumen  (6)"/>
      <sheetName val="4. Skor (6)"/>
      <sheetName val="5. Lamp 1- Rekap Umum (6)"/>
      <sheetName val="6. Laporan (6)"/>
      <sheetName val="7. Hasil (6)"/>
      <sheetName val="Sheet1 (7)"/>
      <sheetName val="1. Data Supervisi (7)"/>
      <sheetName val="2. Cover Instrumen (7)"/>
      <sheetName val="3. Instrumen  (7)"/>
      <sheetName val="4. Skor (7)"/>
      <sheetName val="5. Lamp 1- Rekap Umum (7)"/>
      <sheetName val="6. Laporan (7)"/>
      <sheetName val="7. Hasil (7)"/>
      <sheetName val="Sheet1 (8)"/>
      <sheetName val="1. Data Supervisi (8)"/>
      <sheetName val="2. Cover Instrumen (8)"/>
      <sheetName val="3. Instrumen  (8)"/>
      <sheetName val="4. Skor (8)"/>
      <sheetName val="5. Lamp 1- Rekap Umum (8)"/>
      <sheetName val="6. Laporan (8)"/>
      <sheetName val="7. Hasil (8)"/>
      <sheetName val="Sheet1 (9)"/>
      <sheetName val="1. Data Supervisi (9)"/>
      <sheetName val="2. Cover Instrumen (9)"/>
      <sheetName val="3. Instrumen  (9)"/>
      <sheetName val="4. Skor (9)"/>
      <sheetName val="5. Lamp 1- Rekap Umum (9)"/>
      <sheetName val="6. Laporan (9)"/>
      <sheetName val="7. Hasil (9)"/>
      <sheetName val="Sheet1 (10)"/>
      <sheetName val="1. Data Supervisi (10)"/>
      <sheetName val="2. Cover Instrumen (10)"/>
      <sheetName val="3. Instrumen  (10)"/>
      <sheetName val="4. Skor (10)"/>
      <sheetName val="5. Lamp 1- Rekap Umum (10)"/>
      <sheetName val="6. Laporan (10)"/>
      <sheetName val="7. Hasil (10)"/>
    </sheetNames>
    <sheetDataSet>
      <sheetData sheetId="0">
        <row r="23">
          <cell r="E23" t="str">
            <v>Dr. Rosilawti, M.Pd</v>
          </cell>
        </row>
        <row r="24">
          <cell r="E24" t="str">
            <v>196005201984121001</v>
          </cell>
        </row>
        <row r="38">
          <cell r="E38" t="str">
            <v>Jakarta Barat</v>
          </cell>
        </row>
        <row r="39">
          <cell r="E39" t="str">
            <v>7 April 2018</v>
          </cell>
        </row>
      </sheetData>
      <sheetData sheetId="1"/>
      <sheetData sheetId="2"/>
      <sheetData sheetId="3"/>
      <sheetData sheetId="4">
        <row r="500">
          <cell r="C500" t="str">
            <v>A</v>
          </cell>
        </row>
        <row r="501">
          <cell r="C501" t="str">
            <v>B</v>
          </cell>
        </row>
        <row r="502">
          <cell r="C502" t="str">
            <v>C</v>
          </cell>
        </row>
        <row r="503">
          <cell r="C503" t="str">
            <v>D</v>
          </cell>
        </row>
        <row r="504">
          <cell r="C504" t="str">
            <v>E</v>
          </cell>
        </row>
        <row r="505">
          <cell r="C505" t="str">
            <v>F</v>
          </cell>
        </row>
        <row r="506">
          <cell r="C506" t="str">
            <v>G</v>
          </cell>
        </row>
        <row r="507">
          <cell r="C507" t="str">
            <v>H</v>
          </cell>
        </row>
        <row r="508">
          <cell r="C508" t="str">
            <v>I</v>
          </cell>
        </row>
        <row r="509">
          <cell r="C509" t="str">
            <v>J</v>
          </cell>
        </row>
      </sheetData>
      <sheetData sheetId="5">
        <row r="537">
          <cell r="C537" t="str">
            <v>Pembina Utama Muda/  IV c</v>
          </cell>
        </row>
        <row r="538">
          <cell r="C538" t="str">
            <v>Penata/ III c</v>
          </cell>
        </row>
        <row r="539">
          <cell r="C539" t="str">
            <v>Penata Tk I/  III d</v>
          </cell>
        </row>
        <row r="540">
          <cell r="C540" t="str">
            <v>Pembina/ IV a</v>
          </cell>
        </row>
        <row r="541">
          <cell r="C541" t="str">
            <v>Pembina Tk I/  IV b</v>
          </cell>
        </row>
        <row r="542">
          <cell r="C542" t="str">
            <v>Pembina Utama Muda/  IV c</v>
          </cell>
        </row>
        <row r="543">
          <cell r="C543" t="str">
            <v>Pembina Utama Madya/  IV d</v>
          </cell>
        </row>
        <row r="544">
          <cell r="C544" t="str">
            <v>Pembina Utama/ IV 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6">
          <cell r="D46">
            <v>1</v>
          </cell>
          <cell r="E46" t="str">
            <v>Penata/ III c</v>
          </cell>
          <cell r="F46" t="str">
            <v>Pengawas Muda</v>
          </cell>
        </row>
        <row r="47">
          <cell r="D47">
            <v>2</v>
          </cell>
          <cell r="E47" t="str">
            <v>Penata Tk I/  III d</v>
          </cell>
          <cell r="F47" t="str">
            <v>Pengawas Muda</v>
          </cell>
        </row>
        <row r="48">
          <cell r="D48">
            <v>3</v>
          </cell>
          <cell r="E48" t="str">
            <v>Pembina/ IV a</v>
          </cell>
          <cell r="F48" t="str">
            <v>Pengawas Madya</v>
          </cell>
        </row>
        <row r="49">
          <cell r="D49">
            <v>4</v>
          </cell>
          <cell r="E49" t="str">
            <v>Pembina Tk I/  IV b</v>
          </cell>
          <cell r="F49" t="str">
            <v>Pengawas Madya</v>
          </cell>
        </row>
        <row r="50">
          <cell r="D50">
            <v>5</v>
          </cell>
          <cell r="E50" t="str">
            <v>Pembina Utama Muda/  IV c</v>
          </cell>
          <cell r="F50" t="str">
            <v>Pengawas Madya</v>
          </cell>
        </row>
        <row r="51">
          <cell r="D51">
            <v>6</v>
          </cell>
          <cell r="E51" t="str">
            <v>Pembina Utama Madya/  IV d</v>
          </cell>
          <cell r="F51" t="str">
            <v>Pengawas Utama</v>
          </cell>
        </row>
        <row r="52">
          <cell r="D52">
            <v>7</v>
          </cell>
          <cell r="E52" t="str">
            <v>Pembina Utama/ IV e</v>
          </cell>
          <cell r="F52" t="str">
            <v>Pengawas Utama</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22">
          <cell r="M22">
            <v>1</v>
          </cell>
          <cell r="N22" t="str">
            <v>Pengatur Muda</v>
          </cell>
          <cell r="O22" t="str">
            <v>II/a</v>
          </cell>
          <cell r="P22" t="str">
            <v>Guru</v>
          </cell>
        </row>
        <row r="23">
          <cell r="M23">
            <v>2</v>
          </cell>
          <cell r="N23" t="str">
            <v>Pengatur Muda Tk I</v>
          </cell>
          <cell r="O23" t="str">
            <v>II/b</v>
          </cell>
          <cell r="P23" t="str">
            <v>Guru</v>
          </cell>
        </row>
        <row r="24">
          <cell r="M24">
            <v>3</v>
          </cell>
          <cell r="N24" t="str">
            <v>Pengatur</v>
          </cell>
          <cell r="O24" t="str">
            <v>II/c</v>
          </cell>
          <cell r="P24" t="str">
            <v>Guru</v>
          </cell>
        </row>
        <row r="25">
          <cell r="M25">
            <v>4</v>
          </cell>
          <cell r="N25" t="str">
            <v>Pengatur Tk I</v>
          </cell>
          <cell r="O25" t="str">
            <v>II/d</v>
          </cell>
          <cell r="P25" t="str">
            <v>Guru</v>
          </cell>
        </row>
        <row r="26">
          <cell r="M26">
            <v>5</v>
          </cell>
          <cell r="N26" t="str">
            <v>Penata Muda</v>
          </cell>
          <cell r="O26" t="str">
            <v>III/a</v>
          </cell>
          <cell r="P26" t="str">
            <v>Guru Pertama</v>
          </cell>
        </row>
        <row r="27">
          <cell r="M27">
            <v>6</v>
          </cell>
          <cell r="N27" t="str">
            <v>Penata Muda Tk I</v>
          </cell>
          <cell r="O27" t="str">
            <v>III/b</v>
          </cell>
          <cell r="P27" t="str">
            <v>Guru Pertama</v>
          </cell>
        </row>
        <row r="28">
          <cell r="M28">
            <v>7</v>
          </cell>
          <cell r="N28" t="str">
            <v>Penata</v>
          </cell>
          <cell r="O28" t="str">
            <v>III/c</v>
          </cell>
          <cell r="P28" t="str">
            <v>Guru Muda</v>
          </cell>
        </row>
        <row r="29">
          <cell r="M29">
            <v>8</v>
          </cell>
          <cell r="N29" t="str">
            <v>Penata Tk I</v>
          </cell>
          <cell r="O29" t="str">
            <v>III/d</v>
          </cell>
          <cell r="P29" t="str">
            <v>Guru Muda</v>
          </cell>
        </row>
        <row r="30">
          <cell r="M30">
            <v>9</v>
          </cell>
          <cell r="N30" t="str">
            <v>Pembina</v>
          </cell>
          <cell r="O30" t="str">
            <v>IV/a</v>
          </cell>
          <cell r="P30" t="str">
            <v>Guru Madya</v>
          </cell>
        </row>
        <row r="31">
          <cell r="M31">
            <v>10</v>
          </cell>
          <cell r="N31" t="str">
            <v>Pembina Tk I</v>
          </cell>
          <cell r="O31" t="str">
            <v>IV/b</v>
          </cell>
          <cell r="P31" t="str">
            <v>Guru Madya</v>
          </cell>
        </row>
        <row r="32">
          <cell r="M32">
            <v>11</v>
          </cell>
          <cell r="N32" t="str">
            <v>Pembina Utama Muda</v>
          </cell>
          <cell r="O32" t="str">
            <v>IV/c</v>
          </cell>
          <cell r="P32" t="str">
            <v>Guru Madya</v>
          </cell>
        </row>
        <row r="33">
          <cell r="M33">
            <v>12</v>
          </cell>
          <cell r="N33" t="str">
            <v>Pembina Utama Madya</v>
          </cell>
          <cell r="O33" t="str">
            <v>IV/d</v>
          </cell>
          <cell r="P33" t="str">
            <v>Guru Utama</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7"/>
  </sheetPr>
  <dimension ref="A1:M51"/>
  <sheetViews>
    <sheetView showGridLines="0" zoomScale="85" zoomScaleNormal="85" zoomScaleSheetLayoutView="55" workbookViewId="0">
      <pane ySplit="1" topLeftCell="A30" activePane="bottomLeft" state="frozenSplit"/>
      <selection activeCell="C1" sqref="C1"/>
      <selection pane="bottomLeft" activeCell="C45" sqref="C45:J45"/>
    </sheetView>
  </sheetViews>
  <sheetFormatPr defaultColWidth="9.1796875" defaultRowHeight="15.5"/>
  <cols>
    <col min="1" max="1" width="6.26953125" style="184" customWidth="1"/>
    <col min="2" max="2" width="1.7265625" style="184" customWidth="1"/>
    <col min="3" max="3" width="27.81640625" style="184" customWidth="1"/>
    <col min="4" max="5" width="5.1796875" style="184" customWidth="1"/>
    <col min="6" max="6" width="34" style="184" customWidth="1"/>
    <col min="7" max="9" width="6" style="184" customWidth="1"/>
    <col min="10" max="10" width="3.81640625" style="184" customWidth="1"/>
    <col min="11" max="11" width="1.7265625" style="184" customWidth="1"/>
    <col min="12" max="12" width="7.453125" style="184" customWidth="1"/>
    <col min="13" max="16384" width="9.1796875" style="184"/>
  </cols>
  <sheetData>
    <row r="1" spans="1:13" ht="28.5" customHeight="1">
      <c r="A1" s="181"/>
      <c r="B1" s="181"/>
      <c r="C1" s="181"/>
      <c r="D1" s="181"/>
      <c r="E1" s="181"/>
      <c r="F1" s="182"/>
      <c r="G1" s="182"/>
      <c r="H1" s="182"/>
      <c r="I1" s="182"/>
      <c r="J1" s="182"/>
      <c r="K1" s="182"/>
      <c r="L1" s="182"/>
      <c r="M1" s="183" t="s">
        <v>502</v>
      </c>
    </row>
    <row r="2" spans="1:13" ht="8.25" customHeight="1" thickBot="1">
      <c r="A2" s="181"/>
      <c r="B2" s="185"/>
      <c r="C2" s="565"/>
      <c r="D2" s="565"/>
      <c r="E2" s="565"/>
      <c r="F2" s="565"/>
      <c r="G2" s="565"/>
      <c r="H2" s="565"/>
      <c r="I2" s="565"/>
      <c r="J2" s="565"/>
      <c r="K2" s="185"/>
      <c r="L2" s="181"/>
    </row>
    <row r="3" spans="1:13" ht="15.75" customHeight="1" thickTop="1">
      <c r="A3" s="181"/>
      <c r="B3" s="185"/>
      <c r="C3" s="186"/>
      <c r="D3" s="187"/>
      <c r="E3" s="187"/>
      <c r="F3" s="187"/>
      <c r="G3" s="187"/>
      <c r="H3" s="187"/>
      <c r="I3" s="187"/>
      <c r="J3" s="188"/>
      <c r="K3" s="185"/>
      <c r="L3" s="181"/>
    </row>
    <row r="4" spans="1:13" ht="15.75" customHeight="1">
      <c r="A4" s="181"/>
      <c r="B4" s="185"/>
      <c r="C4" s="189"/>
      <c r="D4" s="185"/>
      <c r="E4" s="185"/>
      <c r="F4" s="185"/>
      <c r="G4" s="185"/>
      <c r="H4" s="185"/>
      <c r="I4" s="185"/>
      <c r="J4" s="190"/>
      <c r="K4" s="185"/>
      <c r="L4" s="181"/>
    </row>
    <row r="5" spans="1:13" ht="15.75" customHeight="1">
      <c r="A5" s="181"/>
      <c r="B5" s="185"/>
      <c r="C5" s="189"/>
      <c r="D5" s="185"/>
      <c r="E5" s="185"/>
      <c r="F5" s="185"/>
      <c r="G5" s="185"/>
      <c r="H5" s="185"/>
      <c r="I5" s="185"/>
      <c r="J5" s="190"/>
      <c r="K5" s="185"/>
      <c r="L5" s="181"/>
    </row>
    <row r="6" spans="1:13" ht="15.75" customHeight="1">
      <c r="A6" s="181"/>
      <c r="B6" s="185"/>
      <c r="C6" s="189"/>
      <c r="D6" s="185"/>
      <c r="E6" s="185"/>
      <c r="F6" s="185"/>
      <c r="G6" s="185"/>
      <c r="H6" s="185"/>
      <c r="I6" s="185"/>
      <c r="J6" s="190"/>
      <c r="K6" s="185"/>
      <c r="L6" s="181"/>
    </row>
    <row r="7" spans="1:13" ht="15.75" customHeight="1">
      <c r="A7" s="181"/>
      <c r="B7" s="185"/>
      <c r="C7" s="189"/>
      <c r="D7" s="185"/>
      <c r="E7" s="185"/>
      <c r="F7" s="185"/>
      <c r="G7" s="185"/>
      <c r="H7" s="185"/>
      <c r="I7" s="185"/>
      <c r="J7" s="190"/>
      <c r="K7" s="185"/>
      <c r="L7" s="181"/>
    </row>
    <row r="8" spans="1:13" ht="15.75" customHeight="1">
      <c r="A8" s="181"/>
      <c r="B8" s="185"/>
      <c r="C8" s="189"/>
      <c r="D8" s="185"/>
      <c r="E8" s="185"/>
      <c r="F8" s="185"/>
      <c r="G8" s="185"/>
      <c r="H8" s="185"/>
      <c r="I8" s="185"/>
      <c r="J8" s="190"/>
      <c r="K8" s="185"/>
      <c r="L8" s="181"/>
    </row>
    <row r="9" spans="1:13" ht="15.75" customHeight="1">
      <c r="A9" s="181"/>
      <c r="B9" s="185"/>
      <c r="C9" s="189"/>
      <c r="D9" s="185"/>
      <c r="E9" s="185"/>
      <c r="F9" s="185"/>
      <c r="G9" s="185"/>
      <c r="H9" s="185"/>
      <c r="I9" s="185"/>
      <c r="J9" s="190"/>
      <c r="K9" s="185"/>
      <c r="L9" s="181"/>
    </row>
    <row r="10" spans="1:13" ht="15.75" customHeight="1">
      <c r="A10" s="181"/>
      <c r="B10" s="185"/>
      <c r="C10" s="189"/>
      <c r="D10" s="185"/>
      <c r="E10" s="185"/>
      <c r="F10" s="185"/>
      <c r="G10" s="185"/>
      <c r="H10" s="185"/>
      <c r="I10" s="185"/>
      <c r="J10" s="190"/>
      <c r="K10" s="185"/>
      <c r="L10" s="181"/>
    </row>
    <row r="11" spans="1:13" ht="15.75" customHeight="1">
      <c r="A11" s="181"/>
      <c r="B11" s="185"/>
      <c r="C11" s="189"/>
      <c r="D11" s="185"/>
      <c r="E11" s="185"/>
      <c r="F11" s="185"/>
      <c r="G11" s="185"/>
      <c r="H11" s="185"/>
      <c r="I11" s="185"/>
      <c r="J11" s="190"/>
      <c r="K11" s="185"/>
      <c r="L11" s="181"/>
    </row>
    <row r="12" spans="1:13" ht="15.75" customHeight="1">
      <c r="A12" s="181"/>
      <c r="B12" s="185"/>
      <c r="C12" s="189"/>
      <c r="D12" s="185"/>
      <c r="E12" s="185"/>
      <c r="F12" s="185"/>
      <c r="G12" s="185"/>
      <c r="H12" s="185"/>
      <c r="I12" s="185"/>
      <c r="J12" s="190"/>
      <c r="K12" s="185"/>
      <c r="L12" s="181"/>
    </row>
    <row r="13" spans="1:13" ht="15.75" customHeight="1">
      <c r="A13" s="181"/>
      <c r="B13" s="185"/>
      <c r="C13" s="189"/>
      <c r="D13" s="185"/>
      <c r="E13" s="185"/>
      <c r="F13" s="185"/>
      <c r="G13" s="185"/>
      <c r="H13" s="185"/>
      <c r="I13" s="185"/>
      <c r="J13" s="190"/>
      <c r="K13" s="185"/>
      <c r="L13" s="181"/>
    </row>
    <row r="14" spans="1:13" ht="15.75" customHeight="1">
      <c r="A14" s="181"/>
      <c r="B14" s="185"/>
      <c r="C14" s="189"/>
      <c r="D14" s="185"/>
      <c r="E14" s="185"/>
      <c r="F14" s="185"/>
      <c r="G14" s="185"/>
      <c r="H14" s="185"/>
      <c r="I14" s="185"/>
      <c r="J14" s="190"/>
      <c r="K14" s="185"/>
      <c r="L14" s="181"/>
    </row>
    <row r="15" spans="1:13" ht="15.75" customHeight="1">
      <c r="A15" s="181"/>
      <c r="B15" s="185"/>
      <c r="C15" s="189"/>
      <c r="D15" s="185"/>
      <c r="E15" s="185"/>
      <c r="F15" s="185"/>
      <c r="G15" s="185"/>
      <c r="H15" s="185"/>
      <c r="I15" s="185"/>
      <c r="J15" s="190"/>
      <c r="K15" s="185"/>
      <c r="L15" s="181"/>
    </row>
    <row r="16" spans="1:13" ht="31">
      <c r="A16" s="181"/>
      <c r="B16" s="185"/>
      <c r="C16" s="566" t="s">
        <v>80</v>
      </c>
      <c r="D16" s="567"/>
      <c r="E16" s="567"/>
      <c r="F16" s="567"/>
      <c r="G16" s="567"/>
      <c r="H16" s="567"/>
      <c r="I16" s="567"/>
      <c r="J16" s="568"/>
      <c r="K16" s="191"/>
      <c r="L16" s="181"/>
    </row>
    <row r="17" spans="1:12" ht="19.5" customHeight="1">
      <c r="A17" s="181"/>
      <c r="B17" s="185"/>
      <c r="C17" s="569" t="s">
        <v>447</v>
      </c>
      <c r="D17" s="570"/>
      <c r="E17" s="570"/>
      <c r="F17" s="570"/>
      <c r="G17" s="570"/>
      <c r="H17" s="570"/>
      <c r="I17" s="570"/>
      <c r="J17" s="571"/>
      <c r="K17" s="191"/>
      <c r="L17" s="181"/>
    </row>
    <row r="18" spans="1:12" ht="19.5" customHeight="1">
      <c r="A18" s="181"/>
      <c r="B18" s="185"/>
      <c r="C18" s="572" t="s">
        <v>643</v>
      </c>
      <c r="D18" s="573"/>
      <c r="E18" s="573"/>
      <c r="F18" s="573"/>
      <c r="G18" s="573"/>
      <c r="H18" s="573"/>
      <c r="I18" s="573"/>
      <c r="J18" s="574"/>
      <c r="K18" s="191"/>
      <c r="L18" s="181"/>
    </row>
    <row r="19" spans="1:12" ht="19.5" customHeight="1">
      <c r="A19" s="181"/>
      <c r="B19" s="185"/>
      <c r="C19" s="192"/>
      <c r="D19" s="193"/>
      <c r="E19" s="193"/>
      <c r="F19" s="193"/>
      <c r="G19" s="193"/>
      <c r="H19" s="193"/>
      <c r="I19" s="193"/>
      <c r="J19" s="194"/>
      <c r="K19" s="191"/>
      <c r="L19" s="181"/>
    </row>
    <row r="20" spans="1:12" ht="19.5" customHeight="1">
      <c r="A20" s="181"/>
      <c r="B20" s="185"/>
      <c r="C20" s="192"/>
      <c r="D20" s="193"/>
      <c r="E20" s="193"/>
      <c r="F20" s="193"/>
      <c r="G20" s="193"/>
      <c r="H20" s="193"/>
      <c r="I20" s="193"/>
      <c r="J20" s="194"/>
      <c r="K20" s="191"/>
      <c r="L20" s="181"/>
    </row>
    <row r="21" spans="1:12" ht="19.5" customHeight="1">
      <c r="A21" s="181"/>
      <c r="B21" s="185"/>
      <c r="C21" s="192"/>
      <c r="D21" s="193"/>
      <c r="E21" s="193"/>
      <c r="F21" s="193"/>
      <c r="G21" s="193"/>
      <c r="H21" s="193"/>
      <c r="I21" s="193"/>
      <c r="J21" s="194"/>
      <c r="K21" s="191"/>
      <c r="L21" s="181"/>
    </row>
    <row r="22" spans="1:12">
      <c r="A22" s="181"/>
      <c r="B22" s="185"/>
      <c r="C22" s="195"/>
      <c r="D22" s="196"/>
      <c r="E22" s="196"/>
      <c r="F22" s="196"/>
      <c r="G22" s="196"/>
      <c r="H22" s="196"/>
      <c r="I22" s="196"/>
      <c r="J22" s="197"/>
      <c r="K22" s="196"/>
      <c r="L22" s="181"/>
    </row>
    <row r="23" spans="1:12">
      <c r="A23" s="181"/>
      <c r="B23" s="185"/>
      <c r="C23" s="195"/>
      <c r="D23" s="196"/>
      <c r="E23" s="196"/>
      <c r="F23" s="196"/>
      <c r="G23" s="196"/>
      <c r="H23" s="196"/>
      <c r="I23" s="196"/>
      <c r="J23" s="197"/>
      <c r="K23" s="196"/>
      <c r="L23" s="181"/>
    </row>
    <row r="24" spans="1:12" s="199" customFormat="1" ht="18" customHeight="1">
      <c r="A24" s="181"/>
      <c r="B24" s="185"/>
      <c r="C24" s="575" t="s">
        <v>79</v>
      </c>
      <c r="D24" s="576"/>
      <c r="E24" s="576"/>
      <c r="F24" s="576"/>
      <c r="G24" s="576"/>
      <c r="H24" s="576"/>
      <c r="I24" s="576"/>
      <c r="J24" s="577"/>
      <c r="K24" s="198"/>
      <c r="L24" s="181"/>
    </row>
    <row r="25" spans="1:12" s="199" customFormat="1" ht="18" customHeight="1">
      <c r="A25" s="181"/>
      <c r="B25" s="185"/>
      <c r="C25" s="554" t="str">
        <f>'00-DATA'!C41&amp;" s.d "&amp;'00-DATA'!E41&amp;""</f>
        <v>01 Jan 2025 s.d 31 Des 2025</v>
      </c>
      <c r="D25" s="555"/>
      <c r="E25" s="555"/>
      <c r="F25" s="555"/>
      <c r="G25" s="555"/>
      <c r="H25" s="555"/>
      <c r="I25" s="555"/>
      <c r="J25" s="556"/>
      <c r="K25" s="198"/>
      <c r="L25" s="181"/>
    </row>
    <row r="26" spans="1:12" s="199" customFormat="1" ht="20.25" customHeight="1">
      <c r="A26" s="181"/>
      <c r="B26" s="185"/>
      <c r="C26" s="554"/>
      <c r="D26" s="555"/>
      <c r="E26" s="555"/>
      <c r="F26" s="555"/>
      <c r="G26" s="555"/>
      <c r="H26" s="555"/>
      <c r="I26" s="555"/>
      <c r="J26" s="556"/>
      <c r="K26" s="198"/>
      <c r="L26" s="181"/>
    </row>
    <row r="27" spans="1:12" ht="21">
      <c r="A27" s="181"/>
      <c r="B27" s="185"/>
      <c r="C27" s="200"/>
      <c r="D27" s="201"/>
      <c r="E27" s="201"/>
      <c r="F27" s="201"/>
      <c r="G27" s="201"/>
      <c r="H27" s="201"/>
      <c r="I27" s="201"/>
      <c r="J27" s="202"/>
      <c r="K27" s="201"/>
      <c r="L27" s="181"/>
    </row>
    <row r="28" spans="1:12" ht="21">
      <c r="A28" s="181"/>
      <c r="B28" s="185"/>
      <c r="C28" s="200"/>
      <c r="D28" s="201"/>
      <c r="E28" s="201"/>
      <c r="F28" s="201"/>
      <c r="G28" s="201"/>
      <c r="H28" s="201"/>
      <c r="I28" s="201"/>
      <c r="J28" s="202"/>
      <c r="K28" s="201"/>
      <c r="L28" s="181"/>
    </row>
    <row r="29" spans="1:12" ht="21">
      <c r="A29" s="181"/>
      <c r="B29" s="185"/>
      <c r="C29" s="200"/>
      <c r="D29" s="201"/>
      <c r="E29" s="201"/>
      <c r="F29" s="201"/>
      <c r="G29" s="201"/>
      <c r="H29" s="201"/>
      <c r="I29" s="201"/>
      <c r="J29" s="202"/>
      <c r="K29" s="201"/>
      <c r="L29" s="181"/>
    </row>
    <row r="30" spans="1:12" ht="21">
      <c r="A30" s="181"/>
      <c r="B30" s="185"/>
      <c r="C30" s="200"/>
      <c r="D30" s="201"/>
      <c r="E30" s="201"/>
      <c r="F30" s="201"/>
      <c r="G30" s="201"/>
      <c r="H30" s="201"/>
      <c r="I30" s="201"/>
      <c r="J30" s="202"/>
      <c r="K30" s="201"/>
      <c r="L30" s="181"/>
    </row>
    <row r="31" spans="1:12" ht="21">
      <c r="A31" s="181"/>
      <c r="B31" s="185"/>
      <c r="C31" s="200"/>
      <c r="D31" s="201"/>
      <c r="E31" s="201"/>
      <c r="F31" s="201"/>
      <c r="G31" s="201"/>
      <c r="H31" s="201"/>
      <c r="I31" s="201"/>
      <c r="J31" s="202"/>
      <c r="K31" s="201"/>
      <c r="L31" s="181"/>
    </row>
    <row r="32" spans="1:12" ht="20">
      <c r="A32" s="181"/>
      <c r="B32" s="185"/>
      <c r="C32" s="224" t="s">
        <v>19</v>
      </c>
      <c r="D32" s="223" t="s">
        <v>41</v>
      </c>
      <c r="E32" s="230" t="str">
        <f>'00-DATA'!E5&amp;""</f>
        <v>Heru Porwanto</v>
      </c>
      <c r="F32" s="222"/>
      <c r="G32" s="222"/>
      <c r="H32" s="222"/>
      <c r="I32" s="222"/>
      <c r="J32" s="204"/>
      <c r="K32" s="205"/>
      <c r="L32" s="181"/>
    </row>
    <row r="33" spans="1:12" ht="20.25" customHeight="1">
      <c r="A33" s="181"/>
      <c r="B33" s="185"/>
      <c r="C33" s="224" t="s">
        <v>48</v>
      </c>
      <c r="D33" s="223" t="s">
        <v>41</v>
      </c>
      <c r="E33" s="231" t="str">
        <f>'00-DATA'!E6&amp;""</f>
        <v>"198010072014061003</v>
      </c>
      <c r="F33" s="222"/>
      <c r="G33" s="222"/>
      <c r="H33" s="222"/>
      <c r="I33" s="222"/>
      <c r="J33" s="204"/>
      <c r="K33" s="205"/>
      <c r="L33" s="181"/>
    </row>
    <row r="34" spans="1:12" ht="20.25" customHeight="1">
      <c r="A34" s="181"/>
      <c r="B34" s="185"/>
      <c r="C34" s="224" t="s">
        <v>22</v>
      </c>
      <c r="D34" s="223" t="s">
        <v>41</v>
      </c>
      <c r="E34" s="231" t="str">
        <f>'00-DATA'!E9&amp;" / "&amp;'00-DATA'!F9&amp;""</f>
        <v>Pembina / IX</v>
      </c>
      <c r="F34" s="222"/>
      <c r="G34" s="222"/>
      <c r="H34" s="222"/>
      <c r="I34" s="222"/>
      <c r="J34" s="197"/>
      <c r="K34" s="196"/>
      <c r="L34" s="181"/>
    </row>
    <row r="35" spans="1:12" ht="20.25" customHeight="1">
      <c r="A35" s="181"/>
      <c r="B35" s="185"/>
      <c r="C35" s="224" t="s">
        <v>82</v>
      </c>
      <c r="D35" s="223" t="s">
        <v>41</v>
      </c>
      <c r="E35" s="231" t="str">
        <f>'00-DATA'!E10&amp;""</f>
        <v>Guru Madya</v>
      </c>
      <c r="F35" s="222"/>
      <c r="G35" s="222"/>
      <c r="H35" s="222"/>
      <c r="I35" s="222"/>
      <c r="J35" s="197"/>
      <c r="K35" s="196"/>
      <c r="L35" s="181"/>
    </row>
    <row r="36" spans="1:12" ht="21.75" customHeight="1">
      <c r="A36" s="181"/>
      <c r="B36" s="185"/>
      <c r="C36" s="224" t="s">
        <v>94</v>
      </c>
      <c r="D36" s="223" t="s">
        <v>41</v>
      </c>
      <c r="E36" s="557" t="str">
        <f>'00-DATA'!E26&amp;"-"&amp;'00-DATA'!E30&amp;"-"&amp;'00-DATA'!C31&amp;" "&amp;'00-DATA'!E31&amp;""</f>
        <v xml:space="preserve">SMAN Model Kotaagung-Tanggamus-Provinsi Lampung </v>
      </c>
      <c r="F36" s="558"/>
      <c r="G36" s="558"/>
      <c r="H36" s="558"/>
      <c r="I36" s="558"/>
      <c r="J36" s="197"/>
      <c r="K36" s="196"/>
      <c r="L36" s="181"/>
    </row>
    <row r="37" spans="1:12" ht="21.75" customHeight="1">
      <c r="A37" s="181"/>
      <c r="B37" s="185"/>
      <c r="C37" s="206"/>
      <c r="D37" s="203"/>
      <c r="E37" s="558"/>
      <c r="F37" s="558"/>
      <c r="G37" s="558"/>
      <c r="H37" s="558"/>
      <c r="I37" s="558"/>
      <c r="J37" s="207"/>
      <c r="K37" s="208"/>
      <c r="L37" s="181"/>
    </row>
    <row r="38" spans="1:12" ht="18.5">
      <c r="A38" s="181"/>
      <c r="B38" s="185"/>
      <c r="C38" s="209"/>
      <c r="D38" s="210"/>
      <c r="E38" s="210"/>
      <c r="F38" s="211"/>
      <c r="G38" s="211"/>
      <c r="H38" s="211"/>
      <c r="I38" s="211"/>
      <c r="J38" s="207"/>
      <c r="K38" s="208"/>
      <c r="L38" s="181"/>
    </row>
    <row r="39" spans="1:12" ht="15.75" customHeight="1">
      <c r="A39" s="181"/>
      <c r="B39" s="185"/>
      <c r="C39" s="212"/>
      <c r="D39" s="213"/>
      <c r="E39" s="213"/>
      <c r="F39" s="213"/>
      <c r="G39" s="213"/>
      <c r="H39" s="213"/>
      <c r="I39" s="213"/>
      <c r="J39" s="197"/>
      <c r="K39" s="196"/>
      <c r="L39" s="181"/>
    </row>
    <row r="40" spans="1:12" ht="15.75" customHeight="1">
      <c r="A40" s="181"/>
      <c r="B40" s="185"/>
      <c r="C40" s="212"/>
      <c r="D40" s="213"/>
      <c r="E40" s="213"/>
      <c r="F40" s="213"/>
      <c r="G40" s="213"/>
      <c r="H40" s="213"/>
      <c r="I40" s="213"/>
      <c r="J40" s="197"/>
      <c r="K40" s="196"/>
      <c r="L40" s="181"/>
    </row>
    <row r="41" spans="1:12" ht="15.75" customHeight="1">
      <c r="A41" s="181"/>
      <c r="B41" s="185"/>
      <c r="C41" s="212"/>
      <c r="D41" s="213"/>
      <c r="E41" s="213"/>
      <c r="F41" s="213"/>
      <c r="G41" s="213"/>
      <c r="H41" s="213"/>
      <c r="I41" s="213"/>
      <c r="J41" s="197"/>
      <c r="K41" s="196"/>
      <c r="L41" s="181"/>
    </row>
    <row r="42" spans="1:12" ht="15.75" customHeight="1">
      <c r="A42" s="181"/>
      <c r="B42" s="185"/>
      <c r="C42" s="212"/>
      <c r="D42" s="213"/>
      <c r="E42" s="213"/>
      <c r="F42" s="213"/>
      <c r="G42" s="213"/>
      <c r="H42" s="213"/>
      <c r="I42" s="213"/>
      <c r="J42" s="197"/>
      <c r="K42" s="196"/>
      <c r="L42" s="181"/>
    </row>
    <row r="43" spans="1:12" ht="15.75" customHeight="1">
      <c r="A43" s="181"/>
      <c r="B43" s="185"/>
      <c r="C43" s="212"/>
      <c r="D43" s="213"/>
      <c r="E43" s="213"/>
      <c r="F43" s="213"/>
      <c r="G43" s="213"/>
      <c r="H43" s="213"/>
      <c r="I43" s="213"/>
      <c r="J43" s="197"/>
      <c r="K43" s="196"/>
      <c r="L43" s="181"/>
    </row>
    <row r="44" spans="1:12" ht="25">
      <c r="A44" s="181"/>
      <c r="B44" s="185"/>
      <c r="C44" s="559" t="str">
        <f>IF(M1="A","PEMERINTAH "&amp;'00-DATA'!C31&amp;" "&amp;'00-DATA'!E31&amp;"",IF(M1="B","KEMENAG "&amp;'00-DATA'!C30&amp;" "&amp;'00-DATA'!E30&amp;"",IF(M1="C","PEMERINTAH "&amp;'00-DATA'!C30&amp;" "&amp;'00-DATA'!E30&amp;"")))</f>
        <v>PEMERINTAH Kabupaten Tanggamus</v>
      </c>
      <c r="D44" s="560"/>
      <c r="E44" s="560"/>
      <c r="F44" s="560"/>
      <c r="G44" s="560"/>
      <c r="H44" s="560"/>
      <c r="I44" s="560"/>
      <c r="J44" s="561"/>
      <c r="K44" s="196"/>
      <c r="L44" s="181"/>
    </row>
    <row r="45" spans="1:12" ht="25">
      <c r="A45" s="181"/>
      <c r="B45" s="185"/>
      <c r="C45" s="562" t="str">
        <f xml:space="preserve"> "TAHUN "&amp;'00-DATA'!E15&amp;""</f>
        <v>TAHUN 2023</v>
      </c>
      <c r="D45" s="563"/>
      <c r="E45" s="563"/>
      <c r="F45" s="563"/>
      <c r="G45" s="563"/>
      <c r="H45" s="563"/>
      <c r="I45" s="563"/>
      <c r="J45" s="564"/>
      <c r="K45" s="196"/>
      <c r="L45" s="181"/>
    </row>
    <row r="46" spans="1:12" ht="15.75" customHeight="1">
      <c r="A46" s="181"/>
      <c r="B46" s="185"/>
      <c r="C46" s="212"/>
      <c r="D46" s="213"/>
      <c r="E46" s="213"/>
      <c r="F46" s="213"/>
      <c r="G46" s="213"/>
      <c r="H46" s="213"/>
      <c r="I46" s="213"/>
      <c r="J46" s="197"/>
      <c r="K46" s="196"/>
      <c r="L46" s="181"/>
    </row>
    <row r="47" spans="1:12">
      <c r="A47" s="181"/>
      <c r="B47" s="214"/>
      <c r="C47" s="215"/>
      <c r="D47" s="214"/>
      <c r="E47" s="214"/>
      <c r="F47" s="214"/>
      <c r="G47" s="214"/>
      <c r="H47" s="214"/>
      <c r="I47" s="214"/>
      <c r="J47" s="216"/>
      <c r="K47" s="214"/>
      <c r="L47" s="181"/>
    </row>
    <row r="48" spans="1:12" ht="16" thickBot="1">
      <c r="A48" s="181"/>
      <c r="B48" s="214"/>
      <c r="C48" s="217"/>
      <c r="D48" s="218"/>
      <c r="E48" s="218"/>
      <c r="F48" s="218"/>
      <c r="G48" s="218"/>
      <c r="H48" s="218"/>
      <c r="I48" s="218"/>
      <c r="J48" s="219"/>
      <c r="K48" s="214"/>
      <c r="L48" s="181"/>
    </row>
    <row r="49" spans="1:12" ht="8.25" customHeight="1" thickTop="1">
      <c r="A49" s="181"/>
      <c r="B49" s="220"/>
      <c r="C49" s="214"/>
      <c r="D49" s="214"/>
      <c r="E49" s="214"/>
      <c r="F49" s="214"/>
      <c r="G49" s="214"/>
      <c r="H49" s="214"/>
      <c r="I49" s="214"/>
      <c r="J49" s="214"/>
      <c r="K49" s="214"/>
      <c r="L49" s="181"/>
    </row>
    <row r="50" spans="1:12">
      <c r="A50" s="181"/>
      <c r="B50" s="181"/>
      <c r="C50" s="181"/>
      <c r="D50" s="181"/>
      <c r="E50" s="181"/>
      <c r="F50" s="181"/>
      <c r="G50" s="181"/>
      <c r="H50" s="181"/>
      <c r="I50" s="181"/>
      <c r="J50" s="181"/>
      <c r="K50" s="181"/>
      <c r="L50" s="181"/>
    </row>
    <row r="51" spans="1:12">
      <c r="A51" s="181"/>
      <c r="B51" s="181"/>
      <c r="C51" s="181"/>
      <c r="D51" s="181"/>
      <c r="E51" s="181"/>
      <c r="F51" s="181"/>
      <c r="G51" s="181"/>
      <c r="H51" s="181"/>
      <c r="I51" s="181"/>
      <c r="J51" s="181"/>
      <c r="K51" s="181"/>
      <c r="L51" s="181"/>
    </row>
  </sheetData>
  <sheetProtection sheet="1" objects="1" scenarios="1"/>
  <protectedRanges>
    <protectedRange sqref="M1" name="Range1"/>
  </protectedRanges>
  <mergeCells count="10">
    <mergeCell ref="C26:J26"/>
    <mergeCell ref="E36:I37"/>
    <mergeCell ref="C44:J44"/>
    <mergeCell ref="C45:J45"/>
    <mergeCell ref="C2:J2"/>
    <mergeCell ref="C16:J16"/>
    <mergeCell ref="C17:J17"/>
    <mergeCell ref="C18:J18"/>
    <mergeCell ref="C24:J24"/>
    <mergeCell ref="C25:J25"/>
  </mergeCells>
  <printOptions horizontalCentered="1" verticalCentered="1"/>
  <pageMargins left="0.59055118110236227" right="0.59055118110236227" top="0.39370078740157483" bottom="0.39370078740157483" header="0.31496062992125984" footer="0.31496062992125984"/>
  <pageSetup paperSize="9" scale="93" orientation="portrait" horizontalDpi="4294967292"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K36"/>
  <sheetViews>
    <sheetView showGridLines="0" zoomScaleNormal="100" workbookViewId="0">
      <pane xSplit="3" ySplit="4" topLeftCell="D19" activePane="bottomRight" state="frozen"/>
      <selection activeCell="G27" sqref="G27"/>
      <selection pane="topRight" activeCell="G27" sqref="G27"/>
      <selection pane="bottomLeft" activeCell="G27" sqref="G27"/>
      <selection pane="bottomRight"/>
    </sheetView>
  </sheetViews>
  <sheetFormatPr defaultColWidth="9.1796875" defaultRowHeight="12.5"/>
  <cols>
    <col min="1" max="1" width="5.453125" style="175" customWidth="1"/>
    <col min="2" max="2" width="6.7265625" style="175" customWidth="1"/>
    <col min="3" max="3" width="17.7265625" style="354" customWidth="1"/>
    <col min="4" max="6" width="9.1796875" style="175"/>
    <col min="7" max="7" width="9.54296875" style="175" bestFit="1" customWidth="1"/>
    <col min="8" max="9" width="9.1796875" style="175"/>
    <col min="10" max="10" width="12.1796875" style="175" customWidth="1"/>
    <col min="11" max="11" width="12.7265625" style="175" customWidth="1"/>
    <col min="12" max="16384" width="9.1796875" style="175"/>
  </cols>
  <sheetData>
    <row r="3" spans="2:11">
      <c r="B3" s="613" t="s">
        <v>503</v>
      </c>
      <c r="C3" s="613"/>
      <c r="D3" s="613"/>
      <c r="E3" s="613"/>
      <c r="F3" s="613"/>
      <c r="G3" s="613"/>
      <c r="H3" s="613"/>
      <c r="I3" s="613"/>
      <c r="J3" s="613"/>
      <c r="K3" s="613"/>
    </row>
    <row r="4" spans="2:11" ht="14">
      <c r="B4" s="614" t="str">
        <f>'00-DATA'!E26&amp;""</f>
        <v>SMAN Model Kotaagung</v>
      </c>
      <c r="C4" s="614"/>
      <c r="D4" s="614"/>
      <c r="E4" s="614"/>
      <c r="F4" s="614"/>
      <c r="G4" s="614"/>
      <c r="H4" s="614"/>
      <c r="I4" s="614"/>
      <c r="J4" s="614"/>
      <c r="K4" s="614"/>
    </row>
    <row r="5" spans="2:11" ht="13">
      <c r="B5" s="301"/>
      <c r="C5" s="301"/>
      <c r="D5" s="301"/>
      <c r="E5" s="301"/>
      <c r="F5" s="301"/>
      <c r="G5" s="301"/>
      <c r="H5" s="301"/>
      <c r="I5" s="301"/>
      <c r="J5" s="301"/>
      <c r="K5" s="301"/>
    </row>
    <row r="6" spans="2:11" ht="13">
      <c r="B6" s="301"/>
      <c r="C6" s="302" t="s">
        <v>173</v>
      </c>
      <c r="D6" s="301" t="s">
        <v>41</v>
      </c>
      <c r="E6" s="302" t="str">
        <f>'00-DATA'!E5&amp;""</f>
        <v>Heru Porwanto</v>
      </c>
      <c r="F6" s="301"/>
      <c r="G6" s="301"/>
      <c r="H6" s="301"/>
      <c r="I6" s="301"/>
      <c r="J6" s="301"/>
      <c r="K6" s="301"/>
    </row>
    <row r="7" spans="2:11" ht="13">
      <c r="B7" s="301"/>
      <c r="C7" s="302" t="s">
        <v>48</v>
      </c>
      <c r="D7" s="301" t="s">
        <v>41</v>
      </c>
      <c r="E7" s="302" t="str">
        <f>'00-DATA'!E6&amp;""</f>
        <v>"198010072014061003</v>
      </c>
      <c r="F7" s="301"/>
      <c r="G7" s="301"/>
      <c r="H7" s="301"/>
      <c r="I7" s="301"/>
      <c r="J7" s="301"/>
      <c r="K7" s="301"/>
    </row>
    <row r="8" spans="2:11" ht="13">
      <c r="B8" s="301"/>
      <c r="C8" s="302" t="s">
        <v>22</v>
      </c>
      <c r="D8" s="301" t="s">
        <v>41</v>
      </c>
      <c r="E8" s="302" t="str">
        <f>'00-DATA'!E9&amp;" / "&amp;'00-DATA'!F9&amp;""</f>
        <v>Pembina / IX</v>
      </c>
      <c r="F8" s="301"/>
      <c r="G8" s="301"/>
      <c r="H8" s="301"/>
      <c r="I8" s="301"/>
      <c r="J8" s="301"/>
      <c r="K8" s="301"/>
    </row>
    <row r="9" spans="2:11" ht="13">
      <c r="B9" s="301"/>
      <c r="C9" s="302" t="s">
        <v>174</v>
      </c>
      <c r="D9" s="301" t="s">
        <v>41</v>
      </c>
      <c r="E9" s="302" t="s">
        <v>47</v>
      </c>
      <c r="F9" s="301"/>
      <c r="G9" s="301"/>
      <c r="H9" s="301"/>
      <c r="I9" s="301"/>
      <c r="J9" s="301"/>
      <c r="K9" s="301"/>
    </row>
    <row r="10" spans="2:11" ht="13">
      <c r="B10" s="301"/>
      <c r="C10" s="301"/>
      <c r="D10" s="301"/>
      <c r="E10" s="301"/>
      <c r="F10" s="301"/>
      <c r="G10" s="301"/>
      <c r="H10" s="301"/>
      <c r="I10" s="301"/>
      <c r="J10" s="301"/>
      <c r="K10" s="301"/>
    </row>
    <row r="11" spans="2:11">
      <c r="B11" s="173"/>
      <c r="C11" s="303"/>
      <c r="D11" s="173"/>
      <c r="E11" s="173"/>
      <c r="F11" s="173"/>
      <c r="G11" s="173"/>
      <c r="H11" s="173"/>
      <c r="I11" s="173"/>
      <c r="J11" s="173"/>
      <c r="K11" s="173"/>
    </row>
    <row r="12" spans="2:11">
      <c r="B12" s="304"/>
      <c r="C12" s="305"/>
      <c r="D12" s="306"/>
      <c r="E12" s="307"/>
      <c r="F12" s="308" t="s">
        <v>175</v>
      </c>
      <c r="G12" s="307"/>
      <c r="H12" s="307"/>
      <c r="I12" s="309"/>
      <c r="J12" s="310" t="s">
        <v>176</v>
      </c>
      <c r="K12" s="311"/>
    </row>
    <row r="13" spans="2:11" s="316" customFormat="1" ht="26">
      <c r="B13" s="312" t="s">
        <v>9</v>
      </c>
      <c r="C13" s="313" t="s">
        <v>177</v>
      </c>
      <c r="D13" s="312" t="s">
        <v>178</v>
      </c>
      <c r="E13" s="314" t="s">
        <v>179</v>
      </c>
      <c r="F13" s="315" t="s">
        <v>180</v>
      </c>
      <c r="G13" s="314" t="s">
        <v>181</v>
      </c>
      <c r="H13" s="315" t="s">
        <v>182</v>
      </c>
      <c r="I13" s="314" t="s">
        <v>183</v>
      </c>
      <c r="J13" s="314" t="s">
        <v>184</v>
      </c>
      <c r="K13" s="314" t="s">
        <v>185</v>
      </c>
    </row>
    <row r="14" spans="2:11" s="320" customFormat="1" ht="13">
      <c r="B14" s="317"/>
      <c r="C14" s="318"/>
      <c r="D14" s="317" t="s">
        <v>186</v>
      </c>
      <c r="E14" s="318" t="s">
        <v>186</v>
      </c>
      <c r="F14" s="319" t="s">
        <v>186</v>
      </c>
      <c r="G14" s="318" t="s">
        <v>187</v>
      </c>
      <c r="H14" s="319" t="s">
        <v>187</v>
      </c>
      <c r="I14" s="318" t="s">
        <v>187</v>
      </c>
      <c r="J14" s="318"/>
      <c r="K14" s="318"/>
    </row>
    <row r="15" spans="2:11" s="322" customFormat="1" ht="10.5">
      <c r="B15" s="321" t="s">
        <v>188</v>
      </c>
      <c r="C15" s="321" t="s">
        <v>189</v>
      </c>
      <c r="D15" s="321" t="s">
        <v>190</v>
      </c>
      <c r="E15" s="321" t="s">
        <v>191</v>
      </c>
      <c r="F15" s="321" t="s">
        <v>192</v>
      </c>
      <c r="G15" s="321" t="s">
        <v>193</v>
      </c>
      <c r="H15" s="321" t="s">
        <v>194</v>
      </c>
      <c r="I15" s="321" t="s">
        <v>195</v>
      </c>
      <c r="J15" s="321" t="s">
        <v>196</v>
      </c>
      <c r="K15" s="321" t="s">
        <v>197</v>
      </c>
    </row>
    <row r="16" spans="2:11" ht="13">
      <c r="B16" s="323">
        <v>1</v>
      </c>
      <c r="C16" s="324" t="s">
        <v>619</v>
      </c>
      <c r="D16" s="325"/>
      <c r="E16" s="325"/>
      <c r="F16" s="326">
        <f>D16+E16</f>
        <v>0</v>
      </c>
      <c r="G16" s="327">
        <f>F16/(8*60)</f>
        <v>0</v>
      </c>
      <c r="H16" s="325">
        <v>0</v>
      </c>
      <c r="I16" s="327">
        <f>G16+H16</f>
        <v>0</v>
      </c>
      <c r="J16" s="328">
        <f>I16/(46)</f>
        <v>0</v>
      </c>
      <c r="K16" s="328">
        <f>1-J16</f>
        <v>1</v>
      </c>
    </row>
    <row r="17" spans="2:11" ht="13">
      <c r="B17" s="323">
        <v>2</v>
      </c>
      <c r="C17" s="329" t="s">
        <v>620</v>
      </c>
      <c r="D17" s="325"/>
      <c r="E17" s="325"/>
      <c r="F17" s="326">
        <f t="shared" ref="F17:F27" si="0">D17+E17</f>
        <v>0</v>
      </c>
      <c r="G17" s="327">
        <f t="shared" ref="G17:G27" si="1">F17/(8*60)</f>
        <v>0</v>
      </c>
      <c r="H17" s="325">
        <v>0</v>
      </c>
      <c r="I17" s="327">
        <f t="shared" ref="I17:I27" si="2">G17+H17</f>
        <v>0</v>
      </c>
      <c r="J17" s="328">
        <f t="shared" ref="J17:J27" si="3">I17/(46)</f>
        <v>0</v>
      </c>
      <c r="K17" s="328">
        <f t="shared" ref="K17:K28" si="4">1-J17</f>
        <v>1</v>
      </c>
    </row>
    <row r="18" spans="2:11" ht="13">
      <c r="B18" s="323">
        <v>3</v>
      </c>
      <c r="C18" s="329" t="s">
        <v>621</v>
      </c>
      <c r="D18" s="325"/>
      <c r="E18" s="325"/>
      <c r="F18" s="326">
        <f t="shared" si="0"/>
        <v>0</v>
      </c>
      <c r="G18" s="327">
        <f t="shared" si="1"/>
        <v>0</v>
      </c>
      <c r="H18" s="325">
        <v>0</v>
      </c>
      <c r="I18" s="327">
        <f t="shared" si="2"/>
        <v>0</v>
      </c>
      <c r="J18" s="328">
        <f t="shared" si="3"/>
        <v>0</v>
      </c>
      <c r="K18" s="328">
        <f t="shared" si="4"/>
        <v>1</v>
      </c>
    </row>
    <row r="19" spans="2:11" ht="13">
      <c r="B19" s="323">
        <v>4</v>
      </c>
      <c r="C19" s="324" t="s">
        <v>622</v>
      </c>
      <c r="D19" s="325">
        <v>15</v>
      </c>
      <c r="E19" s="325"/>
      <c r="F19" s="326">
        <f t="shared" si="0"/>
        <v>15</v>
      </c>
      <c r="G19" s="327">
        <f t="shared" si="1"/>
        <v>3.125E-2</v>
      </c>
      <c r="H19" s="325">
        <v>0</v>
      </c>
      <c r="I19" s="327">
        <f t="shared" si="2"/>
        <v>3.125E-2</v>
      </c>
      <c r="J19" s="328">
        <f t="shared" si="3"/>
        <v>6.793478260869565E-4</v>
      </c>
      <c r="K19" s="328">
        <f t="shared" si="4"/>
        <v>0.99932065217391308</v>
      </c>
    </row>
    <row r="20" spans="2:11" ht="13">
      <c r="B20" s="323">
        <v>5</v>
      </c>
      <c r="C20" s="329" t="s">
        <v>623</v>
      </c>
      <c r="D20" s="325"/>
      <c r="E20" s="325"/>
      <c r="F20" s="326">
        <f t="shared" si="0"/>
        <v>0</v>
      </c>
      <c r="G20" s="327">
        <f t="shared" si="1"/>
        <v>0</v>
      </c>
      <c r="H20" s="325">
        <v>1</v>
      </c>
      <c r="I20" s="327">
        <f t="shared" si="2"/>
        <v>1</v>
      </c>
      <c r="J20" s="328">
        <f t="shared" si="3"/>
        <v>2.1739130434782608E-2</v>
      </c>
      <c r="K20" s="328">
        <f t="shared" si="4"/>
        <v>0.97826086956521741</v>
      </c>
    </row>
    <row r="21" spans="2:11" ht="13">
      <c r="B21" s="323">
        <v>6</v>
      </c>
      <c r="C21" s="324" t="s">
        <v>624</v>
      </c>
      <c r="D21" s="325"/>
      <c r="E21" s="325"/>
      <c r="F21" s="326">
        <f t="shared" si="0"/>
        <v>0</v>
      </c>
      <c r="G21" s="327">
        <f t="shared" si="1"/>
        <v>0</v>
      </c>
      <c r="H21" s="325">
        <v>0</v>
      </c>
      <c r="I21" s="327">
        <f t="shared" si="2"/>
        <v>0</v>
      </c>
      <c r="J21" s="328">
        <f t="shared" si="3"/>
        <v>0</v>
      </c>
      <c r="K21" s="328">
        <f t="shared" si="4"/>
        <v>1</v>
      </c>
    </row>
    <row r="22" spans="2:11" ht="13">
      <c r="B22" s="323">
        <v>7</v>
      </c>
      <c r="C22" s="324" t="s">
        <v>625</v>
      </c>
      <c r="D22" s="325"/>
      <c r="E22" s="325">
        <v>15</v>
      </c>
      <c r="F22" s="326">
        <f t="shared" si="0"/>
        <v>15</v>
      </c>
      <c r="G22" s="327">
        <f t="shared" si="1"/>
        <v>3.125E-2</v>
      </c>
      <c r="H22" s="325">
        <v>0</v>
      </c>
      <c r="I22" s="327">
        <f t="shared" si="2"/>
        <v>3.125E-2</v>
      </c>
      <c r="J22" s="328">
        <f t="shared" si="3"/>
        <v>6.793478260869565E-4</v>
      </c>
      <c r="K22" s="328">
        <f t="shared" si="4"/>
        <v>0.99932065217391308</v>
      </c>
    </row>
    <row r="23" spans="2:11" ht="13">
      <c r="B23" s="323">
        <v>8</v>
      </c>
      <c r="C23" s="329" t="s">
        <v>626</v>
      </c>
      <c r="D23" s="325"/>
      <c r="E23" s="325"/>
      <c r="F23" s="326">
        <f t="shared" si="0"/>
        <v>0</v>
      </c>
      <c r="G23" s="327">
        <f t="shared" si="1"/>
        <v>0</v>
      </c>
      <c r="H23" s="325">
        <v>0</v>
      </c>
      <c r="I23" s="327">
        <f t="shared" si="2"/>
        <v>0</v>
      </c>
      <c r="J23" s="328">
        <f t="shared" si="3"/>
        <v>0</v>
      </c>
      <c r="K23" s="328">
        <f t="shared" si="4"/>
        <v>1</v>
      </c>
    </row>
    <row r="24" spans="2:11" ht="13">
      <c r="B24" s="323">
        <v>9</v>
      </c>
      <c r="C24" s="330" t="s">
        <v>627</v>
      </c>
      <c r="D24" s="325"/>
      <c r="E24" s="325"/>
      <c r="F24" s="326">
        <f t="shared" si="0"/>
        <v>0</v>
      </c>
      <c r="G24" s="327">
        <f t="shared" si="1"/>
        <v>0</v>
      </c>
      <c r="H24" s="325">
        <v>0</v>
      </c>
      <c r="I24" s="327">
        <f t="shared" si="2"/>
        <v>0</v>
      </c>
      <c r="J24" s="328">
        <f t="shared" si="3"/>
        <v>0</v>
      </c>
      <c r="K24" s="328">
        <f t="shared" si="4"/>
        <v>1</v>
      </c>
    </row>
    <row r="25" spans="2:11" ht="13">
      <c r="B25" s="323">
        <v>10</v>
      </c>
      <c r="C25" s="329" t="s">
        <v>628</v>
      </c>
      <c r="D25" s="325"/>
      <c r="E25" s="325"/>
      <c r="F25" s="326">
        <f t="shared" si="0"/>
        <v>0</v>
      </c>
      <c r="G25" s="327">
        <f t="shared" si="1"/>
        <v>0</v>
      </c>
      <c r="H25" s="325">
        <v>0</v>
      </c>
      <c r="I25" s="327">
        <f t="shared" si="2"/>
        <v>0</v>
      </c>
      <c r="J25" s="328">
        <f t="shared" si="3"/>
        <v>0</v>
      </c>
      <c r="K25" s="328">
        <f t="shared" si="4"/>
        <v>1</v>
      </c>
    </row>
    <row r="26" spans="2:11" ht="13">
      <c r="B26" s="323">
        <v>11</v>
      </c>
      <c r="C26" s="330" t="s">
        <v>629</v>
      </c>
      <c r="D26" s="325"/>
      <c r="E26" s="325"/>
      <c r="F26" s="326">
        <f t="shared" si="0"/>
        <v>0</v>
      </c>
      <c r="G26" s="327">
        <f t="shared" si="1"/>
        <v>0</v>
      </c>
      <c r="H26" s="325">
        <v>0</v>
      </c>
      <c r="I26" s="327">
        <f t="shared" si="2"/>
        <v>0</v>
      </c>
      <c r="J26" s="328">
        <f t="shared" si="3"/>
        <v>0</v>
      </c>
      <c r="K26" s="328">
        <f t="shared" si="4"/>
        <v>1</v>
      </c>
    </row>
    <row r="27" spans="2:11" ht="13">
      <c r="B27" s="323">
        <v>12</v>
      </c>
      <c r="C27" s="324" t="s">
        <v>630</v>
      </c>
      <c r="D27" s="325"/>
      <c r="E27" s="325"/>
      <c r="F27" s="326">
        <f t="shared" si="0"/>
        <v>0</v>
      </c>
      <c r="G27" s="327">
        <f t="shared" si="1"/>
        <v>0</v>
      </c>
      <c r="H27" s="325">
        <v>0</v>
      </c>
      <c r="I27" s="327">
        <f t="shared" si="2"/>
        <v>0</v>
      </c>
      <c r="J27" s="328">
        <f t="shared" si="3"/>
        <v>0</v>
      </c>
      <c r="K27" s="328">
        <f t="shared" si="4"/>
        <v>1</v>
      </c>
    </row>
    <row r="28" spans="2:11" ht="13">
      <c r="B28" s="331"/>
      <c r="C28" s="332" t="s">
        <v>180</v>
      </c>
      <c r="D28" s="333">
        <f t="shared" ref="D28:I28" si="5">SUM(D16:D27)</f>
        <v>15</v>
      </c>
      <c r="E28" s="334">
        <f t="shared" si="5"/>
        <v>15</v>
      </c>
      <c r="F28" s="334">
        <f t="shared" si="5"/>
        <v>30</v>
      </c>
      <c r="G28" s="335">
        <f t="shared" si="5"/>
        <v>6.25E-2</v>
      </c>
      <c r="H28" s="334">
        <f t="shared" si="5"/>
        <v>1</v>
      </c>
      <c r="I28" s="336">
        <f t="shared" si="5"/>
        <v>1.0625</v>
      </c>
      <c r="J28" s="337">
        <f>I28/46</f>
        <v>2.309782608695652E-2</v>
      </c>
      <c r="K28" s="338">
        <f t="shared" si="4"/>
        <v>0.97690217391304346</v>
      </c>
    </row>
    <row r="29" spans="2:11" ht="13">
      <c r="B29" s="339"/>
      <c r="C29" s="340"/>
      <c r="D29" s="341" t="s">
        <v>198</v>
      </c>
      <c r="E29" s="341"/>
      <c r="F29" s="341"/>
      <c r="G29" s="341"/>
      <c r="H29" s="341"/>
      <c r="I29" s="341"/>
      <c r="J29" s="341"/>
      <c r="K29" s="342">
        <f>K28</f>
        <v>0.97690217391304346</v>
      </c>
    </row>
    <row r="30" spans="2:11">
      <c r="B30" s="343"/>
      <c r="C30" s="344"/>
      <c r="D30" s="343"/>
      <c r="E30" s="343"/>
      <c r="F30" s="343"/>
      <c r="G30" s="343"/>
      <c r="H30" s="343"/>
      <c r="I30" s="343"/>
      <c r="J30" s="343"/>
      <c r="K30" s="343"/>
    </row>
    <row r="31" spans="2:11" ht="14">
      <c r="B31" s="293"/>
      <c r="C31" s="345"/>
      <c r="D31" s="345"/>
      <c r="E31" s="345"/>
      <c r="F31" s="346"/>
      <c r="G31" s="346"/>
      <c r="H31" s="346"/>
      <c r="I31" s="346"/>
      <c r="J31" s="349" t="str">
        <f>'00-DATA'!E29&amp;","&amp;'00-DATA'!H41&amp;""</f>
        <v>Kotaagung Timur,10 Nov 2023</v>
      </c>
      <c r="K31" s="414"/>
    </row>
    <row r="32" spans="2:11" ht="14">
      <c r="B32" s="343"/>
      <c r="C32" s="348" t="s">
        <v>172</v>
      </c>
      <c r="D32" s="346"/>
      <c r="E32" s="345"/>
      <c r="F32" s="349" t="s">
        <v>39</v>
      </c>
      <c r="G32" s="346"/>
      <c r="H32" s="346"/>
      <c r="I32" s="346"/>
      <c r="J32" s="348" t="s">
        <v>40</v>
      </c>
      <c r="K32" s="346"/>
    </row>
    <row r="33" spans="2:11" ht="14">
      <c r="B33" s="343"/>
      <c r="C33" s="349"/>
      <c r="D33" s="346"/>
      <c r="E33" s="345"/>
      <c r="F33" s="349"/>
      <c r="G33" s="348"/>
      <c r="H33" s="346"/>
      <c r="I33" s="346"/>
      <c r="J33" s="346"/>
      <c r="K33" s="346"/>
    </row>
    <row r="34" spans="2:11" ht="14">
      <c r="B34" s="343"/>
      <c r="C34" s="349"/>
      <c r="D34" s="346"/>
      <c r="E34" s="345"/>
      <c r="F34" s="349"/>
      <c r="G34" s="347"/>
      <c r="H34" s="346"/>
      <c r="I34" s="346"/>
      <c r="J34" s="346"/>
      <c r="K34" s="346"/>
    </row>
    <row r="35" spans="2:11" ht="14">
      <c r="B35" s="343"/>
      <c r="C35" s="350" t="str">
        <f>'00-DATA'!E5&amp;""</f>
        <v>Heru Porwanto</v>
      </c>
      <c r="D35" s="351"/>
      <c r="E35" s="352"/>
      <c r="F35" s="350" t="str">
        <f>'00-DATA'!E33&amp;""</f>
        <v>PONIJAN.</v>
      </c>
      <c r="G35" s="351"/>
      <c r="H35" s="351"/>
      <c r="I35" s="351"/>
      <c r="J35" s="350" t="str">
        <f>'00-DATA'!E17&amp;""</f>
        <v>Dra. Ratih Purwasih, M.Pd.</v>
      </c>
      <c r="K35" s="346"/>
    </row>
    <row r="36" spans="2:11" ht="14">
      <c r="B36" s="343"/>
      <c r="C36" s="349" t="str">
        <f>"NIP. "&amp;'00-DATA'!E6&amp;""</f>
        <v>NIP. "198010072014061003</v>
      </c>
      <c r="D36" s="346"/>
      <c r="E36" s="353"/>
      <c r="F36" s="413" t="str">
        <f>"NIP. "&amp;'00-DATA'!E34&amp;""</f>
        <v>NIP. 19660605 199403 1 012</v>
      </c>
      <c r="G36" s="346"/>
      <c r="H36" s="346"/>
      <c r="I36" s="346"/>
      <c r="J36" s="413" t="str">
        <f>"NIP. "&amp;'00-DATA'!E18&amp;""</f>
        <v>NIP. 19680610 199903 2 001</v>
      </c>
      <c r="K36" s="346"/>
    </row>
  </sheetData>
  <sheetProtection sheet="1" objects="1" scenarios="1"/>
  <protectedRanges>
    <protectedRange sqref="C16:C27" name="Range2"/>
    <protectedRange sqref="D16:E27 H16:H27" name="Range1"/>
  </protectedRanges>
  <mergeCells count="2">
    <mergeCell ref="B3:K3"/>
    <mergeCell ref="B4:K4"/>
  </mergeCells>
  <printOptions horizontalCentered="1"/>
  <pageMargins left="0.70866141732283472" right="0.70866141732283472" top="0.78740157480314965" bottom="0.74803149606299213" header="0.31496062992125984" footer="0.31496062992125984"/>
  <pageSetup paperSize="9" orientation="landscape"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43"/>
  <sheetViews>
    <sheetView showGridLines="0" zoomScale="80" zoomScaleNormal="80" zoomScaleSheetLayoutView="80" workbookViewId="0">
      <pane xSplit="5" ySplit="8" topLeftCell="F9" activePane="bottomRight" state="frozen"/>
      <selection activeCell="E37" sqref="E37"/>
      <selection pane="topRight" activeCell="E37" sqref="E37"/>
      <selection pane="bottomLeft" activeCell="E37" sqref="E37"/>
      <selection pane="bottomRight"/>
    </sheetView>
  </sheetViews>
  <sheetFormatPr defaultColWidth="9.1796875" defaultRowHeight="12.5"/>
  <cols>
    <col min="1" max="1" width="9.453125" style="343" customWidth="1"/>
    <col min="2" max="2" width="5.54296875" style="343" customWidth="1"/>
    <col min="3" max="3" width="14.54296875" style="343" customWidth="1"/>
    <col min="4" max="4" width="4.1796875" style="343" customWidth="1"/>
    <col min="5" max="5" width="28.54296875" style="343" customWidth="1"/>
    <col min="6" max="35" width="4.1796875" style="389" customWidth="1"/>
    <col min="36" max="36" width="12.26953125" style="343" hidden="1" customWidth="1"/>
    <col min="37" max="37" width="6.54296875" style="343" customWidth="1"/>
    <col min="38" max="16384" width="9.1796875" style="343"/>
  </cols>
  <sheetData>
    <row r="1" spans="1:38" ht="36.75" customHeight="1">
      <c r="A1" s="355"/>
      <c r="B1" s="355"/>
      <c r="C1" s="355"/>
      <c r="D1" s="355"/>
      <c r="E1" s="355"/>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5"/>
      <c r="AK1" s="355"/>
      <c r="AL1" s="355"/>
    </row>
    <row r="2" spans="1:38" ht="28.5" customHeight="1">
      <c r="A2" s="357"/>
      <c r="B2" s="358"/>
      <c r="C2" s="624" t="s">
        <v>325</v>
      </c>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419"/>
      <c r="AJ2" s="359"/>
      <c r="AK2" s="359"/>
      <c r="AL2" s="359"/>
    </row>
    <row r="3" spans="1:38" ht="28.5" customHeight="1">
      <c r="A3" s="357"/>
      <c r="B3" s="358"/>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359"/>
      <c r="AK3" s="359"/>
      <c r="AL3" s="359"/>
    </row>
    <row r="4" spans="1:38" ht="17.25" customHeight="1">
      <c r="A4" s="357"/>
      <c r="B4" s="360"/>
      <c r="C4" s="360" t="s">
        <v>19</v>
      </c>
      <c r="D4" s="360" t="s">
        <v>41</v>
      </c>
      <c r="E4" s="360" t="str">
        <f>'00-DATA'!E5&amp;""</f>
        <v>Heru Porwanto</v>
      </c>
      <c r="F4" s="361"/>
      <c r="G4" s="361"/>
      <c r="H4" s="361"/>
      <c r="I4" s="361"/>
      <c r="J4" s="361"/>
      <c r="K4" s="361"/>
      <c r="L4" s="361"/>
      <c r="M4" s="361"/>
      <c r="N4" s="361"/>
      <c r="O4" s="361"/>
      <c r="P4" s="361"/>
      <c r="Q4" s="361"/>
      <c r="R4" s="361"/>
      <c r="S4" s="361"/>
      <c r="T4" s="361"/>
      <c r="U4" s="361"/>
      <c r="V4" s="361"/>
      <c r="W4" s="361"/>
      <c r="X4" s="360" t="s">
        <v>199</v>
      </c>
      <c r="Y4" s="361"/>
      <c r="Z4" s="361"/>
      <c r="AA4" s="361" t="s">
        <v>41</v>
      </c>
      <c r="AB4" s="360" t="str">
        <f>'00-DATA'!E33&amp;""</f>
        <v>PONIJAN.</v>
      </c>
      <c r="AC4" s="361"/>
      <c r="AD4" s="361"/>
      <c r="AE4" s="361"/>
      <c r="AF4" s="361"/>
      <c r="AG4" s="361"/>
      <c r="AH4" s="361"/>
      <c r="AI4" s="361"/>
      <c r="AJ4" s="359"/>
      <c r="AK4" s="359"/>
      <c r="AL4" s="359"/>
    </row>
    <row r="5" spans="1:38" ht="17.25" customHeight="1">
      <c r="A5" s="357"/>
      <c r="B5" s="360"/>
      <c r="C5" s="360" t="s">
        <v>48</v>
      </c>
      <c r="D5" s="360" t="s">
        <v>41</v>
      </c>
      <c r="E5" s="360" t="str">
        <f>'00-DATA'!E6&amp;""</f>
        <v>"198010072014061003</v>
      </c>
      <c r="F5" s="361"/>
      <c r="G5" s="361"/>
      <c r="H5" s="361"/>
      <c r="I5" s="361"/>
      <c r="J5" s="361"/>
      <c r="K5" s="361"/>
      <c r="L5" s="361"/>
      <c r="M5" s="361"/>
      <c r="N5" s="361"/>
      <c r="O5" s="361"/>
      <c r="P5" s="361"/>
      <c r="Q5" s="361"/>
      <c r="R5" s="361"/>
      <c r="S5" s="361"/>
      <c r="T5" s="361"/>
      <c r="U5" s="361"/>
      <c r="V5" s="361"/>
      <c r="W5" s="361"/>
      <c r="X5" s="360" t="s">
        <v>48</v>
      </c>
      <c r="Y5" s="361"/>
      <c r="Z5" s="361"/>
      <c r="AA5" s="361" t="s">
        <v>41</v>
      </c>
      <c r="AB5" s="360" t="str">
        <f>'00-DATA'!E34&amp;""</f>
        <v>19660605 199403 1 012</v>
      </c>
      <c r="AC5" s="361"/>
      <c r="AD5" s="361"/>
      <c r="AE5" s="361"/>
      <c r="AF5" s="361"/>
      <c r="AG5" s="361"/>
      <c r="AH5" s="361"/>
      <c r="AI5" s="361"/>
      <c r="AJ5" s="359"/>
      <c r="AK5" s="359"/>
      <c r="AL5" s="359"/>
    </row>
    <row r="6" spans="1:38" ht="17.25" customHeight="1">
      <c r="A6" s="357"/>
      <c r="B6" s="360"/>
      <c r="C6" s="360" t="s">
        <v>200</v>
      </c>
      <c r="D6" s="362" t="s">
        <v>41</v>
      </c>
      <c r="E6" s="360" t="s">
        <v>632</v>
      </c>
      <c r="F6" s="361"/>
      <c r="G6" s="361"/>
      <c r="H6" s="361"/>
      <c r="I6" s="361"/>
      <c r="J6" s="361"/>
      <c r="K6" s="361"/>
      <c r="L6" s="361"/>
      <c r="M6" s="361"/>
      <c r="N6" s="361"/>
      <c r="O6" s="361"/>
      <c r="P6" s="361"/>
      <c r="Q6" s="361"/>
      <c r="R6" s="361"/>
      <c r="S6" s="361"/>
      <c r="T6" s="361"/>
      <c r="U6" s="361"/>
      <c r="V6" s="361"/>
      <c r="W6" s="361"/>
      <c r="X6" s="360" t="s">
        <v>201</v>
      </c>
      <c r="Y6" s="361"/>
      <c r="Z6" s="361"/>
      <c r="AA6" s="363" t="s">
        <v>41</v>
      </c>
      <c r="AB6" s="625">
        <f>AL40</f>
        <v>21.428571428571423</v>
      </c>
      <c r="AC6" s="625"/>
      <c r="AD6" s="361"/>
      <c r="AE6" s="361"/>
      <c r="AF6" s="361"/>
      <c r="AG6" s="361"/>
      <c r="AH6" s="361"/>
      <c r="AI6" s="361"/>
      <c r="AJ6" s="359"/>
      <c r="AK6" s="359"/>
      <c r="AL6" s="359"/>
    </row>
    <row r="7" spans="1:38">
      <c r="A7" s="357"/>
      <c r="B7" s="626" t="s">
        <v>202</v>
      </c>
      <c r="C7" s="626" t="s">
        <v>203</v>
      </c>
      <c r="D7" s="628" t="s">
        <v>204</v>
      </c>
      <c r="E7" s="629"/>
      <c r="F7" s="364" t="s">
        <v>50</v>
      </c>
      <c r="G7" s="365"/>
      <c r="H7" s="366">
        <v>1</v>
      </c>
      <c r="I7" s="364" t="s">
        <v>50</v>
      </c>
      <c r="J7" s="365"/>
      <c r="K7" s="366"/>
      <c r="L7" s="364" t="s">
        <v>50</v>
      </c>
      <c r="M7" s="365"/>
      <c r="N7" s="366"/>
      <c r="O7" s="364" t="s">
        <v>50</v>
      </c>
      <c r="P7" s="365"/>
      <c r="Q7" s="366"/>
      <c r="R7" s="364" t="s">
        <v>50</v>
      </c>
      <c r="S7" s="365"/>
      <c r="T7" s="366"/>
      <c r="U7" s="364" t="s">
        <v>50</v>
      </c>
      <c r="V7" s="365"/>
      <c r="W7" s="366"/>
      <c r="X7" s="364" t="s">
        <v>50</v>
      </c>
      <c r="Y7" s="365"/>
      <c r="Z7" s="366"/>
      <c r="AA7" s="364" t="s">
        <v>50</v>
      </c>
      <c r="AB7" s="365"/>
      <c r="AC7" s="366"/>
      <c r="AD7" s="364" t="s">
        <v>50</v>
      </c>
      <c r="AE7" s="365"/>
      <c r="AF7" s="366"/>
      <c r="AG7" s="364" t="s">
        <v>50</v>
      </c>
      <c r="AH7" s="365"/>
      <c r="AI7" s="366"/>
      <c r="AJ7" s="359"/>
      <c r="AK7" s="359"/>
      <c r="AL7" s="359"/>
    </row>
    <row r="8" spans="1:38">
      <c r="A8" s="357"/>
      <c r="B8" s="627"/>
      <c r="C8" s="627"/>
      <c r="D8" s="630"/>
      <c r="E8" s="631"/>
      <c r="F8" s="367">
        <v>0</v>
      </c>
      <c r="G8" s="367">
        <v>1</v>
      </c>
      <c r="H8" s="367">
        <v>2</v>
      </c>
      <c r="I8" s="367">
        <v>0</v>
      </c>
      <c r="J8" s="367">
        <v>1</v>
      </c>
      <c r="K8" s="367">
        <v>2</v>
      </c>
      <c r="L8" s="367">
        <v>0</v>
      </c>
      <c r="M8" s="367">
        <v>1</v>
      </c>
      <c r="N8" s="367">
        <v>2</v>
      </c>
      <c r="O8" s="367">
        <v>0</v>
      </c>
      <c r="P8" s="367">
        <v>1</v>
      </c>
      <c r="Q8" s="367">
        <v>2</v>
      </c>
      <c r="R8" s="367">
        <v>0</v>
      </c>
      <c r="S8" s="367">
        <v>1</v>
      </c>
      <c r="T8" s="367">
        <v>2</v>
      </c>
      <c r="U8" s="367">
        <v>0</v>
      </c>
      <c r="V8" s="367">
        <v>1</v>
      </c>
      <c r="W8" s="367">
        <v>2</v>
      </c>
      <c r="X8" s="367">
        <v>0</v>
      </c>
      <c r="Y8" s="367">
        <v>1</v>
      </c>
      <c r="Z8" s="367">
        <v>2</v>
      </c>
      <c r="AA8" s="367">
        <v>0</v>
      </c>
      <c r="AB8" s="367">
        <v>1</v>
      </c>
      <c r="AC8" s="367">
        <v>2</v>
      </c>
      <c r="AD8" s="367">
        <v>0</v>
      </c>
      <c r="AE8" s="367">
        <v>1</v>
      </c>
      <c r="AF8" s="367">
        <v>2</v>
      </c>
      <c r="AG8" s="367">
        <v>0</v>
      </c>
      <c r="AH8" s="367">
        <v>1</v>
      </c>
      <c r="AI8" s="367">
        <v>2</v>
      </c>
      <c r="AJ8" s="359"/>
      <c r="AK8" s="359"/>
      <c r="AL8" s="359"/>
    </row>
    <row r="9" spans="1:38" ht="29.25" customHeight="1">
      <c r="A9" s="357"/>
      <c r="B9" s="368">
        <v>1</v>
      </c>
      <c r="C9" s="418" t="s">
        <v>326</v>
      </c>
      <c r="D9" s="496">
        <v>1</v>
      </c>
      <c r="E9" s="497" t="s">
        <v>327</v>
      </c>
      <c r="F9" s="523"/>
      <c r="G9" s="523"/>
      <c r="H9" s="523"/>
      <c r="I9" s="524"/>
      <c r="J9" s="524"/>
      <c r="K9" s="524"/>
      <c r="L9" s="523"/>
      <c r="M9" s="523"/>
      <c r="N9" s="523"/>
      <c r="O9" s="524"/>
      <c r="P9" s="524"/>
      <c r="Q9" s="524"/>
      <c r="R9" s="523"/>
      <c r="S9" s="523"/>
      <c r="T9" s="523"/>
      <c r="U9" s="524"/>
      <c r="V9" s="524"/>
      <c r="W9" s="524"/>
      <c r="X9" s="523"/>
      <c r="Y9" s="523"/>
      <c r="Z9" s="523"/>
      <c r="AA9" s="524"/>
      <c r="AB9" s="524"/>
      <c r="AC9" s="524"/>
      <c r="AD9" s="523"/>
      <c r="AE9" s="523"/>
      <c r="AF9" s="523"/>
      <c r="AG9" s="524"/>
      <c r="AH9" s="524"/>
      <c r="AI9" s="524"/>
      <c r="AJ9" s="359"/>
      <c r="AK9" s="359"/>
      <c r="AL9" s="359"/>
    </row>
    <row r="10" spans="1:38" ht="29.25" customHeight="1">
      <c r="A10" s="357"/>
      <c r="B10" s="371"/>
      <c r="C10" s="372"/>
      <c r="D10" s="496">
        <v>2</v>
      </c>
      <c r="E10" s="497" t="s">
        <v>328</v>
      </c>
      <c r="F10" s="523"/>
      <c r="G10" s="523"/>
      <c r="H10" s="523"/>
      <c r="I10" s="524"/>
      <c r="J10" s="524"/>
      <c r="K10" s="524"/>
      <c r="L10" s="523"/>
      <c r="M10" s="523"/>
      <c r="N10" s="523"/>
      <c r="O10" s="524"/>
      <c r="P10" s="524"/>
      <c r="Q10" s="524"/>
      <c r="R10" s="523"/>
      <c r="S10" s="523"/>
      <c r="T10" s="523"/>
      <c r="U10" s="524"/>
      <c r="V10" s="524"/>
      <c r="W10" s="524"/>
      <c r="X10" s="523"/>
      <c r="Y10" s="523"/>
      <c r="Z10" s="523"/>
      <c r="AA10" s="524"/>
      <c r="AB10" s="524"/>
      <c r="AC10" s="524"/>
      <c r="AD10" s="523"/>
      <c r="AE10" s="523"/>
      <c r="AF10" s="523"/>
      <c r="AG10" s="524"/>
      <c r="AH10" s="524"/>
      <c r="AI10" s="524"/>
      <c r="AJ10" s="359"/>
      <c r="AK10" s="359"/>
      <c r="AL10" s="359"/>
    </row>
    <row r="11" spans="1:38" ht="29.25" customHeight="1">
      <c r="A11" s="357"/>
      <c r="B11" s="371"/>
      <c r="C11" s="372"/>
      <c r="D11" s="496">
        <v>3</v>
      </c>
      <c r="E11" s="497" t="s">
        <v>329</v>
      </c>
      <c r="F11" s="523"/>
      <c r="G11" s="523"/>
      <c r="H11" s="523"/>
      <c r="I11" s="524"/>
      <c r="J11" s="524"/>
      <c r="K11" s="524"/>
      <c r="L11" s="523"/>
      <c r="M11" s="523"/>
      <c r="N11" s="523"/>
      <c r="O11" s="524"/>
      <c r="P11" s="524"/>
      <c r="Q11" s="524"/>
      <c r="R11" s="523"/>
      <c r="S11" s="523"/>
      <c r="T11" s="523"/>
      <c r="U11" s="524"/>
      <c r="V11" s="524"/>
      <c r="W11" s="524"/>
      <c r="X11" s="523"/>
      <c r="Y11" s="523"/>
      <c r="Z11" s="523"/>
      <c r="AA11" s="524"/>
      <c r="AB11" s="524"/>
      <c r="AC11" s="524"/>
      <c r="AD11" s="523"/>
      <c r="AE11" s="523"/>
      <c r="AF11" s="523"/>
      <c r="AG11" s="524"/>
      <c r="AH11" s="524"/>
      <c r="AI11" s="524"/>
      <c r="AJ11" s="359"/>
      <c r="AK11" s="359"/>
      <c r="AL11" s="359"/>
    </row>
    <row r="12" spans="1:38" ht="29.25" customHeight="1">
      <c r="A12" s="357"/>
      <c r="B12" s="371"/>
      <c r="C12" s="372"/>
      <c r="D12" s="496">
        <v>4</v>
      </c>
      <c r="E12" s="497" t="s">
        <v>330</v>
      </c>
      <c r="F12" s="523"/>
      <c r="G12" s="523"/>
      <c r="H12" s="523"/>
      <c r="I12" s="524"/>
      <c r="J12" s="524"/>
      <c r="K12" s="524"/>
      <c r="L12" s="523"/>
      <c r="M12" s="523"/>
      <c r="N12" s="523"/>
      <c r="O12" s="524"/>
      <c r="P12" s="524"/>
      <c r="Q12" s="524"/>
      <c r="R12" s="523"/>
      <c r="S12" s="523"/>
      <c r="T12" s="523"/>
      <c r="U12" s="524"/>
      <c r="V12" s="524"/>
      <c r="W12" s="524"/>
      <c r="X12" s="523"/>
      <c r="Y12" s="523"/>
      <c r="Z12" s="523"/>
      <c r="AA12" s="524"/>
      <c r="AB12" s="524"/>
      <c r="AC12" s="524"/>
      <c r="AD12" s="523"/>
      <c r="AE12" s="523"/>
      <c r="AF12" s="523"/>
      <c r="AG12" s="524"/>
      <c r="AH12" s="524"/>
      <c r="AI12" s="524"/>
      <c r="AJ12" s="359"/>
      <c r="AK12" s="359"/>
      <c r="AL12" s="359"/>
    </row>
    <row r="13" spans="1:38" ht="29.25" customHeight="1">
      <c r="A13" s="357"/>
      <c r="B13" s="371"/>
      <c r="C13" s="372"/>
      <c r="D13" s="496">
        <v>5</v>
      </c>
      <c r="E13" s="497" t="s">
        <v>331</v>
      </c>
      <c r="F13" s="523"/>
      <c r="G13" s="523"/>
      <c r="H13" s="523"/>
      <c r="I13" s="524"/>
      <c r="J13" s="524"/>
      <c r="K13" s="524"/>
      <c r="L13" s="523"/>
      <c r="M13" s="523"/>
      <c r="N13" s="523"/>
      <c r="O13" s="524"/>
      <c r="P13" s="524"/>
      <c r="Q13" s="524"/>
      <c r="R13" s="523"/>
      <c r="S13" s="523"/>
      <c r="T13" s="523"/>
      <c r="U13" s="524"/>
      <c r="V13" s="524"/>
      <c r="W13" s="524"/>
      <c r="X13" s="523"/>
      <c r="Y13" s="523"/>
      <c r="Z13" s="523"/>
      <c r="AA13" s="524"/>
      <c r="AB13" s="524"/>
      <c r="AC13" s="524"/>
      <c r="AD13" s="523"/>
      <c r="AE13" s="523"/>
      <c r="AF13" s="523"/>
      <c r="AG13" s="524"/>
      <c r="AH13" s="524"/>
      <c r="AI13" s="524"/>
      <c r="AJ13" s="359"/>
      <c r="AK13" s="359"/>
      <c r="AL13" s="359"/>
    </row>
    <row r="14" spans="1:38" ht="29.25" customHeight="1">
      <c r="A14" s="357"/>
      <c r="B14" s="371"/>
      <c r="C14" s="372"/>
      <c r="D14" s="496">
        <v>6</v>
      </c>
      <c r="E14" s="497" t="s">
        <v>332</v>
      </c>
      <c r="F14" s="523"/>
      <c r="G14" s="523"/>
      <c r="H14" s="523"/>
      <c r="I14" s="524"/>
      <c r="J14" s="524"/>
      <c r="K14" s="524"/>
      <c r="L14" s="523"/>
      <c r="M14" s="523"/>
      <c r="N14" s="523"/>
      <c r="O14" s="524"/>
      <c r="P14" s="524"/>
      <c r="Q14" s="524"/>
      <c r="R14" s="523"/>
      <c r="S14" s="523"/>
      <c r="T14" s="523"/>
      <c r="U14" s="524"/>
      <c r="V14" s="524"/>
      <c r="W14" s="524"/>
      <c r="X14" s="523"/>
      <c r="Y14" s="523"/>
      <c r="Z14" s="523"/>
      <c r="AA14" s="524"/>
      <c r="AB14" s="524"/>
      <c r="AC14" s="524"/>
      <c r="AD14" s="523"/>
      <c r="AE14" s="523"/>
      <c r="AF14" s="523"/>
      <c r="AG14" s="524"/>
      <c r="AH14" s="524"/>
      <c r="AI14" s="524"/>
      <c r="AJ14" s="359"/>
      <c r="AK14" s="359"/>
      <c r="AL14" s="359"/>
    </row>
    <row r="15" spans="1:38" ht="29.25" customHeight="1">
      <c r="A15" s="357"/>
      <c r="B15" s="371"/>
      <c r="C15" s="372"/>
      <c r="D15" s="496">
        <v>7</v>
      </c>
      <c r="E15" s="497" t="s">
        <v>333</v>
      </c>
      <c r="F15" s="523"/>
      <c r="G15" s="523"/>
      <c r="H15" s="523"/>
      <c r="I15" s="524"/>
      <c r="J15" s="524"/>
      <c r="K15" s="524"/>
      <c r="L15" s="523"/>
      <c r="M15" s="523"/>
      <c r="N15" s="523"/>
      <c r="O15" s="524"/>
      <c r="P15" s="524"/>
      <c r="Q15" s="524"/>
      <c r="R15" s="523"/>
      <c r="S15" s="523"/>
      <c r="T15" s="523"/>
      <c r="U15" s="524"/>
      <c r="V15" s="524"/>
      <c r="W15" s="524"/>
      <c r="X15" s="523"/>
      <c r="Y15" s="523"/>
      <c r="Z15" s="523"/>
      <c r="AA15" s="524"/>
      <c r="AB15" s="524"/>
      <c r="AC15" s="524"/>
      <c r="AD15" s="523"/>
      <c r="AE15" s="523"/>
      <c r="AF15" s="523"/>
      <c r="AG15" s="524"/>
      <c r="AH15" s="524"/>
      <c r="AI15" s="524"/>
      <c r="AJ15" s="359"/>
      <c r="AK15" s="359"/>
      <c r="AL15" s="359"/>
    </row>
    <row r="16" spans="1:38" ht="25">
      <c r="A16" s="357"/>
      <c r="B16" s="371"/>
      <c r="C16" s="372"/>
      <c r="D16" s="496">
        <v>8</v>
      </c>
      <c r="E16" s="497" t="s">
        <v>334</v>
      </c>
      <c r="F16" s="523"/>
      <c r="G16" s="523"/>
      <c r="H16" s="523"/>
      <c r="I16" s="524"/>
      <c r="J16" s="524"/>
      <c r="K16" s="524"/>
      <c r="L16" s="523"/>
      <c r="M16" s="523"/>
      <c r="N16" s="523"/>
      <c r="O16" s="524"/>
      <c r="P16" s="524"/>
      <c r="Q16" s="524"/>
      <c r="R16" s="523"/>
      <c r="S16" s="523"/>
      <c r="T16" s="523"/>
      <c r="U16" s="524"/>
      <c r="V16" s="524"/>
      <c r="W16" s="524"/>
      <c r="X16" s="523"/>
      <c r="Y16" s="523"/>
      <c r="Z16" s="523"/>
      <c r="AA16" s="524"/>
      <c r="AB16" s="524"/>
      <c r="AC16" s="524"/>
      <c r="AD16" s="523"/>
      <c r="AE16" s="523"/>
      <c r="AF16" s="523"/>
      <c r="AG16" s="524"/>
      <c r="AH16" s="524"/>
      <c r="AI16" s="524"/>
      <c r="AJ16" s="359"/>
      <c r="AK16" s="359"/>
      <c r="AL16" s="359"/>
    </row>
    <row r="17" spans="1:38" ht="29.25" customHeight="1">
      <c r="A17" s="357"/>
      <c r="B17" s="371"/>
      <c r="C17" s="372"/>
      <c r="D17" s="496">
        <v>9</v>
      </c>
      <c r="E17" s="497" t="s">
        <v>335</v>
      </c>
      <c r="F17" s="523"/>
      <c r="G17" s="523"/>
      <c r="H17" s="523"/>
      <c r="I17" s="524"/>
      <c r="J17" s="524"/>
      <c r="K17" s="524"/>
      <c r="L17" s="523"/>
      <c r="M17" s="523"/>
      <c r="N17" s="523"/>
      <c r="O17" s="524"/>
      <c r="P17" s="524"/>
      <c r="Q17" s="524"/>
      <c r="R17" s="523"/>
      <c r="S17" s="523"/>
      <c r="T17" s="523"/>
      <c r="U17" s="524"/>
      <c r="V17" s="524"/>
      <c r="W17" s="524"/>
      <c r="X17" s="523"/>
      <c r="Y17" s="523"/>
      <c r="Z17" s="523"/>
      <c r="AA17" s="524"/>
      <c r="AB17" s="524"/>
      <c r="AC17" s="524"/>
      <c r="AD17" s="523"/>
      <c r="AE17" s="523"/>
      <c r="AF17" s="523"/>
      <c r="AG17" s="524"/>
      <c r="AH17" s="524"/>
      <c r="AI17" s="524"/>
      <c r="AJ17" s="359"/>
      <c r="AK17" s="359"/>
      <c r="AL17" s="359"/>
    </row>
    <row r="18" spans="1:38" ht="29.25" customHeight="1">
      <c r="A18" s="357"/>
      <c r="B18" s="373"/>
      <c r="C18" s="374"/>
      <c r="D18" s="496">
        <v>10</v>
      </c>
      <c r="E18" s="497" t="s">
        <v>336</v>
      </c>
      <c r="F18" s="523"/>
      <c r="G18" s="523"/>
      <c r="H18" s="523"/>
      <c r="I18" s="524"/>
      <c r="J18" s="524"/>
      <c r="K18" s="524"/>
      <c r="L18" s="523"/>
      <c r="M18" s="523"/>
      <c r="N18" s="523"/>
      <c r="O18" s="524"/>
      <c r="P18" s="524"/>
      <c r="Q18" s="524"/>
      <c r="R18" s="523"/>
      <c r="S18" s="523"/>
      <c r="T18" s="523"/>
      <c r="U18" s="524"/>
      <c r="V18" s="524"/>
      <c r="W18" s="524"/>
      <c r="X18" s="523"/>
      <c r="Y18" s="523"/>
      <c r="Z18" s="523"/>
      <c r="AA18" s="524"/>
      <c r="AB18" s="524"/>
      <c r="AC18" s="524"/>
      <c r="AD18" s="523"/>
      <c r="AE18" s="523"/>
      <c r="AF18" s="523"/>
      <c r="AG18" s="524"/>
      <c r="AH18" s="524"/>
      <c r="AI18" s="524"/>
      <c r="AJ18" s="359"/>
      <c r="AK18" s="359"/>
      <c r="AL18" s="359"/>
    </row>
    <row r="19" spans="1:38" ht="35.25" customHeight="1">
      <c r="A19" s="357"/>
      <c r="B19" s="368">
        <v>2</v>
      </c>
      <c r="C19" s="622" t="s">
        <v>337</v>
      </c>
      <c r="D19" s="496">
        <v>1</v>
      </c>
      <c r="E19" s="497" t="s">
        <v>338</v>
      </c>
      <c r="F19" s="523"/>
      <c r="G19" s="523"/>
      <c r="H19" s="523"/>
      <c r="I19" s="524"/>
      <c r="J19" s="524"/>
      <c r="K19" s="524"/>
      <c r="L19" s="523"/>
      <c r="M19" s="523"/>
      <c r="N19" s="523"/>
      <c r="O19" s="524"/>
      <c r="P19" s="524"/>
      <c r="Q19" s="524"/>
      <c r="R19" s="523"/>
      <c r="S19" s="523"/>
      <c r="T19" s="523"/>
      <c r="U19" s="524"/>
      <c r="V19" s="524"/>
      <c r="W19" s="524"/>
      <c r="X19" s="523"/>
      <c r="Y19" s="523"/>
      <c r="Z19" s="523"/>
      <c r="AA19" s="524"/>
      <c r="AB19" s="524"/>
      <c r="AC19" s="524"/>
      <c r="AD19" s="523"/>
      <c r="AE19" s="523"/>
      <c r="AF19" s="523"/>
      <c r="AG19" s="524"/>
      <c r="AH19" s="524"/>
      <c r="AI19" s="524"/>
      <c r="AJ19" s="359"/>
      <c r="AK19" s="359"/>
      <c r="AL19" s="359"/>
    </row>
    <row r="20" spans="1:38" ht="29.25" customHeight="1">
      <c r="A20" s="357"/>
      <c r="B20" s="371"/>
      <c r="C20" s="623"/>
      <c r="D20" s="496">
        <v>2</v>
      </c>
      <c r="E20" s="497" t="s">
        <v>339</v>
      </c>
      <c r="F20" s="523"/>
      <c r="G20" s="523"/>
      <c r="H20" s="523"/>
      <c r="I20" s="524"/>
      <c r="J20" s="524"/>
      <c r="K20" s="524"/>
      <c r="L20" s="523"/>
      <c r="M20" s="523"/>
      <c r="N20" s="523"/>
      <c r="O20" s="524"/>
      <c r="P20" s="524"/>
      <c r="Q20" s="524"/>
      <c r="R20" s="523"/>
      <c r="S20" s="523"/>
      <c r="T20" s="523"/>
      <c r="U20" s="524"/>
      <c r="V20" s="524"/>
      <c r="W20" s="524"/>
      <c r="X20" s="523"/>
      <c r="Y20" s="523"/>
      <c r="Z20" s="523"/>
      <c r="AA20" s="524"/>
      <c r="AB20" s="524"/>
      <c r="AC20" s="524"/>
      <c r="AD20" s="523"/>
      <c r="AE20" s="523"/>
      <c r="AF20" s="523"/>
      <c r="AG20" s="524"/>
      <c r="AH20" s="524"/>
      <c r="AI20" s="524"/>
      <c r="AJ20" s="359"/>
      <c r="AK20" s="359"/>
      <c r="AL20" s="359"/>
    </row>
    <row r="21" spans="1:38" ht="39" customHeight="1">
      <c r="A21" s="357"/>
      <c r="B21" s="371"/>
      <c r="C21" s="372"/>
      <c r="D21" s="496">
        <v>3</v>
      </c>
      <c r="E21" s="497" t="s">
        <v>340</v>
      </c>
      <c r="F21" s="523"/>
      <c r="G21" s="523"/>
      <c r="H21" s="523"/>
      <c r="I21" s="524"/>
      <c r="J21" s="524"/>
      <c r="K21" s="524"/>
      <c r="L21" s="523"/>
      <c r="M21" s="523"/>
      <c r="N21" s="523"/>
      <c r="O21" s="524"/>
      <c r="P21" s="524"/>
      <c r="Q21" s="524"/>
      <c r="R21" s="523"/>
      <c r="S21" s="523"/>
      <c r="T21" s="523"/>
      <c r="U21" s="524"/>
      <c r="V21" s="524"/>
      <c r="W21" s="524"/>
      <c r="X21" s="523"/>
      <c r="Y21" s="523"/>
      <c r="Z21" s="523"/>
      <c r="AA21" s="524"/>
      <c r="AB21" s="524"/>
      <c r="AC21" s="524"/>
      <c r="AD21" s="523"/>
      <c r="AE21" s="523"/>
      <c r="AF21" s="523"/>
      <c r="AG21" s="524"/>
      <c r="AH21" s="524"/>
      <c r="AI21" s="524"/>
      <c r="AJ21" s="359"/>
      <c r="AK21" s="359"/>
      <c r="AL21" s="359"/>
    </row>
    <row r="22" spans="1:38" ht="29.25" customHeight="1">
      <c r="A22" s="357"/>
      <c r="B22" s="371"/>
      <c r="C22" s="372"/>
      <c r="D22" s="496">
        <v>4</v>
      </c>
      <c r="E22" s="497" t="s">
        <v>341</v>
      </c>
      <c r="F22" s="523"/>
      <c r="G22" s="523"/>
      <c r="H22" s="523"/>
      <c r="I22" s="524"/>
      <c r="J22" s="524"/>
      <c r="K22" s="524"/>
      <c r="L22" s="523"/>
      <c r="M22" s="523"/>
      <c r="N22" s="523"/>
      <c r="O22" s="524"/>
      <c r="P22" s="524"/>
      <c r="Q22" s="524"/>
      <c r="R22" s="523"/>
      <c r="S22" s="523"/>
      <c r="T22" s="523"/>
      <c r="U22" s="524"/>
      <c r="V22" s="524"/>
      <c r="W22" s="524"/>
      <c r="X22" s="523"/>
      <c r="Y22" s="523"/>
      <c r="Z22" s="523"/>
      <c r="AA22" s="524"/>
      <c r="AB22" s="524"/>
      <c r="AC22" s="524"/>
      <c r="AD22" s="523"/>
      <c r="AE22" s="523"/>
      <c r="AF22" s="523"/>
      <c r="AG22" s="524"/>
      <c r="AH22" s="524"/>
      <c r="AI22" s="524"/>
      <c r="AJ22" s="359"/>
      <c r="AK22" s="359"/>
      <c r="AL22" s="359"/>
    </row>
    <row r="23" spans="1:38" ht="54.75" customHeight="1">
      <c r="A23" s="357"/>
      <c r="B23" s="371"/>
      <c r="C23" s="372"/>
      <c r="D23" s="496">
        <v>5</v>
      </c>
      <c r="E23" s="497" t="s">
        <v>342</v>
      </c>
      <c r="F23" s="523"/>
      <c r="G23" s="523"/>
      <c r="H23" s="523"/>
      <c r="I23" s="524"/>
      <c r="J23" s="524"/>
      <c r="K23" s="524"/>
      <c r="L23" s="523"/>
      <c r="M23" s="523"/>
      <c r="N23" s="523"/>
      <c r="O23" s="524"/>
      <c r="P23" s="524"/>
      <c r="Q23" s="524"/>
      <c r="R23" s="523"/>
      <c r="S23" s="523"/>
      <c r="T23" s="523"/>
      <c r="U23" s="524"/>
      <c r="V23" s="524"/>
      <c r="W23" s="524"/>
      <c r="X23" s="523"/>
      <c r="Y23" s="523"/>
      <c r="Z23" s="523"/>
      <c r="AA23" s="524"/>
      <c r="AB23" s="524"/>
      <c r="AC23" s="524"/>
      <c r="AD23" s="523"/>
      <c r="AE23" s="523"/>
      <c r="AF23" s="523"/>
      <c r="AG23" s="524"/>
      <c r="AH23" s="524"/>
      <c r="AI23" s="524"/>
      <c r="AJ23" s="359"/>
      <c r="AK23" s="359"/>
      <c r="AL23" s="359"/>
    </row>
    <row r="24" spans="1:38" ht="39.75" customHeight="1">
      <c r="A24" s="357"/>
      <c r="B24" s="373"/>
      <c r="C24" s="374"/>
      <c r="D24" s="496">
        <v>6</v>
      </c>
      <c r="E24" s="497" t="s">
        <v>343</v>
      </c>
      <c r="F24" s="523"/>
      <c r="G24" s="523"/>
      <c r="H24" s="523"/>
      <c r="I24" s="524"/>
      <c r="J24" s="524"/>
      <c r="K24" s="524"/>
      <c r="L24" s="523"/>
      <c r="M24" s="523"/>
      <c r="N24" s="523"/>
      <c r="O24" s="524"/>
      <c r="P24" s="524"/>
      <c r="Q24" s="524"/>
      <c r="R24" s="523"/>
      <c r="S24" s="523"/>
      <c r="T24" s="523"/>
      <c r="U24" s="524"/>
      <c r="V24" s="524"/>
      <c r="W24" s="524"/>
      <c r="X24" s="523"/>
      <c r="Y24" s="523"/>
      <c r="Z24" s="523"/>
      <c r="AA24" s="524"/>
      <c r="AB24" s="524"/>
      <c r="AC24" s="524"/>
      <c r="AD24" s="523"/>
      <c r="AE24" s="523"/>
      <c r="AF24" s="523"/>
      <c r="AG24" s="524"/>
      <c r="AH24" s="524"/>
      <c r="AI24" s="524"/>
      <c r="AJ24" s="359"/>
      <c r="AK24" s="359"/>
      <c r="AL24" s="359"/>
    </row>
    <row r="25" spans="1:38" ht="29.25" customHeight="1">
      <c r="A25" s="357"/>
      <c r="B25" s="368"/>
      <c r="C25" s="418"/>
      <c r="D25" s="496">
        <v>7</v>
      </c>
      <c r="E25" s="497" t="s">
        <v>344</v>
      </c>
      <c r="F25" s="523"/>
      <c r="G25" s="523"/>
      <c r="H25" s="523"/>
      <c r="I25" s="524"/>
      <c r="J25" s="524"/>
      <c r="K25" s="524"/>
      <c r="L25" s="523"/>
      <c r="M25" s="523"/>
      <c r="N25" s="523"/>
      <c r="O25" s="524"/>
      <c r="P25" s="524"/>
      <c r="Q25" s="524"/>
      <c r="R25" s="523"/>
      <c r="S25" s="523"/>
      <c r="T25" s="523"/>
      <c r="U25" s="524"/>
      <c r="V25" s="524"/>
      <c r="W25" s="524"/>
      <c r="X25" s="523"/>
      <c r="Y25" s="523"/>
      <c r="Z25" s="523"/>
      <c r="AA25" s="524"/>
      <c r="AB25" s="524"/>
      <c r="AC25" s="524"/>
      <c r="AD25" s="523"/>
      <c r="AE25" s="523"/>
      <c r="AF25" s="523"/>
      <c r="AG25" s="524"/>
      <c r="AH25" s="524"/>
      <c r="AI25" s="524"/>
      <c r="AJ25" s="359"/>
      <c r="AK25" s="359"/>
      <c r="AL25" s="359"/>
    </row>
    <row r="26" spans="1:38" ht="40.5" customHeight="1">
      <c r="A26" s="357"/>
      <c r="B26" s="371"/>
      <c r="C26" s="372"/>
      <c r="D26" s="496">
        <v>8</v>
      </c>
      <c r="E26" s="497" t="s">
        <v>345</v>
      </c>
      <c r="F26" s="523"/>
      <c r="G26" s="523"/>
      <c r="H26" s="523"/>
      <c r="I26" s="524"/>
      <c r="J26" s="524"/>
      <c r="K26" s="524"/>
      <c r="L26" s="523"/>
      <c r="M26" s="523"/>
      <c r="N26" s="523"/>
      <c r="O26" s="524"/>
      <c r="P26" s="524"/>
      <c r="Q26" s="524"/>
      <c r="R26" s="523"/>
      <c r="S26" s="523"/>
      <c r="T26" s="523"/>
      <c r="U26" s="524"/>
      <c r="V26" s="524"/>
      <c r="W26" s="524"/>
      <c r="X26" s="523"/>
      <c r="Y26" s="523"/>
      <c r="Z26" s="523"/>
      <c r="AA26" s="524"/>
      <c r="AB26" s="524"/>
      <c r="AC26" s="524"/>
      <c r="AD26" s="523"/>
      <c r="AE26" s="523"/>
      <c r="AF26" s="523"/>
      <c r="AG26" s="524"/>
      <c r="AH26" s="524"/>
      <c r="AI26" s="524"/>
      <c r="AJ26" s="359"/>
      <c r="AK26" s="359"/>
      <c r="AL26" s="359"/>
    </row>
    <row r="27" spans="1:38" ht="29.25" customHeight="1">
      <c r="A27" s="357"/>
      <c r="B27" s="371"/>
      <c r="C27" s="372"/>
      <c r="D27" s="496">
        <v>9</v>
      </c>
      <c r="E27" s="497" t="s">
        <v>346</v>
      </c>
      <c r="F27" s="523"/>
      <c r="G27" s="523"/>
      <c r="H27" s="523"/>
      <c r="I27" s="524"/>
      <c r="J27" s="524"/>
      <c r="K27" s="524"/>
      <c r="L27" s="523"/>
      <c r="M27" s="523"/>
      <c r="N27" s="523"/>
      <c r="O27" s="524"/>
      <c r="P27" s="524"/>
      <c r="Q27" s="524"/>
      <c r="R27" s="523"/>
      <c r="S27" s="523"/>
      <c r="T27" s="523"/>
      <c r="U27" s="524"/>
      <c r="V27" s="524"/>
      <c r="W27" s="524"/>
      <c r="X27" s="523"/>
      <c r="Y27" s="523"/>
      <c r="Z27" s="523"/>
      <c r="AA27" s="524"/>
      <c r="AB27" s="524"/>
      <c r="AC27" s="524"/>
      <c r="AD27" s="523"/>
      <c r="AE27" s="523"/>
      <c r="AF27" s="523"/>
      <c r="AG27" s="524"/>
      <c r="AH27" s="524"/>
      <c r="AI27" s="524"/>
      <c r="AJ27" s="359"/>
      <c r="AK27" s="359"/>
      <c r="AL27" s="359"/>
    </row>
    <row r="28" spans="1:38" ht="39.75" customHeight="1">
      <c r="A28" s="357"/>
      <c r="B28" s="368">
        <v>3</v>
      </c>
      <c r="C28" s="417" t="s">
        <v>347</v>
      </c>
      <c r="D28" s="496">
        <v>1</v>
      </c>
      <c r="E28" s="497" t="s">
        <v>348</v>
      </c>
      <c r="F28" s="523"/>
      <c r="G28" s="523"/>
      <c r="H28" s="523"/>
      <c r="I28" s="524"/>
      <c r="J28" s="524"/>
      <c r="K28" s="524"/>
      <c r="L28" s="523"/>
      <c r="M28" s="523"/>
      <c r="N28" s="523"/>
      <c r="O28" s="524"/>
      <c r="P28" s="524"/>
      <c r="Q28" s="524"/>
      <c r="R28" s="523"/>
      <c r="S28" s="523"/>
      <c r="T28" s="523"/>
      <c r="U28" s="524"/>
      <c r="V28" s="524"/>
      <c r="W28" s="524"/>
      <c r="X28" s="523"/>
      <c r="Y28" s="523"/>
      <c r="Z28" s="523"/>
      <c r="AA28" s="524"/>
      <c r="AB28" s="524"/>
      <c r="AC28" s="524"/>
      <c r="AD28" s="523"/>
      <c r="AE28" s="523"/>
      <c r="AF28" s="523"/>
      <c r="AG28" s="524"/>
      <c r="AH28" s="524"/>
      <c r="AI28" s="524"/>
      <c r="AJ28" s="359"/>
      <c r="AK28" s="359"/>
      <c r="AL28" s="359"/>
    </row>
    <row r="29" spans="1:38" ht="39.75" customHeight="1">
      <c r="A29" s="357"/>
      <c r="B29" s="371"/>
      <c r="C29" s="372"/>
      <c r="D29" s="496">
        <v>2</v>
      </c>
      <c r="E29" s="497" t="s">
        <v>349</v>
      </c>
      <c r="F29" s="523"/>
      <c r="G29" s="523"/>
      <c r="H29" s="523"/>
      <c r="I29" s="524"/>
      <c r="J29" s="524"/>
      <c r="K29" s="524"/>
      <c r="L29" s="523"/>
      <c r="M29" s="523"/>
      <c r="N29" s="523"/>
      <c r="O29" s="524"/>
      <c r="P29" s="524"/>
      <c r="Q29" s="524"/>
      <c r="R29" s="523"/>
      <c r="S29" s="523"/>
      <c r="T29" s="523"/>
      <c r="U29" s="524"/>
      <c r="V29" s="524"/>
      <c r="W29" s="524"/>
      <c r="X29" s="523"/>
      <c r="Y29" s="523"/>
      <c r="Z29" s="523"/>
      <c r="AA29" s="524"/>
      <c r="AB29" s="524"/>
      <c r="AC29" s="524"/>
      <c r="AD29" s="523"/>
      <c r="AE29" s="523"/>
      <c r="AF29" s="523"/>
      <c r="AG29" s="524"/>
      <c r="AH29" s="524"/>
      <c r="AI29" s="524"/>
      <c r="AJ29" s="359"/>
      <c r="AK29" s="359"/>
      <c r="AL29" s="359"/>
    </row>
    <row r="30" spans="1:38" ht="29.25" customHeight="1">
      <c r="A30" s="357"/>
      <c r="B30" s="371"/>
      <c r="C30" s="372"/>
      <c r="D30" s="496">
        <v>3</v>
      </c>
      <c r="E30" s="497" t="s">
        <v>350</v>
      </c>
      <c r="F30" s="523"/>
      <c r="G30" s="523"/>
      <c r="H30" s="523"/>
      <c r="I30" s="524"/>
      <c r="J30" s="524"/>
      <c r="K30" s="524"/>
      <c r="L30" s="523"/>
      <c r="M30" s="523"/>
      <c r="N30" s="523"/>
      <c r="O30" s="524"/>
      <c r="P30" s="524"/>
      <c r="Q30" s="524"/>
      <c r="R30" s="523"/>
      <c r="S30" s="523"/>
      <c r="T30" s="523"/>
      <c r="U30" s="524"/>
      <c r="V30" s="524"/>
      <c r="W30" s="524"/>
      <c r="X30" s="523"/>
      <c r="Y30" s="523"/>
      <c r="Z30" s="523"/>
      <c r="AA30" s="524"/>
      <c r="AB30" s="524"/>
      <c r="AC30" s="524"/>
      <c r="AD30" s="523"/>
      <c r="AE30" s="523"/>
      <c r="AF30" s="523"/>
      <c r="AG30" s="524"/>
      <c r="AH30" s="524"/>
      <c r="AI30" s="524"/>
      <c r="AJ30" s="359"/>
      <c r="AK30" s="359"/>
      <c r="AL30" s="359"/>
    </row>
    <row r="31" spans="1:38" ht="29.25" customHeight="1">
      <c r="A31" s="357"/>
      <c r="B31" s="371"/>
      <c r="C31" s="372"/>
      <c r="D31" s="496">
        <v>4</v>
      </c>
      <c r="E31" s="497" t="s">
        <v>351</v>
      </c>
      <c r="F31" s="523"/>
      <c r="G31" s="523"/>
      <c r="H31" s="523"/>
      <c r="I31" s="524"/>
      <c r="J31" s="524"/>
      <c r="K31" s="524"/>
      <c r="L31" s="523"/>
      <c r="M31" s="523"/>
      <c r="N31" s="523"/>
      <c r="O31" s="524"/>
      <c r="P31" s="524"/>
      <c r="Q31" s="524"/>
      <c r="R31" s="523"/>
      <c r="S31" s="523"/>
      <c r="T31" s="523"/>
      <c r="U31" s="524"/>
      <c r="V31" s="524"/>
      <c r="W31" s="524"/>
      <c r="X31" s="523"/>
      <c r="Y31" s="523"/>
      <c r="Z31" s="523"/>
      <c r="AA31" s="524"/>
      <c r="AB31" s="524"/>
      <c r="AC31" s="524"/>
      <c r="AD31" s="523"/>
      <c r="AE31" s="523"/>
      <c r="AF31" s="523"/>
      <c r="AG31" s="524"/>
      <c r="AH31" s="524"/>
      <c r="AI31" s="524"/>
      <c r="AJ31" s="359"/>
      <c r="AK31" s="359"/>
      <c r="AL31" s="359"/>
    </row>
    <row r="32" spans="1:38" ht="29.25" customHeight="1">
      <c r="A32" s="357"/>
      <c r="B32" s="371"/>
      <c r="C32" s="372"/>
      <c r="D32" s="496">
        <v>5</v>
      </c>
      <c r="E32" s="497" t="s">
        <v>352</v>
      </c>
      <c r="F32" s="523"/>
      <c r="G32" s="523"/>
      <c r="H32" s="523" t="s">
        <v>127</v>
      </c>
      <c r="I32" s="524"/>
      <c r="J32" s="524"/>
      <c r="K32" s="524" t="s">
        <v>127</v>
      </c>
      <c r="L32" s="523"/>
      <c r="M32" s="523"/>
      <c r="N32" s="523" t="s">
        <v>127</v>
      </c>
      <c r="O32" s="524"/>
      <c r="P32" s="524"/>
      <c r="Q32" s="524"/>
      <c r="R32" s="523"/>
      <c r="S32" s="523"/>
      <c r="T32" s="523" t="s">
        <v>127</v>
      </c>
      <c r="U32" s="524"/>
      <c r="V32" s="524"/>
      <c r="W32" s="524"/>
      <c r="X32" s="523"/>
      <c r="Y32" s="523"/>
      <c r="Z32" s="523" t="s">
        <v>127</v>
      </c>
      <c r="AA32" s="524"/>
      <c r="AB32" s="524"/>
      <c r="AC32" s="524"/>
      <c r="AD32" s="523"/>
      <c r="AE32" s="523"/>
      <c r="AF32" s="523" t="s">
        <v>127</v>
      </c>
      <c r="AG32" s="524"/>
      <c r="AH32" s="524"/>
      <c r="AI32" s="524"/>
      <c r="AJ32" s="359"/>
      <c r="AK32" s="359"/>
      <c r="AL32" s="359"/>
    </row>
    <row r="33" spans="1:38" ht="29.25" customHeight="1">
      <c r="A33" s="357"/>
      <c r="B33" s="371"/>
      <c r="C33" s="372"/>
      <c r="D33" s="496">
        <v>6</v>
      </c>
      <c r="E33" s="497" t="s">
        <v>353</v>
      </c>
      <c r="F33" s="523"/>
      <c r="G33" s="523"/>
      <c r="H33" s="523"/>
      <c r="I33" s="524"/>
      <c r="J33" s="524"/>
      <c r="K33" s="524"/>
      <c r="L33" s="523"/>
      <c r="M33" s="523"/>
      <c r="N33" s="523"/>
      <c r="O33" s="524"/>
      <c r="P33" s="524"/>
      <c r="Q33" s="524"/>
      <c r="R33" s="523"/>
      <c r="S33" s="523"/>
      <c r="T33" s="523"/>
      <c r="U33" s="524"/>
      <c r="V33" s="524"/>
      <c r="W33" s="524"/>
      <c r="X33" s="523"/>
      <c r="Y33" s="523"/>
      <c r="Z33" s="523"/>
      <c r="AA33" s="524"/>
      <c r="AB33" s="524"/>
      <c r="AC33" s="524"/>
      <c r="AD33" s="523"/>
      <c r="AE33" s="523"/>
      <c r="AF33" s="523"/>
      <c r="AG33" s="524"/>
      <c r="AH33" s="524"/>
      <c r="AI33" s="524"/>
      <c r="AJ33" s="359"/>
      <c r="AK33" s="359"/>
      <c r="AL33" s="359"/>
    </row>
    <row r="34" spans="1:38" ht="51.75" customHeight="1">
      <c r="A34" s="357"/>
      <c r="B34" s="371"/>
      <c r="C34" s="372"/>
      <c r="D34" s="496">
        <v>7</v>
      </c>
      <c r="E34" s="494" t="s">
        <v>354</v>
      </c>
      <c r="F34" s="523"/>
      <c r="G34" s="523"/>
      <c r="H34" s="523"/>
      <c r="I34" s="524"/>
      <c r="J34" s="524"/>
      <c r="K34" s="524"/>
      <c r="L34" s="523"/>
      <c r="M34" s="523"/>
      <c r="N34" s="523"/>
      <c r="O34" s="524"/>
      <c r="P34" s="524"/>
      <c r="Q34" s="524"/>
      <c r="R34" s="523"/>
      <c r="S34" s="523"/>
      <c r="T34" s="523"/>
      <c r="U34" s="524"/>
      <c r="V34" s="524"/>
      <c r="W34" s="524"/>
      <c r="X34" s="523"/>
      <c r="Y34" s="523"/>
      <c r="Z34" s="523"/>
      <c r="AA34" s="524"/>
      <c r="AB34" s="524"/>
      <c r="AC34" s="524"/>
      <c r="AD34" s="523"/>
      <c r="AE34" s="523"/>
      <c r="AF34" s="523"/>
      <c r="AG34" s="524"/>
      <c r="AH34" s="524"/>
      <c r="AI34" s="524"/>
      <c r="AJ34" s="375"/>
      <c r="AK34" s="359"/>
      <c r="AL34" s="359"/>
    </row>
    <row r="35" spans="1:38" ht="50.25" customHeight="1">
      <c r="A35" s="357"/>
      <c r="B35" s="371"/>
      <c r="C35" s="372"/>
      <c r="D35" s="496">
        <v>8</v>
      </c>
      <c r="E35" s="497" t="s">
        <v>355</v>
      </c>
      <c r="F35" s="523"/>
      <c r="G35" s="523"/>
      <c r="H35" s="523"/>
      <c r="I35" s="524"/>
      <c r="J35" s="524"/>
      <c r="K35" s="524"/>
      <c r="L35" s="523"/>
      <c r="M35" s="523"/>
      <c r="N35" s="523"/>
      <c r="O35" s="524"/>
      <c r="P35" s="524"/>
      <c r="Q35" s="524"/>
      <c r="R35" s="523"/>
      <c r="S35" s="523"/>
      <c r="T35" s="523"/>
      <c r="U35" s="524"/>
      <c r="V35" s="524"/>
      <c r="W35" s="524"/>
      <c r="X35" s="523"/>
      <c r="Y35" s="523"/>
      <c r="Z35" s="523"/>
      <c r="AA35" s="524"/>
      <c r="AB35" s="524"/>
      <c r="AC35" s="524"/>
      <c r="AD35" s="523"/>
      <c r="AE35" s="523"/>
      <c r="AF35" s="523"/>
      <c r="AG35" s="524"/>
      <c r="AH35" s="524"/>
      <c r="AI35" s="524"/>
      <c r="AJ35" s="375"/>
      <c r="AK35" s="359"/>
      <c r="AL35" s="359"/>
    </row>
    <row r="36" spans="1:38" ht="29.25" customHeight="1" thickBot="1">
      <c r="A36" s="357"/>
      <c r="B36" s="371"/>
      <c r="C36" s="372"/>
      <c r="D36" s="496">
        <v>9</v>
      </c>
      <c r="E36" s="497" t="s">
        <v>356</v>
      </c>
      <c r="F36" s="523"/>
      <c r="G36" s="523"/>
      <c r="H36" s="523"/>
      <c r="I36" s="524"/>
      <c r="J36" s="524"/>
      <c r="K36" s="524"/>
      <c r="L36" s="523"/>
      <c r="M36" s="523"/>
      <c r="N36" s="523"/>
      <c r="O36" s="524"/>
      <c r="P36" s="524"/>
      <c r="Q36" s="524"/>
      <c r="R36" s="523"/>
      <c r="S36" s="523"/>
      <c r="T36" s="523"/>
      <c r="U36" s="524"/>
      <c r="V36" s="524"/>
      <c r="W36" s="524"/>
      <c r="X36" s="523"/>
      <c r="Y36" s="523"/>
      <c r="Z36" s="523"/>
      <c r="AA36" s="524"/>
      <c r="AB36" s="524"/>
      <c r="AC36" s="524"/>
      <c r="AD36" s="523"/>
      <c r="AE36" s="523"/>
      <c r="AF36" s="523"/>
      <c r="AG36" s="524"/>
      <c r="AH36" s="524"/>
      <c r="AI36" s="524"/>
      <c r="AJ36" s="375"/>
      <c r="AK36" s="359"/>
      <c r="AL36" s="359"/>
    </row>
    <row r="37" spans="1:38" ht="29.25" hidden="1" customHeight="1" thickBot="1">
      <c r="A37" s="357"/>
      <c r="B37" s="371"/>
      <c r="C37" s="372"/>
      <c r="D37" s="369"/>
      <c r="E37" s="370" t="s">
        <v>205</v>
      </c>
      <c r="F37" s="376">
        <f t="shared" ref="F37:AI37" si="0">COUNTA(F9:F36)</f>
        <v>0</v>
      </c>
      <c r="G37" s="376">
        <f t="shared" si="0"/>
        <v>0</v>
      </c>
      <c r="H37" s="376">
        <f t="shared" si="0"/>
        <v>1</v>
      </c>
      <c r="I37" s="376">
        <f t="shared" si="0"/>
        <v>0</v>
      </c>
      <c r="J37" s="376">
        <f t="shared" si="0"/>
        <v>0</v>
      </c>
      <c r="K37" s="376">
        <f t="shared" si="0"/>
        <v>1</v>
      </c>
      <c r="L37" s="376">
        <f t="shared" si="0"/>
        <v>0</v>
      </c>
      <c r="M37" s="376">
        <f t="shared" si="0"/>
        <v>0</v>
      </c>
      <c r="N37" s="376">
        <f t="shared" si="0"/>
        <v>1</v>
      </c>
      <c r="O37" s="376">
        <f t="shared" si="0"/>
        <v>0</v>
      </c>
      <c r="P37" s="376">
        <f t="shared" si="0"/>
        <v>0</v>
      </c>
      <c r="Q37" s="376">
        <f t="shared" si="0"/>
        <v>0</v>
      </c>
      <c r="R37" s="376">
        <f t="shared" si="0"/>
        <v>0</v>
      </c>
      <c r="S37" s="376">
        <f t="shared" si="0"/>
        <v>0</v>
      </c>
      <c r="T37" s="376">
        <f t="shared" si="0"/>
        <v>1</v>
      </c>
      <c r="U37" s="376">
        <f t="shared" si="0"/>
        <v>0</v>
      </c>
      <c r="V37" s="376">
        <f t="shared" si="0"/>
        <v>0</v>
      </c>
      <c r="W37" s="376">
        <f t="shared" si="0"/>
        <v>0</v>
      </c>
      <c r="X37" s="376">
        <f t="shared" si="0"/>
        <v>0</v>
      </c>
      <c r="Y37" s="376">
        <f t="shared" si="0"/>
        <v>0</v>
      </c>
      <c r="Z37" s="376">
        <f t="shared" si="0"/>
        <v>1</v>
      </c>
      <c r="AA37" s="376">
        <f t="shared" si="0"/>
        <v>0</v>
      </c>
      <c r="AB37" s="376">
        <f t="shared" si="0"/>
        <v>0</v>
      </c>
      <c r="AC37" s="376">
        <f t="shared" si="0"/>
        <v>0</v>
      </c>
      <c r="AD37" s="376">
        <f t="shared" si="0"/>
        <v>0</v>
      </c>
      <c r="AE37" s="376">
        <f t="shared" si="0"/>
        <v>0</v>
      </c>
      <c r="AF37" s="376">
        <f t="shared" si="0"/>
        <v>1</v>
      </c>
      <c r="AG37" s="376">
        <f t="shared" si="0"/>
        <v>0</v>
      </c>
      <c r="AH37" s="376">
        <f t="shared" si="0"/>
        <v>0</v>
      </c>
      <c r="AI37" s="376">
        <f t="shared" si="0"/>
        <v>0</v>
      </c>
      <c r="AJ37" s="375"/>
      <c r="AK37" s="359"/>
      <c r="AL37" s="359"/>
    </row>
    <row r="38" spans="1:38">
      <c r="A38" s="357"/>
      <c r="B38" s="618" t="s">
        <v>206</v>
      </c>
      <c r="C38" s="618"/>
      <c r="D38" s="618"/>
      <c r="E38" s="618"/>
      <c r="F38" s="377"/>
      <c r="G38" s="378">
        <f>(F37*0)+(G37*1)+(H37*2)</f>
        <v>2</v>
      </c>
      <c r="H38" s="379"/>
      <c r="I38" s="380"/>
      <c r="J38" s="381">
        <f>(I37*0)+(J37*1)+(K37*2)</f>
        <v>2</v>
      </c>
      <c r="K38" s="382"/>
      <c r="L38" s="377"/>
      <c r="M38" s="378">
        <f>(L37*0)+(M37*1)+(N37*2)</f>
        <v>2</v>
      </c>
      <c r="N38" s="379"/>
      <c r="O38" s="380"/>
      <c r="P38" s="381">
        <f>(O37*0)+(P37*1)+(Q37*2)</f>
        <v>0</v>
      </c>
      <c r="Q38" s="382"/>
      <c r="R38" s="377"/>
      <c r="S38" s="378">
        <f>(R37*0)+(S37*1)+(T37*2)</f>
        <v>2</v>
      </c>
      <c r="T38" s="379"/>
      <c r="U38" s="380"/>
      <c r="V38" s="381">
        <f>(U37*0)+(V37*1)+(W37*2)</f>
        <v>0</v>
      </c>
      <c r="W38" s="382"/>
      <c r="X38" s="377"/>
      <c r="Y38" s="378">
        <f>(X37*0)+(Y37*1)+(Z37*2)</f>
        <v>2</v>
      </c>
      <c r="Z38" s="379"/>
      <c r="AA38" s="380"/>
      <c r="AB38" s="381">
        <f>(AA37*0)+(AB37*1)+(AC37*2)</f>
        <v>0</v>
      </c>
      <c r="AC38" s="382"/>
      <c r="AD38" s="377"/>
      <c r="AE38" s="378">
        <f>(AD37*0)+(AE37*1)+(AF37*2)</f>
        <v>2</v>
      </c>
      <c r="AF38" s="379"/>
      <c r="AG38" s="380"/>
      <c r="AH38" s="381">
        <f>(AG37*0)+(AH37*1)+(AI37*2)</f>
        <v>0</v>
      </c>
      <c r="AI38" s="382"/>
      <c r="AJ38" s="375"/>
      <c r="AK38" s="359"/>
      <c r="AL38" s="383" t="s">
        <v>207</v>
      </c>
    </row>
    <row r="39" spans="1:38">
      <c r="A39" s="357"/>
      <c r="B39" s="618" t="s">
        <v>208</v>
      </c>
      <c r="C39" s="618"/>
      <c r="D39" s="618"/>
      <c r="E39" s="618"/>
      <c r="F39" s="377"/>
      <c r="G39" s="378">
        <f>COUNTA($D$9:$D$36)*2</f>
        <v>56</v>
      </c>
      <c r="H39" s="379"/>
      <c r="I39" s="380"/>
      <c r="J39" s="381">
        <f>COUNTA($D$9:$D$36)*2</f>
        <v>56</v>
      </c>
      <c r="K39" s="382"/>
      <c r="L39" s="377"/>
      <c r="M39" s="378">
        <f>COUNTA($D$9:$D$36)*2</f>
        <v>56</v>
      </c>
      <c r="N39" s="379"/>
      <c r="O39" s="380"/>
      <c r="P39" s="381">
        <f>COUNTA($D$9:$D$36)*2</f>
        <v>56</v>
      </c>
      <c r="Q39" s="382"/>
      <c r="R39" s="377"/>
      <c r="S39" s="378">
        <f>COUNTA($D$9:$D$36)*2</f>
        <v>56</v>
      </c>
      <c r="T39" s="379"/>
      <c r="U39" s="380"/>
      <c r="V39" s="381">
        <f>COUNTA($D$9:$D$36)*2</f>
        <v>56</v>
      </c>
      <c r="W39" s="382"/>
      <c r="X39" s="377"/>
      <c r="Y39" s="378">
        <f>COUNTA($D$9:$D$36)*2</f>
        <v>56</v>
      </c>
      <c r="Z39" s="379"/>
      <c r="AA39" s="380"/>
      <c r="AB39" s="381">
        <f>COUNTA($D$9:$D$36)*2</f>
        <v>56</v>
      </c>
      <c r="AC39" s="382"/>
      <c r="AD39" s="377"/>
      <c r="AE39" s="378">
        <f>COUNTA($D$9:$D$36)*2</f>
        <v>56</v>
      </c>
      <c r="AF39" s="379"/>
      <c r="AG39" s="380"/>
      <c r="AH39" s="381">
        <f>COUNTA($D$9:$D$36)*2</f>
        <v>56</v>
      </c>
      <c r="AI39" s="382"/>
      <c r="AJ39" s="375"/>
      <c r="AK39" s="359"/>
      <c r="AL39" s="384" t="s">
        <v>209</v>
      </c>
    </row>
    <row r="40" spans="1:38" ht="13">
      <c r="A40" s="357"/>
      <c r="B40" s="618" t="s">
        <v>210</v>
      </c>
      <c r="C40" s="618"/>
      <c r="D40" s="618"/>
      <c r="E40" s="618"/>
      <c r="F40" s="619">
        <f>G38/G39*100</f>
        <v>3.5714285714285712</v>
      </c>
      <c r="G40" s="620"/>
      <c r="H40" s="621"/>
      <c r="I40" s="615">
        <f>J38/J39*100</f>
        <v>3.5714285714285712</v>
      </c>
      <c r="J40" s="616"/>
      <c r="K40" s="617"/>
      <c r="L40" s="619">
        <f>M38/M39*100</f>
        <v>3.5714285714285712</v>
      </c>
      <c r="M40" s="620"/>
      <c r="N40" s="621"/>
      <c r="O40" s="615">
        <f>P38/P39*100</f>
        <v>0</v>
      </c>
      <c r="P40" s="616"/>
      <c r="Q40" s="617"/>
      <c r="R40" s="619">
        <f>S38/S39*100</f>
        <v>3.5714285714285712</v>
      </c>
      <c r="S40" s="620"/>
      <c r="T40" s="621"/>
      <c r="U40" s="615">
        <f>V38/V39*100</f>
        <v>0</v>
      </c>
      <c r="V40" s="616"/>
      <c r="W40" s="617"/>
      <c r="X40" s="619">
        <f>Y38/Y39*100</f>
        <v>3.5714285714285712</v>
      </c>
      <c r="Y40" s="620"/>
      <c r="Z40" s="621"/>
      <c r="AA40" s="615">
        <f>AB38/AB39*100</f>
        <v>0</v>
      </c>
      <c r="AB40" s="616"/>
      <c r="AC40" s="617"/>
      <c r="AD40" s="619">
        <f>AE38/AE39*100</f>
        <v>3.5714285714285712</v>
      </c>
      <c r="AE40" s="620"/>
      <c r="AF40" s="621"/>
      <c r="AG40" s="615">
        <f>AH38/AH39*100</f>
        <v>0</v>
      </c>
      <c r="AH40" s="616"/>
      <c r="AI40" s="617"/>
      <c r="AJ40" s="375"/>
      <c r="AK40" s="359"/>
      <c r="AL40" s="385">
        <f>SUM(F40:AG40)/COUNTA(H7,K7,N7,Q7,T7,W7,Z7,AC7,AF7,AI7)</f>
        <v>21.428571428571423</v>
      </c>
    </row>
    <row r="41" spans="1:38" ht="16.5" customHeight="1" thickBot="1">
      <c r="A41" s="357"/>
      <c r="B41" s="618" t="s">
        <v>163</v>
      </c>
      <c r="C41" s="618"/>
      <c r="D41" s="618"/>
      <c r="E41" s="618"/>
      <c r="F41" s="377"/>
      <c r="G41" s="386" t="str">
        <f>IF(F40&lt;=50,"Kurang",IF(F40&lt;=60,"Sedang",IF(F40&lt;=75,"Cukup",IF(F40&lt;=90,"Baik",IF(F40&lt;=100,"Amat Baik","")))))</f>
        <v>Kurang</v>
      </c>
      <c r="H41" s="379"/>
      <c r="I41" s="380"/>
      <c r="J41" s="113" t="str">
        <f>IF(I40&lt;=50,"Kurang",IF(I40&lt;=60,"Sedang",IF(I40&lt;=75,"Cukup",IF(I40&lt;=90,"Baik",IF(I40&lt;=100,"Amat Baik","")))))</f>
        <v>Kurang</v>
      </c>
      <c r="K41" s="382"/>
      <c r="L41" s="377"/>
      <c r="M41" s="386" t="str">
        <f>IF(L40&lt;=50,"Kurang",IF(L40&lt;=60,"Sedang",IF(L40&lt;=75,"Cukup",IF(L40&lt;=90,"Baik",IF(L40&lt;=100,"Amat Baik","")))))</f>
        <v>Kurang</v>
      </c>
      <c r="N41" s="379"/>
      <c r="O41" s="380"/>
      <c r="P41" s="113" t="str">
        <f>IF(O40&lt;=50,"Kurang",IF(O40&lt;=60,"Sedang",IF(O40&lt;=75,"Cukup",IF(O40&lt;=90,"Baik",IF(O40&lt;=100,"Amat Baik","")))))</f>
        <v>Kurang</v>
      </c>
      <c r="Q41" s="382"/>
      <c r="R41" s="377"/>
      <c r="S41" s="386" t="str">
        <f>IF(R40&lt;=50,"Kurang",IF(R40&lt;=60,"Sedang",IF(R40&lt;=75,"Cukup",IF(R40&lt;=90,"Baik",IF(R40&lt;=100,"Amat Baik","")))))</f>
        <v>Kurang</v>
      </c>
      <c r="T41" s="379"/>
      <c r="U41" s="380"/>
      <c r="V41" s="113" t="str">
        <f>IF(U40&lt;=50,"Kurang",IF(U40&lt;=60,"Sedang",IF(U40&lt;=75,"Cukup",IF(U40&lt;=90,"Baik",IF(U40&lt;=100,"Amat Baik","")))))</f>
        <v>Kurang</v>
      </c>
      <c r="W41" s="382"/>
      <c r="X41" s="377"/>
      <c r="Y41" s="386" t="str">
        <f>IF(X40&lt;=50,"Kurang",IF(X40&lt;=60,"Sedang",IF(X40&lt;=75,"Cukup",IF(X40&lt;=90,"Baik",IF(X40&lt;=100,"Amat Baik","")))))</f>
        <v>Kurang</v>
      </c>
      <c r="Z41" s="379"/>
      <c r="AA41" s="380"/>
      <c r="AB41" s="113" t="str">
        <f>IF(AA40&lt;=50,"Kurang",IF(AA40&lt;=60,"Sedang",IF(AA40&lt;=75,"Cukup",IF(AA40&lt;=90,"Baik",IF(AA40&lt;=100,"Amat Baik","")))))</f>
        <v>Kurang</v>
      </c>
      <c r="AC41" s="382"/>
      <c r="AD41" s="377"/>
      <c r="AE41" s="386" t="str">
        <f>IF(AD40&lt;=50,"Kurang",IF(AD40&lt;=60,"Sedang",IF(AD40&lt;=75,"Cukup",IF(AD40&lt;=90,"Baik",IF(AD40&lt;=100,"Amat Baik","")))))</f>
        <v>Kurang</v>
      </c>
      <c r="AF41" s="379"/>
      <c r="AG41" s="380"/>
      <c r="AH41" s="113" t="str">
        <f>IF(AG40&lt;=50,"Kurang",IF(AG40&lt;=60,"Sedang",IF(AG40&lt;=75,"Cukup",IF(AG40&lt;=90,"Baik",IF(AG40&lt;=100,"Amat Baik","")))))</f>
        <v>Kurang</v>
      </c>
      <c r="AI41" s="382"/>
      <c r="AJ41" s="375"/>
      <c r="AK41" s="359"/>
      <c r="AL41" s="387" t="str">
        <f>IF(AL40&lt;=50,"Kurang",IF(AL40&lt;=60,"Sedang",IF(AL40&lt;=75,"Cukup",IF(AL40&lt;=90,"Baik",IF(AL40&lt;=100,"Amat Baik","")))))</f>
        <v>Kurang</v>
      </c>
    </row>
    <row r="42" spans="1:38" ht="25.5" customHeight="1">
      <c r="A42" s="357"/>
      <c r="B42" s="173"/>
      <c r="C42" s="173"/>
      <c r="D42" s="173"/>
      <c r="E42" s="173"/>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438"/>
      <c r="AG42" s="438"/>
      <c r="AH42" s="438"/>
      <c r="AI42" s="438"/>
      <c r="AJ42" s="375"/>
      <c r="AK42" s="359"/>
      <c r="AL42" s="359"/>
    </row>
    <row r="43" spans="1:38" ht="45" customHeight="1">
      <c r="A43" s="357"/>
      <c r="B43" s="357"/>
      <c r="C43" s="357"/>
      <c r="D43" s="357"/>
      <c r="E43" s="357"/>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c r="AE43" s="388"/>
      <c r="AF43" s="388"/>
      <c r="AG43" s="388"/>
      <c r="AH43" s="388"/>
      <c r="AI43" s="388"/>
      <c r="AJ43" s="375"/>
      <c r="AK43" s="359"/>
      <c r="AL43" s="359"/>
    </row>
  </sheetData>
  <sheetProtection sheet="1" objects="1" scenarios="1"/>
  <protectedRanges>
    <protectedRange sqref="H7 K7 N7 Q7 T7 W7 Z7 AC7 AF7 AI7" name="Range1"/>
    <protectedRange sqref="F9:H36 L9:N36 R9:T36 X9:Z36 AD9:AF36" name="Range3"/>
    <protectedRange sqref="I9:K36 O9:Q36 U9:W36 AA9:AC36 AG9:AI36" name="Range3_1"/>
  </protectedRanges>
  <mergeCells count="20">
    <mergeCell ref="C19:C20"/>
    <mergeCell ref="C2:AH2"/>
    <mergeCell ref="AB6:AC6"/>
    <mergeCell ref="B7:B8"/>
    <mergeCell ref="C7:C8"/>
    <mergeCell ref="D7:E8"/>
    <mergeCell ref="B38:E38"/>
    <mergeCell ref="B39:E39"/>
    <mergeCell ref="B40:E40"/>
    <mergeCell ref="F40:H40"/>
    <mergeCell ref="I40:K40"/>
    <mergeCell ref="AG40:AI40"/>
    <mergeCell ref="B41:E41"/>
    <mergeCell ref="O40:Q40"/>
    <mergeCell ref="R40:T40"/>
    <mergeCell ref="U40:W40"/>
    <mergeCell ref="X40:Z40"/>
    <mergeCell ref="AA40:AC40"/>
    <mergeCell ref="AD40:AF40"/>
    <mergeCell ref="L40:N40"/>
  </mergeCells>
  <conditionalFormatting sqref="E4:W6 Y4:Y6 AD6:AI6">
    <cfRule type="cellIs" dxfId="37" priority="42" operator="equal">
      <formula>0</formula>
    </cfRule>
  </conditionalFormatting>
  <conditionalFormatting sqref="F9:AI36">
    <cfRule type="cellIs" dxfId="36" priority="1" operator="between">
      <formula>"v"</formula>
      <formula>"v"</formula>
    </cfRule>
  </conditionalFormatting>
  <conditionalFormatting sqref="AB4:AI5">
    <cfRule type="cellIs" dxfId="35" priority="41" operator="equal">
      <formula>0</formula>
    </cfRule>
  </conditionalFormatting>
  <printOptions horizontalCentered="1"/>
  <pageMargins left="0.70866141732283472" right="0.70866141732283472" top="0.94488188976377963" bottom="0.59055118110236227" header="0.31496062992125984" footer="0.31496062992125984"/>
  <pageSetup paperSize="9" scale="74" orientation="landscape" horizontalDpi="4294967293" verticalDpi="0" r:id="rId1"/>
  <colBreaks count="1" manualBreakCount="1">
    <brk id="35" min="1"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55"/>
  <sheetViews>
    <sheetView showGridLines="0" zoomScale="80" zoomScaleNormal="80" zoomScaleSheetLayoutView="80" workbookViewId="0">
      <pane xSplit="5" ySplit="8" topLeftCell="F44" activePane="bottomRight" state="frozen"/>
      <selection activeCell="E37" sqref="E37"/>
      <selection pane="topRight" activeCell="E37" sqref="E37"/>
      <selection pane="bottomLeft" activeCell="E37" sqref="E37"/>
      <selection pane="bottomRight"/>
    </sheetView>
  </sheetViews>
  <sheetFormatPr defaultColWidth="9.1796875" defaultRowHeight="12.5"/>
  <cols>
    <col min="1" max="1" width="9.453125" style="343" customWidth="1"/>
    <col min="2" max="2" width="5.54296875" style="343" customWidth="1"/>
    <col min="3" max="3" width="14.54296875" style="343" customWidth="1"/>
    <col min="4" max="4" width="4.1796875" style="343" customWidth="1"/>
    <col min="5" max="5" width="29.81640625" style="343" customWidth="1"/>
    <col min="6" max="35" width="4.1796875" style="389" customWidth="1"/>
    <col min="36" max="36" width="12.26953125" style="343" hidden="1" customWidth="1"/>
    <col min="37" max="37" width="4.7265625" style="343" customWidth="1"/>
    <col min="38" max="16384" width="9.1796875" style="343"/>
  </cols>
  <sheetData>
    <row r="1" spans="1:38" ht="36.75" customHeight="1">
      <c r="A1" s="390"/>
      <c r="B1" s="390"/>
      <c r="C1" s="390"/>
      <c r="D1" s="390"/>
      <c r="E1" s="390"/>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0"/>
      <c r="AK1" s="390"/>
      <c r="AL1" s="390"/>
    </row>
    <row r="2" spans="1:38" ht="28.5" customHeight="1">
      <c r="A2" s="357"/>
      <c r="B2" s="358"/>
      <c r="C2" s="624" t="s">
        <v>357</v>
      </c>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419"/>
      <c r="AJ2" s="359"/>
      <c r="AK2" s="359"/>
      <c r="AL2" s="359"/>
    </row>
    <row r="3" spans="1:38" ht="28.5" customHeight="1">
      <c r="A3" s="357"/>
      <c r="B3" s="358"/>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359"/>
      <c r="AK3" s="359"/>
      <c r="AL3" s="359"/>
    </row>
    <row r="4" spans="1:38" ht="15" customHeight="1">
      <c r="A4" s="357"/>
      <c r="B4" s="360"/>
      <c r="C4" s="360" t="s">
        <v>19</v>
      </c>
      <c r="D4" s="360" t="s">
        <v>41</v>
      </c>
      <c r="E4" s="360" t="str">
        <f>SEJAWAT!E4&amp;""</f>
        <v>Heru Porwanto</v>
      </c>
      <c r="F4" s="361"/>
      <c r="G4" s="361"/>
      <c r="H4" s="361"/>
      <c r="I4" s="361"/>
      <c r="J4" s="361"/>
      <c r="K4" s="361"/>
      <c r="L4" s="361"/>
      <c r="M4" s="361"/>
      <c r="N4" s="361"/>
      <c r="O4" s="361"/>
      <c r="P4" s="361"/>
      <c r="Q4" s="361"/>
      <c r="R4" s="361"/>
      <c r="S4" s="361"/>
      <c r="T4" s="361"/>
      <c r="U4" s="361"/>
      <c r="V4" s="361"/>
      <c r="W4" s="361"/>
      <c r="X4" s="360" t="s">
        <v>199</v>
      </c>
      <c r="Y4" s="361"/>
      <c r="Z4" s="361"/>
      <c r="AA4" s="361" t="s">
        <v>41</v>
      </c>
      <c r="AB4" s="360" t="str">
        <f>SEJAWAT!AB4&amp;""</f>
        <v>PONIJAN.</v>
      </c>
      <c r="AC4" s="361"/>
      <c r="AD4" s="361"/>
      <c r="AE4" s="361"/>
      <c r="AF4" s="361"/>
      <c r="AG4" s="361"/>
      <c r="AH4" s="361"/>
      <c r="AI4" s="361"/>
      <c r="AJ4" s="359"/>
      <c r="AK4" s="359"/>
      <c r="AL4" s="359"/>
    </row>
    <row r="5" spans="1:38" ht="15" customHeight="1">
      <c r="A5" s="357"/>
      <c r="B5" s="360"/>
      <c r="C5" s="360" t="s">
        <v>48</v>
      </c>
      <c r="D5" s="360" t="s">
        <v>41</v>
      </c>
      <c r="E5" s="360" t="str">
        <f>SEJAWAT!E5&amp;""</f>
        <v>"198010072014061003</v>
      </c>
      <c r="F5" s="361"/>
      <c r="G5" s="361"/>
      <c r="H5" s="361"/>
      <c r="I5" s="361"/>
      <c r="J5" s="361"/>
      <c r="K5" s="361"/>
      <c r="L5" s="361"/>
      <c r="M5" s="361"/>
      <c r="N5" s="361"/>
      <c r="O5" s="361"/>
      <c r="P5" s="361"/>
      <c r="Q5" s="361"/>
      <c r="R5" s="361"/>
      <c r="S5" s="361"/>
      <c r="T5" s="361"/>
      <c r="U5" s="361"/>
      <c r="V5" s="361"/>
      <c r="W5" s="361"/>
      <c r="X5" s="360" t="s">
        <v>48</v>
      </c>
      <c r="Y5" s="361"/>
      <c r="Z5" s="361"/>
      <c r="AA5" s="361" t="s">
        <v>41</v>
      </c>
      <c r="AB5" s="360" t="str">
        <f>SEJAWAT!AB5&amp;""</f>
        <v>19660605 199403 1 012</v>
      </c>
      <c r="AC5" s="361"/>
      <c r="AD5" s="361"/>
      <c r="AE5" s="361"/>
      <c r="AF5" s="361"/>
      <c r="AG5" s="361"/>
      <c r="AH5" s="361"/>
      <c r="AI5" s="361"/>
      <c r="AJ5" s="359"/>
      <c r="AK5" s="359"/>
      <c r="AL5" s="359"/>
    </row>
    <row r="6" spans="1:38" ht="15" customHeight="1">
      <c r="A6" s="357"/>
      <c r="B6" s="360"/>
      <c r="C6" s="360" t="s">
        <v>200</v>
      </c>
      <c r="D6" s="362" t="s">
        <v>41</v>
      </c>
      <c r="E6" s="360" t="str">
        <f>SEJAWAT!E6&amp;""</f>
        <v>Guru</v>
      </c>
      <c r="F6" s="361"/>
      <c r="G6" s="361"/>
      <c r="H6" s="361"/>
      <c r="I6" s="361"/>
      <c r="J6" s="361"/>
      <c r="K6" s="361"/>
      <c r="L6" s="361"/>
      <c r="M6" s="361"/>
      <c r="N6" s="361"/>
      <c r="O6" s="361"/>
      <c r="P6" s="361"/>
      <c r="Q6" s="361"/>
      <c r="R6" s="361"/>
      <c r="S6" s="361"/>
      <c r="T6" s="361"/>
      <c r="U6" s="361"/>
      <c r="V6" s="361"/>
      <c r="W6" s="361"/>
      <c r="X6" s="360" t="s">
        <v>201</v>
      </c>
      <c r="Y6" s="361"/>
      <c r="Z6" s="361"/>
      <c r="AA6" s="363" t="s">
        <v>41</v>
      </c>
      <c r="AB6" s="625">
        <f>AL52</f>
        <v>0</v>
      </c>
      <c r="AC6" s="625"/>
      <c r="AD6" s="361"/>
      <c r="AE6" s="361"/>
      <c r="AF6" s="361"/>
      <c r="AG6" s="361"/>
      <c r="AH6" s="361"/>
      <c r="AI6" s="361"/>
      <c r="AJ6" s="359"/>
      <c r="AK6" s="359"/>
      <c r="AL6" s="359"/>
    </row>
    <row r="7" spans="1:38">
      <c r="A7" s="357"/>
      <c r="B7" s="626" t="s">
        <v>202</v>
      </c>
      <c r="C7" s="626" t="s">
        <v>203</v>
      </c>
      <c r="D7" s="628" t="s">
        <v>204</v>
      </c>
      <c r="E7" s="629"/>
      <c r="F7" s="364" t="s">
        <v>50</v>
      </c>
      <c r="G7" s="365"/>
      <c r="H7" s="366">
        <v>1</v>
      </c>
      <c r="I7" s="364" t="s">
        <v>50</v>
      </c>
      <c r="J7" s="365"/>
      <c r="K7" s="366"/>
      <c r="L7" s="364" t="s">
        <v>50</v>
      </c>
      <c r="M7" s="365"/>
      <c r="N7" s="366"/>
      <c r="O7" s="364" t="s">
        <v>50</v>
      </c>
      <c r="P7" s="365"/>
      <c r="Q7" s="366"/>
      <c r="R7" s="364" t="s">
        <v>50</v>
      </c>
      <c r="S7" s="365"/>
      <c r="T7" s="366"/>
      <c r="U7" s="364" t="s">
        <v>50</v>
      </c>
      <c r="V7" s="365"/>
      <c r="W7" s="366"/>
      <c r="X7" s="364" t="s">
        <v>50</v>
      </c>
      <c r="Y7" s="365"/>
      <c r="Z7" s="366"/>
      <c r="AA7" s="364" t="s">
        <v>50</v>
      </c>
      <c r="AB7" s="365"/>
      <c r="AC7" s="366"/>
      <c r="AD7" s="364" t="s">
        <v>50</v>
      </c>
      <c r="AE7" s="365"/>
      <c r="AF7" s="366"/>
      <c r="AG7" s="364" t="s">
        <v>50</v>
      </c>
      <c r="AH7" s="365"/>
      <c r="AI7" s="366"/>
      <c r="AJ7" s="359"/>
      <c r="AK7" s="359"/>
      <c r="AL7" s="359"/>
    </row>
    <row r="8" spans="1:38">
      <c r="A8" s="357"/>
      <c r="B8" s="627"/>
      <c r="C8" s="627"/>
      <c r="D8" s="630"/>
      <c r="E8" s="631"/>
      <c r="F8" s="367">
        <v>0</v>
      </c>
      <c r="G8" s="367">
        <v>1</v>
      </c>
      <c r="H8" s="367">
        <v>2</v>
      </c>
      <c r="I8" s="367">
        <v>0</v>
      </c>
      <c r="J8" s="367">
        <v>1</v>
      </c>
      <c r="K8" s="367">
        <v>2</v>
      </c>
      <c r="L8" s="367">
        <v>0</v>
      </c>
      <c r="M8" s="367">
        <v>1</v>
      </c>
      <c r="N8" s="367">
        <v>2</v>
      </c>
      <c r="O8" s="367">
        <v>0</v>
      </c>
      <c r="P8" s="367">
        <v>1</v>
      </c>
      <c r="Q8" s="367">
        <v>2</v>
      </c>
      <c r="R8" s="367">
        <v>0</v>
      </c>
      <c r="S8" s="367">
        <v>1</v>
      </c>
      <c r="T8" s="367">
        <v>2</v>
      </c>
      <c r="U8" s="367">
        <v>0</v>
      </c>
      <c r="V8" s="367">
        <v>1</v>
      </c>
      <c r="W8" s="367">
        <v>2</v>
      </c>
      <c r="X8" s="367">
        <v>0</v>
      </c>
      <c r="Y8" s="367">
        <v>1</v>
      </c>
      <c r="Z8" s="367">
        <v>2</v>
      </c>
      <c r="AA8" s="367">
        <v>0</v>
      </c>
      <c r="AB8" s="367">
        <v>1</v>
      </c>
      <c r="AC8" s="367">
        <v>2</v>
      </c>
      <c r="AD8" s="367">
        <v>0</v>
      </c>
      <c r="AE8" s="367">
        <v>1</v>
      </c>
      <c r="AF8" s="367">
        <v>2</v>
      </c>
      <c r="AG8" s="367">
        <v>0</v>
      </c>
      <c r="AH8" s="367">
        <v>1</v>
      </c>
      <c r="AI8" s="367">
        <v>2</v>
      </c>
      <c r="AJ8" s="359"/>
      <c r="AK8" s="359"/>
      <c r="AL8" s="359"/>
    </row>
    <row r="9" spans="1:38" ht="42" customHeight="1">
      <c r="A9" s="357"/>
      <c r="B9" s="368">
        <v>1</v>
      </c>
      <c r="C9" s="417" t="s">
        <v>358</v>
      </c>
      <c r="D9" s="369">
        <v>1</v>
      </c>
      <c r="E9" s="370" t="s">
        <v>359</v>
      </c>
      <c r="F9" s="523"/>
      <c r="G9" s="523"/>
      <c r="H9" s="523"/>
      <c r="I9" s="524"/>
      <c r="J9" s="524"/>
      <c r="K9" s="524"/>
      <c r="L9" s="523"/>
      <c r="M9" s="523"/>
      <c r="N9" s="523"/>
      <c r="O9" s="524"/>
      <c r="P9" s="524"/>
      <c r="Q9" s="524"/>
      <c r="R9" s="523"/>
      <c r="S9" s="523"/>
      <c r="T9" s="523"/>
      <c r="U9" s="524"/>
      <c r="V9" s="524"/>
      <c r="W9" s="524"/>
      <c r="X9" s="523"/>
      <c r="Y9" s="523"/>
      <c r="Z9" s="523"/>
      <c r="AA9" s="524"/>
      <c r="AB9" s="524"/>
      <c r="AC9" s="524"/>
      <c r="AD9" s="523"/>
      <c r="AE9" s="523"/>
      <c r="AF9" s="523"/>
      <c r="AG9" s="524"/>
      <c r="AH9" s="524"/>
      <c r="AI9" s="524"/>
      <c r="AJ9" s="359"/>
      <c r="AK9" s="359"/>
      <c r="AL9" s="359"/>
    </row>
    <row r="10" spans="1:38" ht="40.5" customHeight="1">
      <c r="A10" s="357"/>
      <c r="B10" s="371"/>
      <c r="C10" s="372"/>
      <c r="D10" s="369">
        <v>2</v>
      </c>
      <c r="E10" s="370" t="s">
        <v>360</v>
      </c>
      <c r="F10" s="523"/>
      <c r="G10" s="523"/>
      <c r="H10" s="523"/>
      <c r="I10" s="524"/>
      <c r="J10" s="524"/>
      <c r="K10" s="524"/>
      <c r="L10" s="523"/>
      <c r="M10" s="523"/>
      <c r="N10" s="523"/>
      <c r="O10" s="524"/>
      <c r="P10" s="524"/>
      <c r="Q10" s="524"/>
      <c r="R10" s="523"/>
      <c r="S10" s="523"/>
      <c r="T10" s="523"/>
      <c r="U10" s="524"/>
      <c r="V10" s="524"/>
      <c r="W10" s="524"/>
      <c r="X10" s="523"/>
      <c r="Y10" s="523"/>
      <c r="Z10" s="523"/>
      <c r="AA10" s="524"/>
      <c r="AB10" s="524"/>
      <c r="AC10" s="524"/>
      <c r="AD10" s="523"/>
      <c r="AE10" s="523"/>
      <c r="AF10" s="523"/>
      <c r="AG10" s="524"/>
      <c r="AH10" s="524"/>
      <c r="AI10" s="524"/>
      <c r="AJ10" s="359"/>
      <c r="AK10" s="359"/>
      <c r="AL10" s="359"/>
    </row>
    <row r="11" spans="1:38" ht="40.5" customHeight="1">
      <c r="A11" s="357"/>
      <c r="B11" s="371"/>
      <c r="C11" s="372"/>
      <c r="D11" s="369">
        <v>3</v>
      </c>
      <c r="E11" s="370" t="s">
        <v>361</v>
      </c>
      <c r="F11" s="523"/>
      <c r="G11" s="523"/>
      <c r="H11" s="523"/>
      <c r="I11" s="524"/>
      <c r="J11" s="524"/>
      <c r="K11" s="524"/>
      <c r="L11" s="523"/>
      <c r="M11" s="523"/>
      <c r="N11" s="523"/>
      <c r="O11" s="524"/>
      <c r="P11" s="524"/>
      <c r="Q11" s="524"/>
      <c r="R11" s="523"/>
      <c r="S11" s="523"/>
      <c r="T11" s="523"/>
      <c r="U11" s="524"/>
      <c r="V11" s="524"/>
      <c r="W11" s="524"/>
      <c r="X11" s="523"/>
      <c r="Y11" s="523"/>
      <c r="Z11" s="523"/>
      <c r="AA11" s="524"/>
      <c r="AB11" s="524"/>
      <c r="AC11" s="524"/>
      <c r="AD11" s="523"/>
      <c r="AE11" s="523"/>
      <c r="AF11" s="523"/>
      <c r="AG11" s="524"/>
      <c r="AH11" s="524"/>
      <c r="AI11" s="524"/>
      <c r="AJ11" s="359"/>
      <c r="AK11" s="359"/>
      <c r="AL11" s="359"/>
    </row>
    <row r="12" spans="1:38" ht="29.25" customHeight="1">
      <c r="A12" s="357"/>
      <c r="B12" s="371"/>
      <c r="C12" s="372"/>
      <c r="D12" s="369">
        <v>4</v>
      </c>
      <c r="E12" s="370" t="s">
        <v>485</v>
      </c>
      <c r="F12" s="523"/>
      <c r="G12" s="523"/>
      <c r="H12" s="523"/>
      <c r="I12" s="524"/>
      <c r="J12" s="524"/>
      <c r="K12" s="524"/>
      <c r="L12" s="523"/>
      <c r="M12" s="523"/>
      <c r="N12" s="523"/>
      <c r="O12" s="524"/>
      <c r="P12" s="524"/>
      <c r="Q12" s="524"/>
      <c r="R12" s="523"/>
      <c r="S12" s="523"/>
      <c r="T12" s="523"/>
      <c r="U12" s="524"/>
      <c r="V12" s="524"/>
      <c r="W12" s="524"/>
      <c r="X12" s="523"/>
      <c r="Y12" s="523"/>
      <c r="Z12" s="523"/>
      <c r="AA12" s="524"/>
      <c r="AB12" s="524"/>
      <c r="AC12" s="524"/>
      <c r="AD12" s="523"/>
      <c r="AE12" s="523"/>
      <c r="AF12" s="523"/>
      <c r="AG12" s="524"/>
      <c r="AH12" s="524"/>
      <c r="AI12" s="524"/>
      <c r="AJ12" s="359"/>
      <c r="AK12" s="359"/>
      <c r="AL12" s="359"/>
    </row>
    <row r="13" spans="1:38" ht="29.25" customHeight="1">
      <c r="A13" s="357"/>
      <c r="B13" s="373"/>
      <c r="C13" s="374"/>
      <c r="D13" s="369">
        <v>5</v>
      </c>
      <c r="E13" s="370" t="s">
        <v>362</v>
      </c>
      <c r="F13" s="523"/>
      <c r="G13" s="523"/>
      <c r="H13" s="523"/>
      <c r="I13" s="524"/>
      <c r="J13" s="524"/>
      <c r="K13" s="524"/>
      <c r="L13" s="523"/>
      <c r="M13" s="523"/>
      <c r="N13" s="523"/>
      <c r="O13" s="524"/>
      <c r="P13" s="524"/>
      <c r="Q13" s="524"/>
      <c r="R13" s="523"/>
      <c r="S13" s="523"/>
      <c r="T13" s="523"/>
      <c r="U13" s="524"/>
      <c r="V13" s="524"/>
      <c r="W13" s="524"/>
      <c r="X13" s="523"/>
      <c r="Y13" s="523"/>
      <c r="Z13" s="523"/>
      <c r="AA13" s="524"/>
      <c r="AB13" s="524"/>
      <c r="AC13" s="524"/>
      <c r="AD13" s="523"/>
      <c r="AE13" s="523"/>
      <c r="AF13" s="523"/>
      <c r="AG13" s="524"/>
      <c r="AH13" s="524"/>
      <c r="AI13" s="524"/>
      <c r="AJ13" s="359"/>
      <c r="AK13" s="359"/>
      <c r="AL13" s="359"/>
    </row>
    <row r="14" spans="1:38" ht="41.25" customHeight="1">
      <c r="A14" s="357"/>
      <c r="B14" s="371" t="s">
        <v>137</v>
      </c>
      <c r="C14" s="394" t="s">
        <v>363</v>
      </c>
      <c r="D14" s="369">
        <v>1</v>
      </c>
      <c r="E14" s="370" t="s">
        <v>364</v>
      </c>
      <c r="F14" s="523"/>
      <c r="G14" s="523"/>
      <c r="H14" s="523"/>
      <c r="I14" s="524"/>
      <c r="J14" s="524"/>
      <c r="K14" s="524"/>
      <c r="L14" s="523"/>
      <c r="M14" s="523"/>
      <c r="N14" s="523"/>
      <c r="O14" s="524"/>
      <c r="P14" s="524"/>
      <c r="Q14" s="524"/>
      <c r="R14" s="523"/>
      <c r="S14" s="523"/>
      <c r="T14" s="523"/>
      <c r="U14" s="524"/>
      <c r="V14" s="524"/>
      <c r="W14" s="524"/>
      <c r="X14" s="523"/>
      <c r="Y14" s="523"/>
      <c r="Z14" s="523"/>
      <c r="AA14" s="524"/>
      <c r="AB14" s="524"/>
      <c r="AC14" s="524"/>
      <c r="AD14" s="523"/>
      <c r="AE14" s="523"/>
      <c r="AF14" s="523"/>
      <c r="AG14" s="524"/>
      <c r="AH14" s="524"/>
      <c r="AI14" s="524"/>
      <c r="AJ14" s="359"/>
      <c r="AK14" s="359"/>
      <c r="AL14" s="359"/>
    </row>
    <row r="15" spans="1:38" ht="29.25" customHeight="1">
      <c r="A15" s="357"/>
      <c r="B15" s="371"/>
      <c r="C15" s="372"/>
      <c r="D15" s="369">
        <v>2</v>
      </c>
      <c r="E15" s="370" t="s">
        <v>365</v>
      </c>
      <c r="F15" s="523"/>
      <c r="G15" s="523"/>
      <c r="H15" s="523"/>
      <c r="I15" s="524"/>
      <c r="J15" s="524"/>
      <c r="K15" s="524"/>
      <c r="L15" s="523"/>
      <c r="M15" s="523"/>
      <c r="N15" s="523"/>
      <c r="O15" s="524"/>
      <c r="P15" s="524"/>
      <c r="Q15" s="524"/>
      <c r="R15" s="523"/>
      <c r="S15" s="523"/>
      <c r="T15" s="523"/>
      <c r="U15" s="524"/>
      <c r="V15" s="524"/>
      <c r="W15" s="524"/>
      <c r="X15" s="523"/>
      <c r="Y15" s="523"/>
      <c r="Z15" s="523"/>
      <c r="AA15" s="524"/>
      <c r="AB15" s="524"/>
      <c r="AC15" s="524"/>
      <c r="AD15" s="523"/>
      <c r="AE15" s="523"/>
      <c r="AF15" s="523"/>
      <c r="AG15" s="524"/>
      <c r="AH15" s="524"/>
      <c r="AI15" s="524"/>
      <c r="AJ15" s="359"/>
      <c r="AK15" s="359"/>
      <c r="AL15" s="359"/>
    </row>
    <row r="16" spans="1:38" ht="42.75" customHeight="1">
      <c r="A16" s="357"/>
      <c r="B16" s="371"/>
      <c r="C16" s="372"/>
      <c r="D16" s="369">
        <v>3</v>
      </c>
      <c r="E16" s="370" t="s">
        <v>366</v>
      </c>
      <c r="F16" s="523"/>
      <c r="G16" s="523"/>
      <c r="H16" s="523"/>
      <c r="I16" s="524"/>
      <c r="J16" s="524"/>
      <c r="K16" s="524"/>
      <c r="L16" s="523"/>
      <c r="M16" s="523"/>
      <c r="N16" s="523"/>
      <c r="O16" s="524"/>
      <c r="P16" s="524"/>
      <c r="Q16" s="524"/>
      <c r="R16" s="523"/>
      <c r="S16" s="523"/>
      <c r="T16" s="523"/>
      <c r="U16" s="524"/>
      <c r="V16" s="524"/>
      <c r="W16" s="524"/>
      <c r="X16" s="523"/>
      <c r="Y16" s="523"/>
      <c r="Z16" s="523"/>
      <c r="AA16" s="524"/>
      <c r="AB16" s="524"/>
      <c r="AC16" s="524"/>
      <c r="AD16" s="523"/>
      <c r="AE16" s="523"/>
      <c r="AF16" s="523"/>
      <c r="AG16" s="524"/>
      <c r="AH16" s="524"/>
      <c r="AI16" s="524"/>
      <c r="AJ16" s="359"/>
      <c r="AK16" s="359"/>
      <c r="AL16" s="359"/>
    </row>
    <row r="17" spans="1:38" ht="53.25" customHeight="1">
      <c r="A17" s="357"/>
      <c r="B17" s="371"/>
      <c r="C17" s="372"/>
      <c r="D17" s="369">
        <v>4</v>
      </c>
      <c r="E17" s="370" t="s">
        <v>367</v>
      </c>
      <c r="F17" s="523"/>
      <c r="G17" s="523"/>
      <c r="H17" s="523"/>
      <c r="I17" s="524"/>
      <c r="J17" s="524"/>
      <c r="K17" s="524"/>
      <c r="L17" s="523"/>
      <c r="M17" s="523"/>
      <c r="N17" s="523"/>
      <c r="O17" s="524"/>
      <c r="P17" s="524"/>
      <c r="Q17" s="524"/>
      <c r="R17" s="523"/>
      <c r="S17" s="523"/>
      <c r="T17" s="523"/>
      <c r="U17" s="524"/>
      <c r="V17" s="524"/>
      <c r="W17" s="524"/>
      <c r="X17" s="523"/>
      <c r="Y17" s="523"/>
      <c r="Z17" s="523"/>
      <c r="AA17" s="524"/>
      <c r="AB17" s="524"/>
      <c r="AC17" s="524"/>
      <c r="AD17" s="523"/>
      <c r="AE17" s="523"/>
      <c r="AF17" s="523"/>
      <c r="AG17" s="524"/>
      <c r="AH17" s="524"/>
      <c r="AI17" s="524"/>
      <c r="AJ17" s="359"/>
      <c r="AK17" s="359"/>
      <c r="AL17" s="359"/>
    </row>
    <row r="18" spans="1:38" ht="41.25" customHeight="1">
      <c r="A18" s="357"/>
      <c r="B18" s="371"/>
      <c r="C18" s="372"/>
      <c r="D18" s="369">
        <v>5</v>
      </c>
      <c r="E18" s="370" t="s">
        <v>368</v>
      </c>
      <c r="F18" s="523"/>
      <c r="G18" s="523"/>
      <c r="H18" s="523"/>
      <c r="I18" s="524"/>
      <c r="J18" s="524"/>
      <c r="K18" s="524"/>
      <c r="L18" s="523"/>
      <c r="M18" s="523"/>
      <c r="N18" s="523"/>
      <c r="O18" s="524"/>
      <c r="P18" s="524"/>
      <c r="Q18" s="524"/>
      <c r="R18" s="523"/>
      <c r="S18" s="523"/>
      <c r="T18" s="523"/>
      <c r="U18" s="524"/>
      <c r="V18" s="524"/>
      <c r="W18" s="524"/>
      <c r="X18" s="523"/>
      <c r="Y18" s="523"/>
      <c r="Z18" s="523"/>
      <c r="AA18" s="524"/>
      <c r="AB18" s="524"/>
      <c r="AC18" s="524"/>
      <c r="AD18" s="523"/>
      <c r="AE18" s="523"/>
      <c r="AF18" s="523"/>
      <c r="AG18" s="524"/>
      <c r="AH18" s="524"/>
      <c r="AI18" s="524"/>
      <c r="AJ18" s="359"/>
      <c r="AK18" s="359"/>
      <c r="AL18" s="359"/>
    </row>
    <row r="19" spans="1:38" ht="29.25" customHeight="1">
      <c r="A19" s="357"/>
      <c r="B19" s="371"/>
      <c r="C19" s="372"/>
      <c r="D19" s="369">
        <v>6</v>
      </c>
      <c r="E19" s="370" t="s">
        <v>369</v>
      </c>
      <c r="F19" s="523"/>
      <c r="G19" s="523"/>
      <c r="H19" s="523"/>
      <c r="I19" s="524"/>
      <c r="J19" s="524"/>
      <c r="K19" s="524"/>
      <c r="L19" s="523"/>
      <c r="M19" s="523"/>
      <c r="N19" s="523"/>
      <c r="O19" s="524"/>
      <c r="P19" s="524"/>
      <c r="Q19" s="524"/>
      <c r="R19" s="523"/>
      <c r="S19" s="523"/>
      <c r="T19" s="523"/>
      <c r="U19" s="524"/>
      <c r="V19" s="524"/>
      <c r="W19" s="524"/>
      <c r="X19" s="523"/>
      <c r="Y19" s="523"/>
      <c r="Z19" s="523"/>
      <c r="AA19" s="524"/>
      <c r="AB19" s="524"/>
      <c r="AC19" s="524"/>
      <c r="AD19" s="523"/>
      <c r="AE19" s="523"/>
      <c r="AF19" s="523"/>
      <c r="AG19" s="524"/>
      <c r="AH19" s="524"/>
      <c r="AI19" s="524"/>
      <c r="AJ19" s="359"/>
      <c r="AK19" s="359"/>
      <c r="AL19" s="359"/>
    </row>
    <row r="20" spans="1:38" ht="29.25" customHeight="1">
      <c r="A20" s="357"/>
      <c r="B20" s="371"/>
      <c r="C20" s="372"/>
      <c r="D20" s="369">
        <v>7</v>
      </c>
      <c r="E20" s="370" t="s">
        <v>370</v>
      </c>
      <c r="F20" s="523"/>
      <c r="G20" s="523"/>
      <c r="H20" s="523"/>
      <c r="I20" s="524"/>
      <c r="J20" s="524"/>
      <c r="K20" s="524"/>
      <c r="L20" s="523"/>
      <c r="M20" s="523"/>
      <c r="N20" s="523"/>
      <c r="O20" s="524"/>
      <c r="P20" s="524"/>
      <c r="Q20" s="524"/>
      <c r="R20" s="523"/>
      <c r="S20" s="523"/>
      <c r="T20" s="523"/>
      <c r="U20" s="524"/>
      <c r="V20" s="524"/>
      <c r="W20" s="524"/>
      <c r="X20" s="523"/>
      <c r="Y20" s="523"/>
      <c r="Z20" s="523"/>
      <c r="AA20" s="524"/>
      <c r="AB20" s="524"/>
      <c r="AC20" s="524"/>
      <c r="AD20" s="523"/>
      <c r="AE20" s="523"/>
      <c r="AF20" s="523"/>
      <c r="AG20" s="524"/>
      <c r="AH20" s="524"/>
      <c r="AI20" s="524"/>
      <c r="AJ20" s="359"/>
      <c r="AK20" s="359"/>
      <c r="AL20" s="359"/>
    </row>
    <row r="21" spans="1:38" ht="26.25" customHeight="1">
      <c r="A21" s="357"/>
      <c r="B21" s="371"/>
      <c r="C21" s="372"/>
      <c r="D21" s="369">
        <v>8</v>
      </c>
      <c r="E21" s="370" t="s">
        <v>371</v>
      </c>
      <c r="F21" s="523"/>
      <c r="G21" s="523"/>
      <c r="H21" s="523"/>
      <c r="I21" s="524"/>
      <c r="J21" s="524"/>
      <c r="K21" s="524"/>
      <c r="L21" s="523"/>
      <c r="M21" s="523"/>
      <c r="N21" s="523"/>
      <c r="O21" s="524"/>
      <c r="P21" s="524"/>
      <c r="Q21" s="524"/>
      <c r="R21" s="523"/>
      <c r="S21" s="523"/>
      <c r="T21" s="523"/>
      <c r="U21" s="524"/>
      <c r="V21" s="524"/>
      <c r="W21" s="524"/>
      <c r="X21" s="523"/>
      <c r="Y21" s="523"/>
      <c r="Z21" s="523"/>
      <c r="AA21" s="524"/>
      <c r="AB21" s="524"/>
      <c r="AC21" s="524"/>
      <c r="AD21" s="523"/>
      <c r="AE21" s="523"/>
      <c r="AF21" s="523"/>
      <c r="AG21" s="524"/>
      <c r="AH21" s="524"/>
      <c r="AI21" s="524"/>
      <c r="AJ21" s="359"/>
      <c r="AK21" s="359"/>
      <c r="AL21" s="359"/>
    </row>
    <row r="22" spans="1:38" ht="39" customHeight="1">
      <c r="A22" s="357"/>
      <c r="B22" s="371"/>
      <c r="C22" s="372"/>
      <c r="D22" s="369">
        <v>9</v>
      </c>
      <c r="E22" s="370" t="s">
        <v>372</v>
      </c>
      <c r="F22" s="523"/>
      <c r="G22" s="523"/>
      <c r="H22" s="523"/>
      <c r="I22" s="524"/>
      <c r="J22" s="524"/>
      <c r="K22" s="524"/>
      <c r="L22" s="523"/>
      <c r="M22" s="523"/>
      <c r="N22" s="523"/>
      <c r="O22" s="524"/>
      <c r="P22" s="524"/>
      <c r="Q22" s="524"/>
      <c r="R22" s="523"/>
      <c r="S22" s="523"/>
      <c r="T22" s="523"/>
      <c r="U22" s="524"/>
      <c r="V22" s="524"/>
      <c r="W22" s="524"/>
      <c r="X22" s="523"/>
      <c r="Y22" s="523"/>
      <c r="Z22" s="523"/>
      <c r="AA22" s="524"/>
      <c r="AB22" s="524"/>
      <c r="AC22" s="524"/>
      <c r="AD22" s="523"/>
      <c r="AE22" s="523"/>
      <c r="AF22" s="523"/>
      <c r="AG22" s="524"/>
      <c r="AH22" s="524"/>
      <c r="AI22" s="524"/>
      <c r="AJ22" s="359"/>
      <c r="AK22" s="359"/>
      <c r="AL22" s="359"/>
    </row>
    <row r="23" spans="1:38" ht="30" customHeight="1">
      <c r="A23" s="357"/>
      <c r="B23" s="373"/>
      <c r="C23" s="374"/>
      <c r="D23" s="369">
        <v>10</v>
      </c>
      <c r="E23" s="370" t="s">
        <v>373</v>
      </c>
      <c r="F23" s="523"/>
      <c r="G23" s="523"/>
      <c r="H23" s="523"/>
      <c r="I23" s="524"/>
      <c r="J23" s="524"/>
      <c r="K23" s="524"/>
      <c r="L23" s="523"/>
      <c r="M23" s="523"/>
      <c r="N23" s="523"/>
      <c r="O23" s="524"/>
      <c r="P23" s="524"/>
      <c r="Q23" s="524"/>
      <c r="R23" s="523"/>
      <c r="S23" s="523"/>
      <c r="T23" s="523"/>
      <c r="U23" s="524"/>
      <c r="V23" s="524"/>
      <c r="W23" s="524"/>
      <c r="X23" s="523"/>
      <c r="Y23" s="523"/>
      <c r="Z23" s="523"/>
      <c r="AA23" s="524"/>
      <c r="AB23" s="524"/>
      <c r="AC23" s="524"/>
      <c r="AD23" s="523"/>
      <c r="AE23" s="523"/>
      <c r="AF23" s="523"/>
      <c r="AG23" s="524"/>
      <c r="AH23" s="524"/>
      <c r="AI23" s="524"/>
      <c r="AJ23" s="359"/>
      <c r="AK23" s="359"/>
      <c r="AL23" s="359"/>
    </row>
    <row r="24" spans="1:38" ht="39.75" customHeight="1">
      <c r="A24" s="357"/>
      <c r="B24" s="368"/>
      <c r="C24" s="418"/>
      <c r="D24" s="369">
        <v>11</v>
      </c>
      <c r="E24" s="370" t="s">
        <v>374</v>
      </c>
      <c r="F24" s="523"/>
      <c r="G24" s="523"/>
      <c r="H24" s="523"/>
      <c r="I24" s="524"/>
      <c r="J24" s="524"/>
      <c r="K24" s="524"/>
      <c r="L24" s="523"/>
      <c r="M24" s="523"/>
      <c r="N24" s="523"/>
      <c r="O24" s="524"/>
      <c r="P24" s="524"/>
      <c r="Q24" s="524"/>
      <c r="R24" s="523"/>
      <c r="S24" s="523"/>
      <c r="T24" s="523"/>
      <c r="U24" s="524"/>
      <c r="V24" s="524"/>
      <c r="W24" s="524"/>
      <c r="X24" s="523"/>
      <c r="Y24" s="523"/>
      <c r="Z24" s="523"/>
      <c r="AA24" s="524"/>
      <c r="AB24" s="524"/>
      <c r="AC24" s="524"/>
      <c r="AD24" s="523"/>
      <c r="AE24" s="523"/>
      <c r="AF24" s="523"/>
      <c r="AG24" s="524"/>
      <c r="AH24" s="524"/>
      <c r="AI24" s="524"/>
      <c r="AJ24" s="359"/>
      <c r="AK24" s="359"/>
      <c r="AL24" s="359"/>
    </row>
    <row r="25" spans="1:38" ht="29.25" customHeight="1">
      <c r="A25" s="357"/>
      <c r="B25" s="371"/>
      <c r="C25" s="372"/>
      <c r="D25" s="369">
        <v>12</v>
      </c>
      <c r="E25" s="370" t="s">
        <v>375</v>
      </c>
      <c r="F25" s="523"/>
      <c r="G25" s="523"/>
      <c r="H25" s="523"/>
      <c r="I25" s="524"/>
      <c r="J25" s="524"/>
      <c r="K25" s="524"/>
      <c r="L25" s="523"/>
      <c r="M25" s="523"/>
      <c r="N25" s="523"/>
      <c r="O25" s="524"/>
      <c r="P25" s="524"/>
      <c r="Q25" s="524"/>
      <c r="R25" s="523"/>
      <c r="S25" s="523"/>
      <c r="T25" s="523"/>
      <c r="U25" s="524"/>
      <c r="V25" s="524"/>
      <c r="W25" s="524"/>
      <c r="X25" s="523"/>
      <c r="Y25" s="523"/>
      <c r="Z25" s="523"/>
      <c r="AA25" s="524"/>
      <c r="AB25" s="524"/>
      <c r="AC25" s="524"/>
      <c r="AD25" s="523"/>
      <c r="AE25" s="523"/>
      <c r="AF25" s="523"/>
      <c r="AG25" s="524"/>
      <c r="AH25" s="524"/>
      <c r="AI25" s="524"/>
      <c r="AJ25" s="359"/>
      <c r="AK25" s="359"/>
      <c r="AL25" s="359"/>
    </row>
    <row r="26" spans="1:38" ht="27.75" customHeight="1">
      <c r="A26" s="357"/>
      <c r="B26" s="371"/>
      <c r="C26" s="372"/>
      <c r="D26" s="369">
        <v>13</v>
      </c>
      <c r="E26" s="370" t="s">
        <v>376</v>
      </c>
      <c r="F26" s="523"/>
      <c r="G26" s="523"/>
      <c r="H26" s="523"/>
      <c r="I26" s="524"/>
      <c r="J26" s="524"/>
      <c r="K26" s="524"/>
      <c r="L26" s="523"/>
      <c r="M26" s="523"/>
      <c r="N26" s="523"/>
      <c r="O26" s="524"/>
      <c r="P26" s="524"/>
      <c r="Q26" s="524"/>
      <c r="R26" s="523"/>
      <c r="S26" s="523"/>
      <c r="T26" s="523"/>
      <c r="U26" s="524"/>
      <c r="V26" s="524"/>
      <c r="W26" s="524"/>
      <c r="X26" s="523"/>
      <c r="Y26" s="523"/>
      <c r="Z26" s="523"/>
      <c r="AA26" s="524"/>
      <c r="AB26" s="524"/>
      <c r="AC26" s="524"/>
      <c r="AD26" s="523"/>
      <c r="AE26" s="523"/>
      <c r="AF26" s="523"/>
      <c r="AG26" s="524"/>
      <c r="AH26" s="524"/>
      <c r="AI26" s="524"/>
      <c r="AJ26" s="359"/>
      <c r="AK26" s="359"/>
      <c r="AL26" s="359"/>
    </row>
    <row r="27" spans="1:38" ht="29.25" customHeight="1">
      <c r="A27" s="357"/>
      <c r="B27" s="373"/>
      <c r="C27" s="374"/>
      <c r="D27" s="369">
        <v>14</v>
      </c>
      <c r="E27" s="370" t="s">
        <v>377</v>
      </c>
      <c r="F27" s="523"/>
      <c r="G27" s="523"/>
      <c r="H27" s="523"/>
      <c r="I27" s="524"/>
      <c r="J27" s="524"/>
      <c r="K27" s="524"/>
      <c r="L27" s="523"/>
      <c r="M27" s="523"/>
      <c r="N27" s="523"/>
      <c r="O27" s="524"/>
      <c r="P27" s="524"/>
      <c r="Q27" s="524"/>
      <c r="R27" s="523"/>
      <c r="S27" s="523"/>
      <c r="T27" s="523"/>
      <c r="U27" s="524"/>
      <c r="V27" s="524"/>
      <c r="W27" s="524"/>
      <c r="X27" s="523"/>
      <c r="Y27" s="523"/>
      <c r="Z27" s="523"/>
      <c r="AA27" s="524"/>
      <c r="AB27" s="524"/>
      <c r="AC27" s="524"/>
      <c r="AD27" s="523"/>
      <c r="AE27" s="523"/>
      <c r="AF27" s="523"/>
      <c r="AG27" s="524"/>
      <c r="AH27" s="524"/>
      <c r="AI27" s="524"/>
      <c r="AJ27" s="359"/>
      <c r="AK27" s="359"/>
      <c r="AL27" s="359"/>
    </row>
    <row r="28" spans="1:38" ht="29.25" customHeight="1">
      <c r="A28" s="357"/>
      <c r="B28" s="371" t="s">
        <v>138</v>
      </c>
      <c r="C28" s="394" t="s">
        <v>378</v>
      </c>
      <c r="D28" s="369">
        <v>1</v>
      </c>
      <c r="E28" s="370" t="s">
        <v>379</v>
      </c>
      <c r="F28" s="523"/>
      <c r="G28" s="523"/>
      <c r="H28" s="523"/>
      <c r="I28" s="524"/>
      <c r="J28" s="524"/>
      <c r="K28" s="524"/>
      <c r="L28" s="523"/>
      <c r="M28" s="523"/>
      <c r="N28" s="523"/>
      <c r="O28" s="524"/>
      <c r="P28" s="524"/>
      <c r="Q28" s="524"/>
      <c r="R28" s="523"/>
      <c r="S28" s="523"/>
      <c r="T28" s="523"/>
      <c r="U28" s="524"/>
      <c r="V28" s="524"/>
      <c r="W28" s="524"/>
      <c r="X28" s="523"/>
      <c r="Y28" s="523"/>
      <c r="Z28" s="523"/>
      <c r="AA28" s="524"/>
      <c r="AB28" s="524"/>
      <c r="AC28" s="524"/>
      <c r="AD28" s="523"/>
      <c r="AE28" s="523"/>
      <c r="AF28" s="523"/>
      <c r="AG28" s="524"/>
      <c r="AH28" s="524"/>
      <c r="AI28" s="524"/>
      <c r="AJ28" s="359"/>
      <c r="AK28" s="359"/>
      <c r="AL28" s="359"/>
    </row>
    <row r="29" spans="1:38" ht="27.75" customHeight="1">
      <c r="A29" s="357"/>
      <c r="B29" s="371"/>
      <c r="C29" s="372"/>
      <c r="D29" s="369">
        <v>2</v>
      </c>
      <c r="E29" s="370" t="s">
        <v>380</v>
      </c>
      <c r="F29" s="523"/>
      <c r="G29" s="523"/>
      <c r="H29" s="523"/>
      <c r="I29" s="524"/>
      <c r="J29" s="524"/>
      <c r="K29" s="524"/>
      <c r="L29" s="523"/>
      <c r="M29" s="523"/>
      <c r="N29" s="523"/>
      <c r="O29" s="524"/>
      <c r="P29" s="524"/>
      <c r="Q29" s="524"/>
      <c r="R29" s="523"/>
      <c r="S29" s="523"/>
      <c r="T29" s="523"/>
      <c r="U29" s="524"/>
      <c r="V29" s="524"/>
      <c r="W29" s="524"/>
      <c r="X29" s="523"/>
      <c r="Y29" s="523"/>
      <c r="Z29" s="523"/>
      <c r="AA29" s="524"/>
      <c r="AB29" s="524"/>
      <c r="AC29" s="524"/>
      <c r="AD29" s="523"/>
      <c r="AE29" s="523"/>
      <c r="AF29" s="523"/>
      <c r="AG29" s="524"/>
      <c r="AH29" s="524"/>
      <c r="AI29" s="524"/>
      <c r="AJ29" s="359"/>
      <c r="AK29" s="359"/>
      <c r="AL29" s="359"/>
    </row>
    <row r="30" spans="1:38" ht="28.5" customHeight="1">
      <c r="A30" s="357"/>
      <c r="B30" s="371"/>
      <c r="C30" s="372"/>
      <c r="D30" s="369">
        <v>3</v>
      </c>
      <c r="E30" s="370" t="s">
        <v>381</v>
      </c>
      <c r="F30" s="523"/>
      <c r="G30" s="523"/>
      <c r="H30" s="523"/>
      <c r="I30" s="524"/>
      <c r="J30" s="524"/>
      <c r="K30" s="524"/>
      <c r="L30" s="523"/>
      <c r="M30" s="523"/>
      <c r="N30" s="523"/>
      <c r="O30" s="524"/>
      <c r="P30" s="524"/>
      <c r="Q30" s="524"/>
      <c r="R30" s="523"/>
      <c r="S30" s="523"/>
      <c r="T30" s="523"/>
      <c r="U30" s="524"/>
      <c r="V30" s="524"/>
      <c r="W30" s="524"/>
      <c r="X30" s="523"/>
      <c r="Y30" s="523"/>
      <c r="Z30" s="523"/>
      <c r="AA30" s="524"/>
      <c r="AB30" s="524"/>
      <c r="AC30" s="524"/>
      <c r="AD30" s="523"/>
      <c r="AE30" s="523"/>
      <c r="AF30" s="523"/>
      <c r="AG30" s="524"/>
      <c r="AH30" s="524"/>
      <c r="AI30" s="524"/>
      <c r="AJ30" s="359"/>
      <c r="AK30" s="359"/>
      <c r="AL30" s="359"/>
    </row>
    <row r="31" spans="1:38" ht="29.25" customHeight="1">
      <c r="A31" s="357"/>
      <c r="B31" s="371"/>
      <c r="C31" s="372"/>
      <c r="D31" s="369">
        <v>4</v>
      </c>
      <c r="E31" s="370" t="s">
        <v>382</v>
      </c>
      <c r="F31" s="523"/>
      <c r="G31" s="523"/>
      <c r="H31" s="523"/>
      <c r="I31" s="524"/>
      <c r="J31" s="524"/>
      <c r="K31" s="524"/>
      <c r="L31" s="523"/>
      <c r="M31" s="523"/>
      <c r="N31" s="523"/>
      <c r="O31" s="524"/>
      <c r="P31" s="524"/>
      <c r="Q31" s="524"/>
      <c r="R31" s="523"/>
      <c r="S31" s="523"/>
      <c r="T31" s="523"/>
      <c r="U31" s="524"/>
      <c r="V31" s="524"/>
      <c r="W31" s="524"/>
      <c r="X31" s="523"/>
      <c r="Y31" s="523"/>
      <c r="Z31" s="523"/>
      <c r="AA31" s="524"/>
      <c r="AB31" s="524"/>
      <c r="AC31" s="524"/>
      <c r="AD31" s="523"/>
      <c r="AE31" s="523"/>
      <c r="AF31" s="523"/>
      <c r="AG31" s="524"/>
      <c r="AH31" s="524"/>
      <c r="AI31" s="524"/>
      <c r="AJ31" s="359"/>
      <c r="AK31" s="359"/>
      <c r="AL31" s="359"/>
    </row>
    <row r="32" spans="1:38" ht="29.25" customHeight="1">
      <c r="A32" s="357"/>
      <c r="B32" s="371"/>
      <c r="C32" s="372"/>
      <c r="D32" s="369">
        <v>5</v>
      </c>
      <c r="E32" s="370" t="s">
        <v>383</v>
      </c>
      <c r="F32" s="523"/>
      <c r="G32" s="523"/>
      <c r="H32" s="523"/>
      <c r="I32" s="524"/>
      <c r="J32" s="524"/>
      <c r="K32" s="524"/>
      <c r="L32" s="523"/>
      <c r="M32" s="523"/>
      <c r="N32" s="523"/>
      <c r="O32" s="524"/>
      <c r="P32" s="524"/>
      <c r="Q32" s="524"/>
      <c r="R32" s="523"/>
      <c r="S32" s="523"/>
      <c r="T32" s="523"/>
      <c r="U32" s="524"/>
      <c r="V32" s="524"/>
      <c r="W32" s="524"/>
      <c r="X32" s="523"/>
      <c r="Y32" s="523"/>
      <c r="Z32" s="523"/>
      <c r="AA32" s="524"/>
      <c r="AB32" s="524"/>
      <c r="AC32" s="524"/>
      <c r="AD32" s="523"/>
      <c r="AE32" s="523"/>
      <c r="AF32" s="523"/>
      <c r="AG32" s="524"/>
      <c r="AH32" s="524"/>
      <c r="AI32" s="524"/>
      <c r="AJ32" s="359"/>
      <c r="AK32" s="359"/>
      <c r="AL32" s="359"/>
    </row>
    <row r="33" spans="1:38" ht="15.75" customHeight="1">
      <c r="A33" s="357"/>
      <c r="B33" s="371"/>
      <c r="C33" s="372"/>
      <c r="D33" s="369">
        <v>6</v>
      </c>
      <c r="E33" s="370" t="s">
        <v>384</v>
      </c>
      <c r="F33" s="523"/>
      <c r="G33" s="523"/>
      <c r="H33" s="523"/>
      <c r="I33" s="524"/>
      <c r="J33" s="524"/>
      <c r="K33" s="524"/>
      <c r="L33" s="523"/>
      <c r="M33" s="523"/>
      <c r="N33" s="523"/>
      <c r="O33" s="524"/>
      <c r="P33" s="524"/>
      <c r="Q33" s="524"/>
      <c r="R33" s="523"/>
      <c r="S33" s="523"/>
      <c r="T33" s="523"/>
      <c r="U33" s="524"/>
      <c r="V33" s="524"/>
      <c r="W33" s="524"/>
      <c r="X33" s="523"/>
      <c r="Y33" s="523"/>
      <c r="Z33" s="523"/>
      <c r="AA33" s="524"/>
      <c r="AB33" s="524"/>
      <c r="AC33" s="524"/>
      <c r="AD33" s="523"/>
      <c r="AE33" s="523"/>
      <c r="AF33" s="523"/>
      <c r="AG33" s="524"/>
      <c r="AH33" s="524"/>
      <c r="AI33" s="524"/>
      <c r="AJ33" s="359"/>
      <c r="AK33" s="359"/>
      <c r="AL33" s="359"/>
    </row>
    <row r="34" spans="1:38" ht="15" customHeight="1">
      <c r="A34" s="357"/>
      <c r="B34" s="371"/>
      <c r="C34" s="372"/>
      <c r="D34" s="369">
        <v>7</v>
      </c>
      <c r="E34" s="370" t="s">
        <v>385</v>
      </c>
      <c r="F34" s="523"/>
      <c r="G34" s="523"/>
      <c r="H34" s="523"/>
      <c r="I34" s="524"/>
      <c r="J34" s="524"/>
      <c r="K34" s="524"/>
      <c r="L34" s="523"/>
      <c r="M34" s="523"/>
      <c r="N34" s="523"/>
      <c r="O34" s="524"/>
      <c r="P34" s="524"/>
      <c r="Q34" s="524"/>
      <c r="R34" s="523"/>
      <c r="S34" s="523"/>
      <c r="T34" s="523"/>
      <c r="U34" s="524"/>
      <c r="V34" s="524"/>
      <c r="W34" s="524"/>
      <c r="X34" s="523"/>
      <c r="Y34" s="523"/>
      <c r="Z34" s="523"/>
      <c r="AA34" s="524"/>
      <c r="AB34" s="524"/>
      <c r="AC34" s="524"/>
      <c r="AD34" s="523"/>
      <c r="AE34" s="523"/>
      <c r="AF34" s="523"/>
      <c r="AG34" s="524"/>
      <c r="AH34" s="524"/>
      <c r="AI34" s="524"/>
      <c r="AJ34" s="375"/>
      <c r="AK34" s="359"/>
      <c r="AL34" s="359"/>
    </row>
    <row r="35" spans="1:38" ht="15.75" customHeight="1">
      <c r="A35" s="357"/>
      <c r="B35" s="371"/>
      <c r="C35" s="372"/>
      <c r="D35" s="369">
        <v>8</v>
      </c>
      <c r="E35" s="370" t="s">
        <v>386</v>
      </c>
      <c r="F35" s="523"/>
      <c r="G35" s="523"/>
      <c r="H35" s="523"/>
      <c r="I35" s="524"/>
      <c r="J35" s="524"/>
      <c r="K35" s="524"/>
      <c r="L35" s="523"/>
      <c r="M35" s="523"/>
      <c r="N35" s="523"/>
      <c r="O35" s="524"/>
      <c r="P35" s="524"/>
      <c r="Q35" s="524"/>
      <c r="R35" s="523"/>
      <c r="S35" s="523"/>
      <c r="T35" s="523"/>
      <c r="U35" s="524"/>
      <c r="V35" s="524"/>
      <c r="W35" s="524"/>
      <c r="X35" s="523"/>
      <c r="Y35" s="523"/>
      <c r="Z35" s="523"/>
      <c r="AA35" s="524"/>
      <c r="AB35" s="524"/>
      <c r="AC35" s="524"/>
      <c r="AD35" s="523"/>
      <c r="AE35" s="523"/>
      <c r="AF35" s="523"/>
      <c r="AG35" s="524"/>
      <c r="AH35" s="524"/>
      <c r="AI35" s="524"/>
      <c r="AJ35" s="375"/>
      <c r="AK35" s="359"/>
      <c r="AL35" s="359"/>
    </row>
    <row r="36" spans="1:38" ht="28.5" customHeight="1">
      <c r="A36" s="357"/>
      <c r="B36" s="371"/>
      <c r="C36" s="372"/>
      <c r="D36" s="369">
        <v>9</v>
      </c>
      <c r="E36" s="370" t="s">
        <v>387</v>
      </c>
      <c r="F36" s="523"/>
      <c r="G36" s="523"/>
      <c r="H36" s="523"/>
      <c r="I36" s="524"/>
      <c r="J36" s="524"/>
      <c r="K36" s="524"/>
      <c r="L36" s="523"/>
      <c r="M36" s="523"/>
      <c r="N36" s="523"/>
      <c r="O36" s="524"/>
      <c r="P36" s="524"/>
      <c r="Q36" s="524"/>
      <c r="R36" s="523"/>
      <c r="S36" s="523"/>
      <c r="T36" s="523"/>
      <c r="U36" s="524"/>
      <c r="V36" s="524"/>
      <c r="W36" s="524"/>
      <c r="X36" s="523"/>
      <c r="Y36" s="523"/>
      <c r="Z36" s="523"/>
      <c r="AA36" s="524"/>
      <c r="AB36" s="524"/>
      <c r="AC36" s="524"/>
      <c r="AD36" s="523"/>
      <c r="AE36" s="523"/>
      <c r="AF36" s="523"/>
      <c r="AG36" s="524"/>
      <c r="AH36" s="524"/>
      <c r="AI36" s="524"/>
      <c r="AJ36" s="375"/>
      <c r="AK36" s="359"/>
      <c r="AL36" s="359"/>
    </row>
    <row r="37" spans="1:38" ht="28.5" customHeight="1">
      <c r="A37" s="357"/>
      <c r="B37" s="371"/>
      <c r="C37" s="372"/>
      <c r="D37" s="369">
        <v>10</v>
      </c>
      <c r="E37" s="370" t="s">
        <v>353</v>
      </c>
      <c r="F37" s="523"/>
      <c r="G37" s="523"/>
      <c r="H37" s="523"/>
      <c r="I37" s="524"/>
      <c r="J37" s="524"/>
      <c r="K37" s="524"/>
      <c r="L37" s="523"/>
      <c r="M37" s="523"/>
      <c r="N37" s="523"/>
      <c r="O37" s="524"/>
      <c r="P37" s="524"/>
      <c r="Q37" s="524"/>
      <c r="R37" s="523"/>
      <c r="S37" s="523"/>
      <c r="T37" s="523"/>
      <c r="U37" s="524"/>
      <c r="V37" s="524"/>
      <c r="W37" s="524"/>
      <c r="X37" s="523"/>
      <c r="Y37" s="523"/>
      <c r="Z37" s="523"/>
      <c r="AA37" s="524"/>
      <c r="AB37" s="524"/>
      <c r="AC37" s="524"/>
      <c r="AD37" s="523"/>
      <c r="AE37" s="523"/>
      <c r="AF37" s="523"/>
      <c r="AG37" s="524"/>
      <c r="AH37" s="524"/>
      <c r="AI37" s="524"/>
      <c r="AJ37" s="375"/>
      <c r="AK37" s="359"/>
      <c r="AL37" s="359"/>
    </row>
    <row r="38" spans="1:38" ht="28.5" customHeight="1">
      <c r="A38" s="357"/>
      <c r="B38" s="371"/>
      <c r="C38" s="372"/>
      <c r="D38" s="369">
        <v>11</v>
      </c>
      <c r="E38" s="370" t="s">
        <v>388</v>
      </c>
      <c r="F38" s="523"/>
      <c r="G38" s="523"/>
      <c r="H38" s="523"/>
      <c r="I38" s="524"/>
      <c r="J38" s="524"/>
      <c r="K38" s="524"/>
      <c r="L38" s="523"/>
      <c r="M38" s="523"/>
      <c r="N38" s="523"/>
      <c r="O38" s="524"/>
      <c r="P38" s="524"/>
      <c r="Q38" s="524"/>
      <c r="R38" s="523"/>
      <c r="S38" s="523"/>
      <c r="T38" s="523"/>
      <c r="U38" s="524"/>
      <c r="V38" s="524"/>
      <c r="W38" s="524"/>
      <c r="X38" s="523"/>
      <c r="Y38" s="523"/>
      <c r="Z38" s="523"/>
      <c r="AA38" s="524"/>
      <c r="AB38" s="524"/>
      <c r="AC38" s="524"/>
      <c r="AD38" s="523"/>
      <c r="AE38" s="523"/>
      <c r="AF38" s="523"/>
      <c r="AG38" s="524"/>
      <c r="AH38" s="524"/>
      <c r="AI38" s="524"/>
      <c r="AJ38" s="375"/>
      <c r="AK38" s="359"/>
      <c r="AL38" s="359"/>
    </row>
    <row r="39" spans="1:38" ht="28.5" customHeight="1">
      <c r="A39" s="357"/>
      <c r="B39" s="371"/>
      <c r="C39" s="372"/>
      <c r="D39" s="369">
        <v>12</v>
      </c>
      <c r="E39" s="370" t="s">
        <v>389</v>
      </c>
      <c r="F39" s="523"/>
      <c r="G39" s="523"/>
      <c r="H39" s="523"/>
      <c r="I39" s="524"/>
      <c r="J39" s="524"/>
      <c r="K39" s="524"/>
      <c r="L39" s="523"/>
      <c r="M39" s="523"/>
      <c r="N39" s="523"/>
      <c r="O39" s="524"/>
      <c r="P39" s="524"/>
      <c r="Q39" s="524"/>
      <c r="R39" s="523"/>
      <c r="S39" s="523"/>
      <c r="T39" s="523"/>
      <c r="U39" s="524"/>
      <c r="V39" s="524"/>
      <c r="W39" s="524"/>
      <c r="X39" s="523"/>
      <c r="Y39" s="523"/>
      <c r="Z39" s="523"/>
      <c r="AA39" s="524"/>
      <c r="AB39" s="524"/>
      <c r="AC39" s="524"/>
      <c r="AD39" s="523"/>
      <c r="AE39" s="523"/>
      <c r="AF39" s="523"/>
      <c r="AG39" s="524"/>
      <c r="AH39" s="524"/>
      <c r="AI39" s="524"/>
      <c r="AJ39" s="375"/>
      <c r="AK39" s="359"/>
      <c r="AL39" s="359"/>
    </row>
    <row r="40" spans="1:38" ht="28.5" customHeight="1">
      <c r="A40" s="357"/>
      <c r="B40" s="371"/>
      <c r="C40" s="372"/>
      <c r="D40" s="369">
        <v>13</v>
      </c>
      <c r="E40" s="370" t="s">
        <v>390</v>
      </c>
      <c r="F40" s="523"/>
      <c r="G40" s="523"/>
      <c r="H40" s="523"/>
      <c r="I40" s="524"/>
      <c r="J40" s="524"/>
      <c r="K40" s="524"/>
      <c r="L40" s="523"/>
      <c r="M40" s="523"/>
      <c r="N40" s="523"/>
      <c r="O40" s="524"/>
      <c r="P40" s="524"/>
      <c r="Q40" s="524"/>
      <c r="R40" s="523"/>
      <c r="S40" s="523"/>
      <c r="T40" s="523"/>
      <c r="U40" s="524"/>
      <c r="V40" s="524"/>
      <c r="W40" s="524"/>
      <c r="X40" s="523"/>
      <c r="Y40" s="523"/>
      <c r="Z40" s="523"/>
      <c r="AA40" s="524"/>
      <c r="AB40" s="524"/>
      <c r="AC40" s="524"/>
      <c r="AD40" s="523"/>
      <c r="AE40" s="523"/>
      <c r="AF40" s="523"/>
      <c r="AG40" s="524"/>
      <c r="AH40" s="524"/>
      <c r="AI40" s="524"/>
      <c r="AJ40" s="375"/>
      <c r="AK40" s="359"/>
      <c r="AL40" s="359"/>
    </row>
    <row r="41" spans="1:38" ht="42.75" customHeight="1">
      <c r="A41" s="357"/>
      <c r="B41" s="373"/>
      <c r="C41" s="374"/>
      <c r="D41" s="369">
        <v>14</v>
      </c>
      <c r="E41" s="370" t="s">
        <v>391</v>
      </c>
      <c r="F41" s="523"/>
      <c r="G41" s="523"/>
      <c r="H41" s="523"/>
      <c r="I41" s="524"/>
      <c r="J41" s="524"/>
      <c r="K41" s="524"/>
      <c r="L41" s="523"/>
      <c r="M41" s="523"/>
      <c r="N41" s="523"/>
      <c r="O41" s="524"/>
      <c r="P41" s="524"/>
      <c r="Q41" s="524"/>
      <c r="R41" s="523"/>
      <c r="S41" s="523"/>
      <c r="T41" s="523"/>
      <c r="U41" s="524"/>
      <c r="V41" s="524"/>
      <c r="W41" s="524"/>
      <c r="X41" s="523"/>
      <c r="Y41" s="523"/>
      <c r="Z41" s="523"/>
      <c r="AA41" s="524"/>
      <c r="AB41" s="524"/>
      <c r="AC41" s="524"/>
      <c r="AD41" s="523"/>
      <c r="AE41" s="523"/>
      <c r="AF41" s="523"/>
      <c r="AG41" s="524"/>
      <c r="AH41" s="524"/>
      <c r="AI41" s="524"/>
      <c r="AJ41" s="375"/>
      <c r="AK41" s="359"/>
      <c r="AL41" s="359"/>
    </row>
    <row r="42" spans="1:38" ht="40.5" customHeight="1">
      <c r="A42" s="357"/>
      <c r="B42" s="368" t="s">
        <v>139</v>
      </c>
      <c r="C42" s="417" t="s">
        <v>211</v>
      </c>
      <c r="D42" s="369">
        <v>1</v>
      </c>
      <c r="E42" s="370" t="s">
        <v>392</v>
      </c>
      <c r="F42" s="523"/>
      <c r="G42" s="523"/>
      <c r="H42" s="523"/>
      <c r="I42" s="524"/>
      <c r="J42" s="524"/>
      <c r="K42" s="524"/>
      <c r="L42" s="523"/>
      <c r="M42" s="523"/>
      <c r="N42" s="523"/>
      <c r="O42" s="524"/>
      <c r="P42" s="524"/>
      <c r="Q42" s="524"/>
      <c r="R42" s="523"/>
      <c r="S42" s="523"/>
      <c r="T42" s="523"/>
      <c r="U42" s="524"/>
      <c r="V42" s="524"/>
      <c r="W42" s="524"/>
      <c r="X42" s="523"/>
      <c r="Y42" s="523"/>
      <c r="Z42" s="523"/>
      <c r="AA42" s="524"/>
      <c r="AB42" s="524"/>
      <c r="AC42" s="524"/>
      <c r="AD42" s="523"/>
      <c r="AE42" s="523"/>
      <c r="AF42" s="523"/>
      <c r="AG42" s="524"/>
      <c r="AH42" s="524"/>
      <c r="AI42" s="524"/>
      <c r="AJ42" s="375"/>
      <c r="AK42" s="359"/>
      <c r="AL42" s="359"/>
    </row>
    <row r="43" spans="1:38" ht="53.25" customHeight="1">
      <c r="A43" s="357"/>
      <c r="B43" s="371"/>
      <c r="C43" s="437"/>
      <c r="D43" s="369">
        <v>2</v>
      </c>
      <c r="E43" s="370" t="s">
        <v>393</v>
      </c>
      <c r="F43" s="523"/>
      <c r="G43" s="523"/>
      <c r="H43" s="523"/>
      <c r="I43" s="524"/>
      <c r="J43" s="524"/>
      <c r="K43" s="524"/>
      <c r="L43" s="523"/>
      <c r="M43" s="523"/>
      <c r="N43" s="523"/>
      <c r="O43" s="524"/>
      <c r="P43" s="524"/>
      <c r="Q43" s="524"/>
      <c r="R43" s="523"/>
      <c r="S43" s="523"/>
      <c r="T43" s="523"/>
      <c r="U43" s="524"/>
      <c r="V43" s="524"/>
      <c r="W43" s="524"/>
      <c r="X43" s="523"/>
      <c r="Y43" s="523"/>
      <c r="Z43" s="523"/>
      <c r="AA43" s="524"/>
      <c r="AB43" s="524"/>
      <c r="AC43" s="524"/>
      <c r="AD43" s="523"/>
      <c r="AE43" s="523"/>
      <c r="AF43" s="523"/>
      <c r="AG43" s="524"/>
      <c r="AH43" s="524"/>
      <c r="AI43" s="524"/>
      <c r="AJ43" s="375"/>
      <c r="AK43" s="359"/>
      <c r="AL43" s="359"/>
    </row>
    <row r="44" spans="1:38" ht="28.5" customHeight="1">
      <c r="A44" s="357"/>
      <c r="B44" s="371"/>
      <c r="C44" s="372"/>
      <c r="D44" s="369">
        <v>3</v>
      </c>
      <c r="E44" s="370" t="s">
        <v>394</v>
      </c>
      <c r="F44" s="523"/>
      <c r="G44" s="523"/>
      <c r="H44" s="523"/>
      <c r="I44" s="524"/>
      <c r="J44" s="524"/>
      <c r="K44" s="524"/>
      <c r="L44" s="523"/>
      <c r="M44" s="523"/>
      <c r="N44" s="523"/>
      <c r="O44" s="524"/>
      <c r="P44" s="524"/>
      <c r="Q44" s="524"/>
      <c r="R44" s="523"/>
      <c r="S44" s="523"/>
      <c r="T44" s="523"/>
      <c r="U44" s="524"/>
      <c r="V44" s="524"/>
      <c r="W44" s="524"/>
      <c r="X44" s="523"/>
      <c r="Y44" s="523"/>
      <c r="Z44" s="523"/>
      <c r="AA44" s="524"/>
      <c r="AB44" s="524"/>
      <c r="AC44" s="524"/>
      <c r="AD44" s="523"/>
      <c r="AE44" s="523"/>
      <c r="AF44" s="523"/>
      <c r="AG44" s="524"/>
      <c r="AH44" s="524"/>
      <c r="AI44" s="524"/>
      <c r="AJ44" s="375"/>
      <c r="AK44" s="359"/>
      <c r="AL44" s="359"/>
    </row>
    <row r="45" spans="1:38" ht="28.5" customHeight="1">
      <c r="A45" s="357"/>
      <c r="B45" s="371"/>
      <c r="C45" s="372"/>
      <c r="D45" s="369">
        <v>4</v>
      </c>
      <c r="E45" s="370" t="s">
        <v>395</v>
      </c>
      <c r="F45" s="523"/>
      <c r="G45" s="523"/>
      <c r="H45" s="523"/>
      <c r="I45" s="524"/>
      <c r="J45" s="524"/>
      <c r="K45" s="524"/>
      <c r="L45" s="523"/>
      <c r="M45" s="523"/>
      <c r="N45" s="523"/>
      <c r="O45" s="524"/>
      <c r="P45" s="524"/>
      <c r="Q45" s="524"/>
      <c r="R45" s="523"/>
      <c r="S45" s="523"/>
      <c r="T45" s="523"/>
      <c r="U45" s="524"/>
      <c r="V45" s="524"/>
      <c r="W45" s="524"/>
      <c r="X45" s="523"/>
      <c r="Y45" s="523"/>
      <c r="Z45" s="523"/>
      <c r="AA45" s="524"/>
      <c r="AB45" s="524"/>
      <c r="AC45" s="524"/>
      <c r="AD45" s="523"/>
      <c r="AE45" s="523"/>
      <c r="AF45" s="523"/>
      <c r="AG45" s="524"/>
      <c r="AH45" s="524"/>
      <c r="AI45" s="524"/>
      <c r="AJ45" s="375"/>
      <c r="AK45" s="359"/>
      <c r="AL45" s="359"/>
    </row>
    <row r="46" spans="1:38" ht="28.5" customHeight="1">
      <c r="A46" s="357"/>
      <c r="B46" s="373"/>
      <c r="C46" s="374"/>
      <c r="D46" s="369">
        <v>5</v>
      </c>
      <c r="E46" s="370" t="s">
        <v>396</v>
      </c>
      <c r="F46" s="523"/>
      <c r="G46" s="523"/>
      <c r="H46" s="523"/>
      <c r="I46" s="524"/>
      <c r="J46" s="524"/>
      <c r="K46" s="524"/>
      <c r="L46" s="523"/>
      <c r="M46" s="523"/>
      <c r="N46" s="523"/>
      <c r="O46" s="524"/>
      <c r="P46" s="524"/>
      <c r="Q46" s="524"/>
      <c r="R46" s="523"/>
      <c r="S46" s="523"/>
      <c r="T46" s="523"/>
      <c r="U46" s="524"/>
      <c r="V46" s="524"/>
      <c r="W46" s="524"/>
      <c r="X46" s="523"/>
      <c r="Y46" s="523"/>
      <c r="Z46" s="523"/>
      <c r="AA46" s="524"/>
      <c r="AB46" s="524"/>
      <c r="AC46" s="524"/>
      <c r="AD46" s="523"/>
      <c r="AE46" s="523"/>
      <c r="AF46" s="523"/>
      <c r="AG46" s="524"/>
      <c r="AH46" s="524"/>
      <c r="AI46" s="524"/>
      <c r="AJ46" s="375"/>
      <c r="AK46" s="359"/>
      <c r="AL46" s="359"/>
    </row>
    <row r="47" spans="1:38" ht="28.5" customHeight="1">
      <c r="A47" s="357"/>
      <c r="B47" s="368"/>
      <c r="C47" s="418"/>
      <c r="D47" s="369">
        <v>6</v>
      </c>
      <c r="E47" s="370" t="s">
        <v>397</v>
      </c>
      <c r="F47" s="523"/>
      <c r="G47" s="523"/>
      <c r="H47" s="523"/>
      <c r="I47" s="524"/>
      <c r="J47" s="524"/>
      <c r="K47" s="524"/>
      <c r="L47" s="523"/>
      <c r="M47" s="523"/>
      <c r="N47" s="523"/>
      <c r="O47" s="524"/>
      <c r="P47" s="524"/>
      <c r="Q47" s="524"/>
      <c r="R47" s="523"/>
      <c r="S47" s="523"/>
      <c r="T47" s="523"/>
      <c r="U47" s="524"/>
      <c r="V47" s="524"/>
      <c r="W47" s="524"/>
      <c r="X47" s="523"/>
      <c r="Y47" s="523"/>
      <c r="Z47" s="523"/>
      <c r="AA47" s="524"/>
      <c r="AB47" s="524"/>
      <c r="AC47" s="524"/>
      <c r="AD47" s="523"/>
      <c r="AE47" s="523"/>
      <c r="AF47" s="523"/>
      <c r="AG47" s="524"/>
      <c r="AH47" s="524"/>
      <c r="AI47" s="524"/>
      <c r="AJ47" s="375"/>
      <c r="AK47" s="359"/>
      <c r="AL47" s="359"/>
    </row>
    <row r="48" spans="1:38" ht="54" customHeight="1" thickBot="1">
      <c r="A48" s="357"/>
      <c r="B48" s="371"/>
      <c r="C48" s="372"/>
      <c r="D48" s="369">
        <v>7</v>
      </c>
      <c r="E48" s="370" t="s">
        <v>398</v>
      </c>
      <c r="F48" s="523"/>
      <c r="G48" s="523"/>
      <c r="H48" s="523"/>
      <c r="I48" s="524"/>
      <c r="J48" s="524"/>
      <c r="K48" s="524"/>
      <c r="L48" s="523"/>
      <c r="M48" s="523"/>
      <c r="N48" s="523"/>
      <c r="O48" s="524"/>
      <c r="P48" s="524"/>
      <c r="Q48" s="524"/>
      <c r="R48" s="523"/>
      <c r="S48" s="523"/>
      <c r="T48" s="523"/>
      <c r="U48" s="524"/>
      <c r="V48" s="524"/>
      <c r="W48" s="524"/>
      <c r="X48" s="523"/>
      <c r="Y48" s="523"/>
      <c r="Z48" s="523"/>
      <c r="AA48" s="524"/>
      <c r="AB48" s="524"/>
      <c r="AC48" s="524"/>
      <c r="AD48" s="523"/>
      <c r="AE48" s="523"/>
      <c r="AF48" s="523"/>
      <c r="AG48" s="524"/>
      <c r="AH48" s="524"/>
      <c r="AI48" s="524"/>
      <c r="AJ48" s="375"/>
      <c r="AK48" s="359"/>
      <c r="AL48" s="359"/>
    </row>
    <row r="49" spans="1:38" ht="29.25" hidden="1" customHeight="1" thickBot="1">
      <c r="A49" s="357"/>
      <c r="B49" s="371"/>
      <c r="C49" s="372"/>
      <c r="D49" s="369"/>
      <c r="E49" s="370" t="s">
        <v>205</v>
      </c>
      <c r="F49" s="376">
        <f t="shared" ref="F49:AI49" si="0">COUNTA(F9:F48)</f>
        <v>0</v>
      </c>
      <c r="G49" s="376">
        <f t="shared" si="0"/>
        <v>0</v>
      </c>
      <c r="H49" s="376">
        <f t="shared" si="0"/>
        <v>0</v>
      </c>
      <c r="I49" s="376">
        <f t="shared" si="0"/>
        <v>0</v>
      </c>
      <c r="J49" s="376">
        <f t="shared" si="0"/>
        <v>0</v>
      </c>
      <c r="K49" s="376">
        <f t="shared" si="0"/>
        <v>0</v>
      </c>
      <c r="L49" s="376">
        <f t="shared" si="0"/>
        <v>0</v>
      </c>
      <c r="M49" s="376">
        <f t="shared" si="0"/>
        <v>0</v>
      </c>
      <c r="N49" s="376">
        <f t="shared" si="0"/>
        <v>0</v>
      </c>
      <c r="O49" s="376">
        <f t="shared" si="0"/>
        <v>0</v>
      </c>
      <c r="P49" s="376">
        <f t="shared" si="0"/>
        <v>0</v>
      </c>
      <c r="Q49" s="376">
        <f t="shared" si="0"/>
        <v>0</v>
      </c>
      <c r="R49" s="376">
        <f t="shared" si="0"/>
        <v>0</v>
      </c>
      <c r="S49" s="376">
        <f t="shared" si="0"/>
        <v>0</v>
      </c>
      <c r="T49" s="376">
        <f t="shared" si="0"/>
        <v>0</v>
      </c>
      <c r="U49" s="376">
        <f t="shared" si="0"/>
        <v>0</v>
      </c>
      <c r="V49" s="376">
        <f t="shared" si="0"/>
        <v>0</v>
      </c>
      <c r="W49" s="376">
        <f t="shared" si="0"/>
        <v>0</v>
      </c>
      <c r="X49" s="376">
        <f t="shared" si="0"/>
        <v>0</v>
      </c>
      <c r="Y49" s="376">
        <f t="shared" si="0"/>
        <v>0</v>
      </c>
      <c r="Z49" s="376">
        <f t="shared" si="0"/>
        <v>0</v>
      </c>
      <c r="AA49" s="376">
        <f t="shared" si="0"/>
        <v>0</v>
      </c>
      <c r="AB49" s="376">
        <f t="shared" si="0"/>
        <v>0</v>
      </c>
      <c r="AC49" s="376">
        <f t="shared" si="0"/>
        <v>0</v>
      </c>
      <c r="AD49" s="376">
        <f t="shared" si="0"/>
        <v>0</v>
      </c>
      <c r="AE49" s="376">
        <f t="shared" si="0"/>
        <v>0</v>
      </c>
      <c r="AF49" s="376">
        <f t="shared" si="0"/>
        <v>0</v>
      </c>
      <c r="AG49" s="376">
        <f t="shared" si="0"/>
        <v>0</v>
      </c>
      <c r="AH49" s="376">
        <f t="shared" si="0"/>
        <v>0</v>
      </c>
      <c r="AI49" s="376">
        <f t="shared" si="0"/>
        <v>0</v>
      </c>
      <c r="AJ49" s="375"/>
      <c r="AK49" s="359"/>
    </row>
    <row r="50" spans="1:38">
      <c r="A50" s="357"/>
      <c r="B50" s="618" t="s">
        <v>206</v>
      </c>
      <c r="C50" s="618"/>
      <c r="D50" s="618"/>
      <c r="E50" s="618"/>
      <c r="F50" s="377"/>
      <c r="G50" s="378">
        <f>(F49*0)+(G49*1)+(H49*2)</f>
        <v>0</v>
      </c>
      <c r="H50" s="379"/>
      <c r="I50" s="380"/>
      <c r="J50" s="381">
        <f>(I49*0)+(J49*1)+(K49*2)</f>
        <v>0</v>
      </c>
      <c r="K50" s="382"/>
      <c r="L50" s="377"/>
      <c r="M50" s="378">
        <f>(L49*0)+(M49*1)+(N49*2)</f>
        <v>0</v>
      </c>
      <c r="N50" s="379"/>
      <c r="O50" s="380"/>
      <c r="P50" s="381">
        <f>(O49*0)+(P49*1)+(Q49*2)</f>
        <v>0</v>
      </c>
      <c r="Q50" s="382"/>
      <c r="R50" s="377"/>
      <c r="S50" s="378">
        <f>(R49*0)+(S49*1)+(T49*2)</f>
        <v>0</v>
      </c>
      <c r="T50" s="379"/>
      <c r="U50" s="380"/>
      <c r="V50" s="381">
        <f>(U49*0)+(V49*1)+(W49*2)</f>
        <v>0</v>
      </c>
      <c r="W50" s="382"/>
      <c r="X50" s="377"/>
      <c r="Y50" s="378">
        <f>(X49*0)+(Y49*1)+(Z49*2)</f>
        <v>0</v>
      </c>
      <c r="Z50" s="379"/>
      <c r="AA50" s="380"/>
      <c r="AB50" s="381">
        <f>(AA49*0)+(AB49*1)+(AC49*2)</f>
        <v>0</v>
      </c>
      <c r="AC50" s="382"/>
      <c r="AD50" s="377"/>
      <c r="AE50" s="378">
        <f>(AD49*0)+(AE49*1)+(AF49*2)</f>
        <v>0</v>
      </c>
      <c r="AF50" s="379"/>
      <c r="AG50" s="380"/>
      <c r="AH50" s="381">
        <f>(AG49*0)+(AH49*1)+(AI49*2)</f>
        <v>0</v>
      </c>
      <c r="AI50" s="382"/>
      <c r="AJ50" s="375"/>
      <c r="AK50" s="359"/>
      <c r="AL50" s="383" t="s">
        <v>207</v>
      </c>
    </row>
    <row r="51" spans="1:38">
      <c r="A51" s="357"/>
      <c r="B51" s="618" t="s">
        <v>208</v>
      </c>
      <c r="C51" s="618"/>
      <c r="D51" s="618"/>
      <c r="E51" s="618"/>
      <c r="F51" s="377"/>
      <c r="G51" s="378">
        <f>COUNTA($D$9:$D$48)*2</f>
        <v>80</v>
      </c>
      <c r="H51" s="379"/>
      <c r="I51" s="380"/>
      <c r="J51" s="381">
        <f>COUNTA($D$9:$D$48)*2</f>
        <v>80</v>
      </c>
      <c r="K51" s="382"/>
      <c r="L51" s="377"/>
      <c r="M51" s="378">
        <f>COUNTA($D$9:$D$48)*2</f>
        <v>80</v>
      </c>
      <c r="N51" s="379"/>
      <c r="O51" s="380"/>
      <c r="P51" s="381">
        <f>COUNTA($D$9:$D$48)*2</f>
        <v>80</v>
      </c>
      <c r="Q51" s="382"/>
      <c r="R51" s="377"/>
      <c r="S51" s="378">
        <f>COUNTA($D$9:$D$48)*2</f>
        <v>80</v>
      </c>
      <c r="T51" s="379"/>
      <c r="U51" s="380"/>
      <c r="V51" s="381">
        <f>COUNTA($D$9:$D$48)*2</f>
        <v>80</v>
      </c>
      <c r="W51" s="382"/>
      <c r="X51" s="377"/>
      <c r="Y51" s="378">
        <f>COUNTA($D$9:$D$48)*2</f>
        <v>80</v>
      </c>
      <c r="Z51" s="379"/>
      <c r="AA51" s="380"/>
      <c r="AB51" s="381">
        <f>COUNTA($D$9:$D$48)*2</f>
        <v>80</v>
      </c>
      <c r="AC51" s="382"/>
      <c r="AD51" s="377"/>
      <c r="AE51" s="378">
        <f>COUNTA($D$9:$D$48)*2</f>
        <v>80</v>
      </c>
      <c r="AF51" s="379"/>
      <c r="AG51" s="380"/>
      <c r="AH51" s="381">
        <f>COUNTA($D$9:$D$48)*2</f>
        <v>80</v>
      </c>
      <c r="AI51" s="382"/>
      <c r="AJ51" s="375"/>
      <c r="AK51" s="359"/>
      <c r="AL51" s="384" t="s">
        <v>209</v>
      </c>
    </row>
    <row r="52" spans="1:38" ht="13">
      <c r="A52" s="357"/>
      <c r="B52" s="618" t="s">
        <v>210</v>
      </c>
      <c r="C52" s="618"/>
      <c r="D52" s="618"/>
      <c r="E52" s="618"/>
      <c r="F52" s="619">
        <f>G50/G51*100</f>
        <v>0</v>
      </c>
      <c r="G52" s="620"/>
      <c r="H52" s="621"/>
      <c r="I52" s="615">
        <f>J50/J51*100</f>
        <v>0</v>
      </c>
      <c r="J52" s="616"/>
      <c r="K52" s="617"/>
      <c r="L52" s="619">
        <f>M50/M51*100</f>
        <v>0</v>
      </c>
      <c r="M52" s="620"/>
      <c r="N52" s="621"/>
      <c r="O52" s="615">
        <f>P50/P51*100</f>
        <v>0</v>
      </c>
      <c r="P52" s="616"/>
      <c r="Q52" s="617"/>
      <c r="R52" s="619">
        <f>S50/S51*100</f>
        <v>0</v>
      </c>
      <c r="S52" s="620"/>
      <c r="T52" s="621"/>
      <c r="U52" s="615">
        <f>V50/V51*100</f>
        <v>0</v>
      </c>
      <c r="V52" s="616"/>
      <c r="W52" s="617"/>
      <c r="X52" s="619">
        <f>Y50/Y51*100</f>
        <v>0</v>
      </c>
      <c r="Y52" s="620"/>
      <c r="Z52" s="621"/>
      <c r="AA52" s="615">
        <f>AB50/AB51*100</f>
        <v>0</v>
      </c>
      <c r="AB52" s="616"/>
      <c r="AC52" s="617"/>
      <c r="AD52" s="619">
        <f>AE50/AE51*100</f>
        <v>0</v>
      </c>
      <c r="AE52" s="620"/>
      <c r="AF52" s="621"/>
      <c r="AG52" s="615">
        <f>AH50/AH51*100</f>
        <v>0</v>
      </c>
      <c r="AH52" s="616"/>
      <c r="AI52" s="617"/>
      <c r="AJ52" s="375"/>
      <c r="AK52" s="359"/>
      <c r="AL52" s="385">
        <f>SUM(F52:AG52)/COUNTA(H7,K7,N7,Q7,T7,W7,Z7,AC7,AF7,AI7)</f>
        <v>0</v>
      </c>
    </row>
    <row r="53" spans="1:38" ht="19.5" customHeight="1" thickBot="1">
      <c r="A53" s="357"/>
      <c r="B53" s="618" t="s">
        <v>163</v>
      </c>
      <c r="C53" s="618"/>
      <c r="D53" s="618"/>
      <c r="E53" s="618"/>
      <c r="F53" s="377"/>
      <c r="G53" s="386" t="str">
        <f>IF(F52&lt;=50,"Kurang",IF(F52&lt;=60,"Sedang",IF(F52&lt;=75,"Cukup",IF(F52&lt;=90,"Baik",IF(F52&lt;=100,"Amat Baik","")))))</f>
        <v>Kurang</v>
      </c>
      <c r="H53" s="379"/>
      <c r="I53" s="380"/>
      <c r="J53" s="113" t="str">
        <f>IF(I52&lt;=50,"Kurang",IF(I52&lt;=60,"Sedang",IF(I52&lt;=75,"Cukup",IF(I52&lt;=90,"Baik",IF(I52&lt;=100,"Amat Baik","")))))</f>
        <v>Kurang</v>
      </c>
      <c r="K53" s="382"/>
      <c r="L53" s="377"/>
      <c r="M53" s="386" t="str">
        <f>IF(L52&lt;=50,"Kurang",IF(L52&lt;=60,"Sedang",IF(L52&lt;=75,"Cukup",IF(L52&lt;=90,"Baik",IF(L52&lt;=100,"Amat Baik","")))))</f>
        <v>Kurang</v>
      </c>
      <c r="N53" s="379"/>
      <c r="O53" s="380"/>
      <c r="P53" s="113" t="str">
        <f>IF(O52&lt;=50,"Kurang",IF(O52&lt;=60,"Sedang",IF(O52&lt;=75,"Cukup",IF(O52&lt;=90,"Baik",IF(O52&lt;=100,"Amat Baik","")))))</f>
        <v>Kurang</v>
      </c>
      <c r="Q53" s="382"/>
      <c r="R53" s="377"/>
      <c r="S53" s="386" t="str">
        <f>IF(R52&lt;=50,"Kurang",IF(R52&lt;=60,"Sedang",IF(R52&lt;=75,"Cukup",IF(R52&lt;=90,"Baik",IF(R52&lt;=100,"Amat Baik","")))))</f>
        <v>Kurang</v>
      </c>
      <c r="T53" s="379"/>
      <c r="U53" s="380"/>
      <c r="V53" s="113" t="str">
        <f>IF(U52&lt;=50,"Kurang",IF(U52&lt;=60,"Sedang",IF(U52&lt;=75,"Cukup",IF(U52&lt;=90,"Baik",IF(U52&lt;=100,"Amat Baik","")))))</f>
        <v>Kurang</v>
      </c>
      <c r="W53" s="382"/>
      <c r="X53" s="377"/>
      <c r="Y53" s="386" t="str">
        <f>IF(X52&lt;=50,"Kurang",IF(X52&lt;=60,"Sedang",IF(X52&lt;=75,"Cukup",IF(X52&lt;=90,"Baik",IF(X52&lt;=100,"Amat Baik","")))))</f>
        <v>Kurang</v>
      </c>
      <c r="Z53" s="379"/>
      <c r="AA53" s="380"/>
      <c r="AB53" s="113" t="str">
        <f>IF(AA52&lt;=50,"Kurang",IF(AA52&lt;=60,"Sedang",IF(AA52&lt;=75,"Cukup",IF(AA52&lt;=90,"Baik",IF(AA52&lt;=100,"Amat Baik","")))))</f>
        <v>Kurang</v>
      </c>
      <c r="AC53" s="382"/>
      <c r="AD53" s="377"/>
      <c r="AE53" s="386" t="str">
        <f>IF(AD52&lt;=50,"Kurang",IF(AD52&lt;=60,"Sedang",IF(AD52&lt;=75,"Cukup",IF(AD52&lt;=90,"Baik",IF(AD52&lt;=100,"Amat Baik","")))))</f>
        <v>Kurang</v>
      </c>
      <c r="AF53" s="379"/>
      <c r="AG53" s="380"/>
      <c r="AH53" s="113" t="str">
        <f>IF(AG52&lt;=50,"Kurang",IF(AG52&lt;=60,"Sedang",IF(AG52&lt;=75,"Cukup",IF(AG52&lt;=90,"Baik",IF(AG52&lt;=100,"Amat Baik","")))))</f>
        <v>Kurang</v>
      </c>
      <c r="AI53" s="382"/>
      <c r="AJ53" s="375"/>
      <c r="AK53" s="359"/>
      <c r="AL53" s="387" t="str">
        <f>IF(AL52&lt;=50,"Kurang",IF(AL52&lt;=60,"Sedang",IF(AL52&lt;=75,"Cukup",IF(AL52&lt;=90,"Baik",IF(AL52&lt;=100,"Amat Baik","")))))</f>
        <v>Kurang</v>
      </c>
    </row>
    <row r="54" spans="1:38" ht="16.5" customHeight="1">
      <c r="A54" s="357"/>
      <c r="B54" s="173"/>
      <c r="C54" s="173"/>
      <c r="D54" s="173"/>
      <c r="E54" s="173"/>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375"/>
      <c r="AK54" s="359"/>
      <c r="AL54" s="359"/>
    </row>
    <row r="55" spans="1:38" ht="39" customHeight="1">
      <c r="A55" s="357"/>
      <c r="B55" s="357"/>
      <c r="C55" s="357"/>
      <c r="D55" s="357"/>
      <c r="E55" s="357"/>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c r="AI55" s="388"/>
      <c r="AJ55" s="375"/>
      <c r="AK55" s="359"/>
      <c r="AL55" s="359"/>
    </row>
  </sheetData>
  <sheetProtection sheet="1" objects="1" scenarios="1"/>
  <protectedRanges>
    <protectedRange sqref="H7 K7 N7 Q7 T7 W7 Z7 AC7 AF7 AI7" name="Range1"/>
    <protectedRange sqref="F9:H48 L9:N48 R9:T48 X9:Z48 AD9:AF48" name="Range3"/>
    <protectedRange sqref="I9:K48 O9:Q48 U9:W48 AA9:AC48 AG9:AI48" name="Range3_1"/>
  </protectedRanges>
  <mergeCells count="19">
    <mergeCell ref="B50:E50"/>
    <mergeCell ref="C2:AH2"/>
    <mergeCell ref="AB6:AC6"/>
    <mergeCell ref="B7:B8"/>
    <mergeCell ref="C7:C8"/>
    <mergeCell ref="D7:E8"/>
    <mergeCell ref="AD52:AF52"/>
    <mergeCell ref="AG52:AI52"/>
    <mergeCell ref="B51:E51"/>
    <mergeCell ref="B52:E52"/>
    <mergeCell ref="F52:H52"/>
    <mergeCell ref="I52:K52"/>
    <mergeCell ref="L52:N52"/>
    <mergeCell ref="O52:Q52"/>
    <mergeCell ref="B53:E53"/>
    <mergeCell ref="R52:T52"/>
    <mergeCell ref="U52:W52"/>
    <mergeCell ref="X52:Z52"/>
    <mergeCell ref="AA52:AC52"/>
  </mergeCells>
  <conditionalFormatting sqref="E4:W6 Y4:Y6 AD6:AI6">
    <cfRule type="cellIs" dxfId="34" priority="23" operator="equal">
      <formula>0</formula>
    </cfRule>
  </conditionalFormatting>
  <conditionalFormatting sqref="F9:AI48">
    <cfRule type="cellIs" dxfId="33" priority="1" operator="between">
      <formula>"v"</formula>
      <formula>"v"</formula>
    </cfRule>
  </conditionalFormatting>
  <conditionalFormatting sqref="AB4:AI5">
    <cfRule type="cellIs" dxfId="32" priority="21" operator="equal">
      <formula>0</formula>
    </cfRule>
  </conditionalFormatting>
  <printOptions horizontalCentered="1"/>
  <pageMargins left="0.70866141732283472" right="0.70866141732283472" top="0.78740157480314965" bottom="0.59055118110236227" header="0.31496062992125984" footer="0.31496062992125984"/>
  <pageSetup paperSize="9" scale="73" orientation="landscape" horizontalDpi="4294967293" verticalDpi="0" r:id="rId1"/>
  <rowBreaks count="2" manualBreakCount="2">
    <brk id="23" min="1" max="34" man="1"/>
    <brk id="46" min="1" max="34" man="1"/>
  </rowBreaks>
  <colBreaks count="1" manualBreakCount="1">
    <brk id="35" min="1" max="41"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23"/>
  <sheetViews>
    <sheetView showGridLines="0" zoomScale="80" zoomScaleNormal="80" zoomScaleSheetLayoutView="80" workbookViewId="0">
      <pane xSplit="5" ySplit="8" topLeftCell="F13" activePane="bottomRight" state="frozen"/>
      <selection activeCell="E37" sqref="E37"/>
      <selection pane="topRight" activeCell="E37" sqref="E37"/>
      <selection pane="bottomLeft" activeCell="E37" sqref="E37"/>
      <selection pane="bottomRight"/>
    </sheetView>
  </sheetViews>
  <sheetFormatPr defaultColWidth="9.1796875" defaultRowHeight="12.5"/>
  <cols>
    <col min="1" max="1" width="9.453125" style="343" customWidth="1"/>
    <col min="2" max="2" width="5.54296875" style="343" customWidth="1"/>
    <col min="3" max="3" width="14.54296875" style="343" customWidth="1"/>
    <col min="4" max="4" width="4.1796875" style="343" customWidth="1"/>
    <col min="5" max="5" width="28.54296875" style="343" customWidth="1"/>
    <col min="6" max="35" width="4.1796875" style="389" customWidth="1"/>
    <col min="36" max="36" width="7.453125" style="343" hidden="1" customWidth="1"/>
    <col min="37" max="37" width="7.453125" style="343" customWidth="1"/>
    <col min="38" max="16384" width="9.1796875" style="343"/>
  </cols>
  <sheetData>
    <row r="1" spans="1:38" ht="36.75" customHeight="1">
      <c r="A1" s="392"/>
      <c r="B1" s="392"/>
      <c r="C1" s="392"/>
      <c r="D1" s="392"/>
      <c r="E1" s="392"/>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2"/>
      <c r="AK1" s="392"/>
      <c r="AL1" s="392"/>
    </row>
    <row r="2" spans="1:38" ht="28.5" customHeight="1">
      <c r="A2" s="357"/>
      <c r="B2" s="358"/>
      <c r="C2" s="624" t="s">
        <v>399</v>
      </c>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419"/>
      <c r="AJ2" s="359"/>
      <c r="AK2" s="359"/>
      <c r="AL2" s="359"/>
    </row>
    <row r="3" spans="1:38" ht="28.5" customHeight="1">
      <c r="A3" s="357"/>
      <c r="B3" s="358"/>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359"/>
      <c r="AK3" s="359"/>
      <c r="AL3" s="359"/>
    </row>
    <row r="4" spans="1:38" ht="17.25" customHeight="1">
      <c r="A4" s="357"/>
      <c r="B4" s="360"/>
      <c r="C4" s="360" t="s">
        <v>19</v>
      </c>
      <c r="D4" s="360" t="s">
        <v>41</v>
      </c>
      <c r="E4" s="360" t="str">
        <f>SEJAWAT!E4&amp;""</f>
        <v>Heru Porwanto</v>
      </c>
      <c r="F4" s="361"/>
      <c r="G4" s="361"/>
      <c r="H4" s="361"/>
      <c r="I4" s="361"/>
      <c r="J4" s="361"/>
      <c r="K4" s="361"/>
      <c r="L4" s="361"/>
      <c r="M4" s="361"/>
      <c r="N4" s="361"/>
      <c r="O4" s="361"/>
      <c r="P4" s="361"/>
      <c r="Q4" s="361"/>
      <c r="R4" s="361"/>
      <c r="S4" s="361"/>
      <c r="T4" s="361"/>
      <c r="U4" s="361"/>
      <c r="V4" s="361"/>
      <c r="W4" s="361"/>
      <c r="X4" s="360" t="s">
        <v>199</v>
      </c>
      <c r="Y4" s="361"/>
      <c r="Z4" s="361"/>
      <c r="AA4" s="361" t="s">
        <v>41</v>
      </c>
      <c r="AB4" s="360" t="str">
        <f>SEJAWAT!AB4&amp;""</f>
        <v>PONIJAN.</v>
      </c>
      <c r="AC4" s="361"/>
      <c r="AD4" s="361"/>
      <c r="AE4" s="361"/>
      <c r="AF4" s="361"/>
      <c r="AG4" s="361"/>
      <c r="AH4" s="361"/>
      <c r="AI4" s="361"/>
      <c r="AJ4" s="359"/>
      <c r="AK4" s="359"/>
      <c r="AL4" s="359"/>
    </row>
    <row r="5" spans="1:38" ht="17.25" customHeight="1">
      <c r="A5" s="357"/>
      <c r="B5" s="360"/>
      <c r="C5" s="360" t="s">
        <v>48</v>
      </c>
      <c r="D5" s="360" t="s">
        <v>41</v>
      </c>
      <c r="E5" s="360" t="str">
        <f>SEJAWAT!E5&amp;""</f>
        <v>"198010072014061003</v>
      </c>
      <c r="F5" s="361"/>
      <c r="G5" s="361"/>
      <c r="H5" s="361"/>
      <c r="I5" s="361"/>
      <c r="J5" s="361"/>
      <c r="K5" s="361"/>
      <c r="L5" s="361"/>
      <c r="M5" s="361"/>
      <c r="N5" s="361"/>
      <c r="O5" s="361"/>
      <c r="P5" s="361"/>
      <c r="Q5" s="361"/>
      <c r="R5" s="361"/>
      <c r="S5" s="361"/>
      <c r="T5" s="361"/>
      <c r="U5" s="361"/>
      <c r="V5" s="361"/>
      <c r="W5" s="361"/>
      <c r="X5" s="360" t="s">
        <v>48</v>
      </c>
      <c r="Y5" s="361"/>
      <c r="Z5" s="361"/>
      <c r="AA5" s="361" t="s">
        <v>41</v>
      </c>
      <c r="AB5" s="360" t="str">
        <f>SEJAWAT!AB5&amp;""</f>
        <v>19660605 199403 1 012</v>
      </c>
      <c r="AC5" s="361"/>
      <c r="AD5" s="361"/>
      <c r="AE5" s="361"/>
      <c r="AF5" s="361"/>
      <c r="AG5" s="361"/>
      <c r="AH5" s="361"/>
      <c r="AI5" s="361"/>
      <c r="AJ5" s="359"/>
      <c r="AK5" s="359"/>
      <c r="AL5" s="359"/>
    </row>
    <row r="6" spans="1:38" ht="17.25" customHeight="1">
      <c r="A6" s="357"/>
      <c r="B6" s="360"/>
      <c r="C6" s="360" t="s">
        <v>200</v>
      </c>
      <c r="D6" s="362" t="s">
        <v>41</v>
      </c>
      <c r="E6" s="360" t="str">
        <f>SEJAWAT!E6&amp;""</f>
        <v>Guru</v>
      </c>
      <c r="F6" s="361"/>
      <c r="G6" s="361"/>
      <c r="H6" s="361"/>
      <c r="I6" s="361"/>
      <c r="J6" s="361"/>
      <c r="K6" s="361"/>
      <c r="L6" s="361"/>
      <c r="M6" s="361"/>
      <c r="N6" s="361"/>
      <c r="O6" s="361"/>
      <c r="P6" s="361"/>
      <c r="Q6" s="361"/>
      <c r="R6" s="361"/>
      <c r="S6" s="361"/>
      <c r="T6" s="361"/>
      <c r="U6" s="361"/>
      <c r="V6" s="361"/>
      <c r="W6" s="361"/>
      <c r="X6" s="360" t="s">
        <v>201</v>
      </c>
      <c r="Y6" s="361"/>
      <c r="Z6" s="361"/>
      <c r="AA6" s="363" t="s">
        <v>41</v>
      </c>
      <c r="AB6" s="625">
        <f>AL20</f>
        <v>0</v>
      </c>
      <c r="AC6" s="625"/>
      <c r="AD6" s="361"/>
      <c r="AE6" s="361"/>
      <c r="AF6" s="361"/>
      <c r="AG6" s="361"/>
      <c r="AH6" s="361"/>
      <c r="AI6" s="361"/>
      <c r="AJ6" s="359"/>
      <c r="AK6" s="359"/>
      <c r="AL6" s="359"/>
    </row>
    <row r="7" spans="1:38">
      <c r="A7" s="357"/>
      <c r="B7" s="626" t="s">
        <v>202</v>
      </c>
      <c r="C7" s="626" t="s">
        <v>203</v>
      </c>
      <c r="D7" s="628" t="s">
        <v>204</v>
      </c>
      <c r="E7" s="629"/>
      <c r="F7" s="364" t="s">
        <v>50</v>
      </c>
      <c r="G7" s="365"/>
      <c r="H7" s="366">
        <v>1</v>
      </c>
      <c r="I7" s="364" t="s">
        <v>50</v>
      </c>
      <c r="J7" s="365"/>
      <c r="K7" s="366"/>
      <c r="L7" s="364" t="s">
        <v>50</v>
      </c>
      <c r="M7" s="365"/>
      <c r="N7" s="366"/>
      <c r="O7" s="364" t="s">
        <v>50</v>
      </c>
      <c r="P7" s="365"/>
      <c r="Q7" s="366"/>
      <c r="R7" s="364" t="s">
        <v>50</v>
      </c>
      <c r="S7" s="365"/>
      <c r="T7" s="366"/>
      <c r="U7" s="364" t="s">
        <v>50</v>
      </c>
      <c r="V7" s="365"/>
      <c r="W7" s="366"/>
      <c r="X7" s="364" t="s">
        <v>50</v>
      </c>
      <c r="Y7" s="365"/>
      <c r="Z7" s="366"/>
      <c r="AA7" s="364" t="s">
        <v>50</v>
      </c>
      <c r="AB7" s="365"/>
      <c r="AC7" s="366"/>
      <c r="AD7" s="364" t="s">
        <v>50</v>
      </c>
      <c r="AE7" s="365"/>
      <c r="AF7" s="366"/>
      <c r="AG7" s="364" t="s">
        <v>50</v>
      </c>
      <c r="AH7" s="365"/>
      <c r="AI7" s="366"/>
      <c r="AJ7" s="359"/>
      <c r="AK7" s="359"/>
      <c r="AL7" s="359"/>
    </row>
    <row r="8" spans="1:38">
      <c r="A8" s="357"/>
      <c r="B8" s="627"/>
      <c r="C8" s="627"/>
      <c r="D8" s="630"/>
      <c r="E8" s="631"/>
      <c r="F8" s="367">
        <v>0</v>
      </c>
      <c r="G8" s="367">
        <v>1</v>
      </c>
      <c r="H8" s="367">
        <v>2</v>
      </c>
      <c r="I8" s="367">
        <v>0</v>
      </c>
      <c r="J8" s="367">
        <v>1</v>
      </c>
      <c r="K8" s="367">
        <v>2</v>
      </c>
      <c r="L8" s="367">
        <v>0</v>
      </c>
      <c r="M8" s="367">
        <v>1</v>
      </c>
      <c r="N8" s="367">
        <v>2</v>
      </c>
      <c r="O8" s="367">
        <v>0</v>
      </c>
      <c r="P8" s="367">
        <v>1</v>
      </c>
      <c r="Q8" s="367">
        <v>2</v>
      </c>
      <c r="R8" s="367">
        <v>0</v>
      </c>
      <c r="S8" s="367">
        <v>1</v>
      </c>
      <c r="T8" s="367">
        <v>2</v>
      </c>
      <c r="U8" s="367">
        <v>0</v>
      </c>
      <c r="V8" s="367">
        <v>1</v>
      </c>
      <c r="W8" s="367">
        <v>2</v>
      </c>
      <c r="X8" s="367">
        <v>0</v>
      </c>
      <c r="Y8" s="367">
        <v>1</v>
      </c>
      <c r="Z8" s="367">
        <v>2</v>
      </c>
      <c r="AA8" s="367">
        <v>0</v>
      </c>
      <c r="AB8" s="367">
        <v>1</v>
      </c>
      <c r="AC8" s="367">
        <v>2</v>
      </c>
      <c r="AD8" s="367">
        <v>0</v>
      </c>
      <c r="AE8" s="367">
        <v>1</v>
      </c>
      <c r="AF8" s="367">
        <v>2</v>
      </c>
      <c r="AG8" s="367">
        <v>0</v>
      </c>
      <c r="AH8" s="367">
        <v>1</v>
      </c>
      <c r="AI8" s="367">
        <v>2</v>
      </c>
      <c r="AJ8" s="359"/>
      <c r="AK8" s="359"/>
      <c r="AL8" s="359"/>
    </row>
    <row r="9" spans="1:38" ht="40.5" customHeight="1">
      <c r="A9" s="357"/>
      <c r="B9" s="368">
        <v>1</v>
      </c>
      <c r="C9" s="417" t="s">
        <v>212</v>
      </c>
      <c r="D9" s="369">
        <v>1</v>
      </c>
      <c r="E9" s="370" t="s">
        <v>400</v>
      </c>
      <c r="F9" s="523"/>
      <c r="G9" s="523"/>
      <c r="H9" s="523"/>
      <c r="I9" s="524"/>
      <c r="J9" s="524"/>
      <c r="K9" s="524"/>
      <c r="L9" s="523"/>
      <c r="M9" s="523"/>
      <c r="N9" s="523"/>
      <c r="O9" s="524"/>
      <c r="P9" s="524"/>
      <c r="Q9" s="524"/>
      <c r="R9" s="523"/>
      <c r="S9" s="523"/>
      <c r="T9" s="523"/>
      <c r="U9" s="524"/>
      <c r="V9" s="524"/>
      <c r="W9" s="524"/>
      <c r="X9" s="523"/>
      <c r="Y9" s="523"/>
      <c r="Z9" s="523"/>
      <c r="AA9" s="524"/>
      <c r="AB9" s="524"/>
      <c r="AC9" s="524"/>
      <c r="AD9" s="523"/>
      <c r="AE9" s="523"/>
      <c r="AF9" s="523"/>
      <c r="AG9" s="524"/>
      <c r="AH9" s="524"/>
      <c r="AI9" s="524"/>
      <c r="AJ9" s="359"/>
      <c r="AK9" s="359"/>
      <c r="AL9" s="359"/>
    </row>
    <row r="10" spans="1:38" ht="54" customHeight="1">
      <c r="A10" s="357"/>
      <c r="B10" s="371"/>
      <c r="C10" s="372"/>
      <c r="D10" s="369">
        <v>2</v>
      </c>
      <c r="E10" s="370" t="s">
        <v>401</v>
      </c>
      <c r="F10" s="523"/>
      <c r="G10" s="523"/>
      <c r="H10" s="523"/>
      <c r="I10" s="524"/>
      <c r="J10" s="524"/>
      <c r="K10" s="524"/>
      <c r="L10" s="523"/>
      <c r="M10" s="523"/>
      <c r="N10" s="523"/>
      <c r="O10" s="524"/>
      <c r="P10" s="524"/>
      <c r="Q10" s="524"/>
      <c r="R10" s="523"/>
      <c r="S10" s="523"/>
      <c r="T10" s="523"/>
      <c r="U10" s="524"/>
      <c r="V10" s="524"/>
      <c r="W10" s="524"/>
      <c r="X10" s="523"/>
      <c r="Y10" s="523"/>
      <c r="Z10" s="523"/>
      <c r="AA10" s="524"/>
      <c r="AB10" s="524"/>
      <c r="AC10" s="524"/>
      <c r="AD10" s="523"/>
      <c r="AE10" s="523"/>
      <c r="AF10" s="523"/>
      <c r="AG10" s="524"/>
      <c r="AH10" s="524"/>
      <c r="AI10" s="524"/>
      <c r="AJ10" s="359"/>
      <c r="AK10" s="359"/>
      <c r="AL10" s="359"/>
    </row>
    <row r="11" spans="1:38" ht="51.75" customHeight="1">
      <c r="A11" s="357"/>
      <c r="B11" s="373"/>
      <c r="C11" s="374"/>
      <c r="D11" s="369">
        <v>3</v>
      </c>
      <c r="E11" s="370" t="s">
        <v>402</v>
      </c>
      <c r="F11" s="523"/>
      <c r="G11" s="523"/>
      <c r="H11" s="523"/>
      <c r="I11" s="524"/>
      <c r="J11" s="524"/>
      <c r="K11" s="524"/>
      <c r="L11" s="523"/>
      <c r="M11" s="523"/>
      <c r="N11" s="523"/>
      <c r="O11" s="524"/>
      <c r="P11" s="524"/>
      <c r="Q11" s="524"/>
      <c r="R11" s="523"/>
      <c r="S11" s="523"/>
      <c r="T11" s="523"/>
      <c r="U11" s="524"/>
      <c r="V11" s="524"/>
      <c r="W11" s="524"/>
      <c r="X11" s="523"/>
      <c r="Y11" s="523"/>
      <c r="Z11" s="523"/>
      <c r="AA11" s="524"/>
      <c r="AB11" s="524"/>
      <c r="AC11" s="524"/>
      <c r="AD11" s="523"/>
      <c r="AE11" s="523"/>
      <c r="AF11" s="523"/>
      <c r="AG11" s="524"/>
      <c r="AH11" s="524"/>
      <c r="AI11" s="524"/>
      <c r="AJ11" s="359"/>
      <c r="AK11" s="359"/>
      <c r="AL11" s="359"/>
    </row>
    <row r="12" spans="1:38" ht="41.25" customHeight="1">
      <c r="A12" s="357"/>
      <c r="B12" s="371" t="s">
        <v>137</v>
      </c>
      <c r="C12" s="632" t="s">
        <v>213</v>
      </c>
      <c r="D12" s="369">
        <v>1</v>
      </c>
      <c r="E12" s="370" t="s">
        <v>403</v>
      </c>
      <c r="F12" s="523"/>
      <c r="G12" s="523"/>
      <c r="H12" s="523"/>
      <c r="I12" s="524"/>
      <c r="J12" s="524"/>
      <c r="K12" s="524"/>
      <c r="L12" s="523"/>
      <c r="M12" s="523"/>
      <c r="N12" s="523"/>
      <c r="O12" s="524"/>
      <c r="P12" s="524"/>
      <c r="Q12" s="524"/>
      <c r="R12" s="523"/>
      <c r="S12" s="523"/>
      <c r="T12" s="523"/>
      <c r="U12" s="524"/>
      <c r="V12" s="524"/>
      <c r="W12" s="524"/>
      <c r="X12" s="523"/>
      <c r="Y12" s="523"/>
      <c r="Z12" s="523"/>
      <c r="AA12" s="524"/>
      <c r="AB12" s="524"/>
      <c r="AC12" s="524"/>
      <c r="AD12" s="523"/>
      <c r="AE12" s="523"/>
      <c r="AF12" s="523"/>
      <c r="AG12" s="524"/>
      <c r="AH12" s="524"/>
      <c r="AI12" s="524"/>
      <c r="AJ12" s="359"/>
      <c r="AK12" s="359"/>
      <c r="AL12" s="359"/>
    </row>
    <row r="13" spans="1:38" ht="29.25" customHeight="1">
      <c r="A13" s="357"/>
      <c r="B13" s="371"/>
      <c r="C13" s="623"/>
      <c r="D13" s="369">
        <v>2</v>
      </c>
      <c r="E13" s="370" t="s">
        <v>487</v>
      </c>
      <c r="F13" s="523"/>
      <c r="G13" s="523"/>
      <c r="H13" s="523"/>
      <c r="I13" s="524"/>
      <c r="J13" s="524"/>
      <c r="K13" s="524"/>
      <c r="L13" s="523"/>
      <c r="M13" s="523"/>
      <c r="N13" s="523"/>
      <c r="O13" s="524"/>
      <c r="P13" s="524"/>
      <c r="Q13" s="524"/>
      <c r="R13" s="523"/>
      <c r="S13" s="523"/>
      <c r="T13" s="523"/>
      <c r="U13" s="524"/>
      <c r="V13" s="524"/>
      <c r="W13" s="524"/>
      <c r="X13" s="523"/>
      <c r="Y13" s="523"/>
      <c r="Z13" s="523"/>
      <c r="AA13" s="524"/>
      <c r="AB13" s="524"/>
      <c r="AC13" s="524"/>
      <c r="AD13" s="523"/>
      <c r="AE13" s="523"/>
      <c r="AF13" s="523"/>
      <c r="AG13" s="524"/>
      <c r="AH13" s="524"/>
      <c r="AI13" s="524"/>
      <c r="AJ13" s="359"/>
      <c r="AK13" s="359"/>
      <c r="AL13" s="359"/>
    </row>
    <row r="14" spans="1:38" ht="70.5" customHeight="1">
      <c r="A14" s="357"/>
      <c r="B14" s="371"/>
      <c r="C14" s="372"/>
      <c r="D14" s="369">
        <v>3</v>
      </c>
      <c r="E14" s="370" t="s">
        <v>405</v>
      </c>
      <c r="F14" s="523"/>
      <c r="G14" s="523"/>
      <c r="H14" s="523"/>
      <c r="I14" s="524"/>
      <c r="J14" s="524"/>
      <c r="K14" s="524"/>
      <c r="L14" s="523"/>
      <c r="M14" s="523"/>
      <c r="N14" s="523"/>
      <c r="O14" s="524"/>
      <c r="P14" s="524"/>
      <c r="Q14" s="524"/>
      <c r="R14" s="523"/>
      <c r="S14" s="523"/>
      <c r="T14" s="523"/>
      <c r="U14" s="524"/>
      <c r="V14" s="524"/>
      <c r="W14" s="524"/>
      <c r="X14" s="523"/>
      <c r="Y14" s="523"/>
      <c r="Z14" s="523"/>
      <c r="AA14" s="524"/>
      <c r="AB14" s="524"/>
      <c r="AC14" s="524"/>
      <c r="AD14" s="523"/>
      <c r="AE14" s="523"/>
      <c r="AF14" s="523"/>
      <c r="AG14" s="524"/>
      <c r="AH14" s="524"/>
      <c r="AI14" s="524"/>
      <c r="AJ14" s="359"/>
      <c r="AK14" s="359"/>
      <c r="AL14" s="359"/>
    </row>
    <row r="15" spans="1:38" ht="31.5" customHeight="1">
      <c r="A15" s="357"/>
      <c r="B15" s="371"/>
      <c r="C15" s="372"/>
      <c r="D15" s="369">
        <v>4</v>
      </c>
      <c r="E15" s="370" t="s">
        <v>406</v>
      </c>
      <c r="F15" s="523"/>
      <c r="G15" s="523"/>
      <c r="H15" s="523"/>
      <c r="I15" s="524"/>
      <c r="J15" s="524"/>
      <c r="K15" s="524"/>
      <c r="L15" s="523"/>
      <c r="M15" s="523"/>
      <c r="N15" s="523"/>
      <c r="O15" s="524"/>
      <c r="P15" s="524"/>
      <c r="Q15" s="524"/>
      <c r="R15" s="523"/>
      <c r="S15" s="523"/>
      <c r="T15" s="523"/>
      <c r="U15" s="524"/>
      <c r="V15" s="524"/>
      <c r="W15" s="524"/>
      <c r="X15" s="523"/>
      <c r="Y15" s="523"/>
      <c r="Z15" s="523"/>
      <c r="AA15" s="524"/>
      <c r="AB15" s="524"/>
      <c r="AC15" s="524"/>
      <c r="AD15" s="523"/>
      <c r="AE15" s="523"/>
      <c r="AF15" s="523"/>
      <c r="AG15" s="524"/>
      <c r="AH15" s="524"/>
      <c r="AI15" s="524"/>
      <c r="AJ15" s="359"/>
      <c r="AK15" s="359"/>
      <c r="AL15" s="359"/>
    </row>
    <row r="16" spans="1:38" ht="56.25" customHeight="1" thickBot="1">
      <c r="A16" s="357"/>
      <c r="B16" s="371"/>
      <c r="C16" s="372"/>
      <c r="D16" s="369">
        <v>5</v>
      </c>
      <c r="E16" s="370" t="s">
        <v>407</v>
      </c>
      <c r="F16" s="523"/>
      <c r="G16" s="523"/>
      <c r="H16" s="523"/>
      <c r="I16" s="524"/>
      <c r="J16" s="524"/>
      <c r="K16" s="524"/>
      <c r="L16" s="523"/>
      <c r="M16" s="523"/>
      <c r="N16" s="523"/>
      <c r="O16" s="524"/>
      <c r="P16" s="524"/>
      <c r="Q16" s="524"/>
      <c r="R16" s="523"/>
      <c r="S16" s="523"/>
      <c r="T16" s="523"/>
      <c r="U16" s="524"/>
      <c r="V16" s="524"/>
      <c r="W16" s="524"/>
      <c r="X16" s="523"/>
      <c r="Y16" s="523"/>
      <c r="Z16" s="523"/>
      <c r="AA16" s="524"/>
      <c r="AB16" s="524"/>
      <c r="AC16" s="524"/>
      <c r="AD16" s="523"/>
      <c r="AE16" s="523"/>
      <c r="AF16" s="523"/>
      <c r="AG16" s="524"/>
      <c r="AH16" s="524"/>
      <c r="AI16" s="524"/>
      <c r="AJ16" s="359"/>
      <c r="AK16" s="359"/>
      <c r="AL16" s="359"/>
    </row>
    <row r="17" spans="1:38" ht="29.25" hidden="1" customHeight="1" thickBot="1">
      <c r="A17" s="357"/>
      <c r="B17" s="371"/>
      <c r="C17" s="372"/>
      <c r="D17" s="369"/>
      <c r="E17" s="370" t="s">
        <v>205</v>
      </c>
      <c r="F17" s="376">
        <f t="shared" ref="F17:AI17" si="0">COUNTA(F9:F16)</f>
        <v>0</v>
      </c>
      <c r="G17" s="376">
        <f t="shared" si="0"/>
        <v>0</v>
      </c>
      <c r="H17" s="376">
        <f t="shared" si="0"/>
        <v>0</v>
      </c>
      <c r="I17" s="376">
        <f t="shared" si="0"/>
        <v>0</v>
      </c>
      <c r="J17" s="376">
        <f t="shared" si="0"/>
        <v>0</v>
      </c>
      <c r="K17" s="376">
        <f t="shared" si="0"/>
        <v>0</v>
      </c>
      <c r="L17" s="376">
        <f t="shared" si="0"/>
        <v>0</v>
      </c>
      <c r="M17" s="376">
        <f t="shared" si="0"/>
        <v>0</v>
      </c>
      <c r="N17" s="376">
        <f t="shared" si="0"/>
        <v>0</v>
      </c>
      <c r="O17" s="376">
        <f t="shared" si="0"/>
        <v>0</v>
      </c>
      <c r="P17" s="376">
        <f t="shared" si="0"/>
        <v>0</v>
      </c>
      <c r="Q17" s="376">
        <f t="shared" si="0"/>
        <v>0</v>
      </c>
      <c r="R17" s="376">
        <f t="shared" si="0"/>
        <v>0</v>
      </c>
      <c r="S17" s="376">
        <f t="shared" si="0"/>
        <v>0</v>
      </c>
      <c r="T17" s="376">
        <f t="shared" si="0"/>
        <v>0</v>
      </c>
      <c r="U17" s="376">
        <f t="shared" si="0"/>
        <v>0</v>
      </c>
      <c r="V17" s="376">
        <f t="shared" si="0"/>
        <v>0</v>
      </c>
      <c r="W17" s="376">
        <f t="shared" si="0"/>
        <v>0</v>
      </c>
      <c r="X17" s="376">
        <f t="shared" si="0"/>
        <v>0</v>
      </c>
      <c r="Y17" s="376">
        <f t="shared" si="0"/>
        <v>0</v>
      </c>
      <c r="Z17" s="376">
        <f t="shared" si="0"/>
        <v>0</v>
      </c>
      <c r="AA17" s="376">
        <f t="shared" si="0"/>
        <v>0</v>
      </c>
      <c r="AB17" s="376">
        <f t="shared" si="0"/>
        <v>0</v>
      </c>
      <c r="AC17" s="376">
        <f t="shared" si="0"/>
        <v>0</v>
      </c>
      <c r="AD17" s="376">
        <f t="shared" si="0"/>
        <v>0</v>
      </c>
      <c r="AE17" s="376">
        <f t="shared" si="0"/>
        <v>0</v>
      </c>
      <c r="AF17" s="376">
        <f t="shared" si="0"/>
        <v>0</v>
      </c>
      <c r="AG17" s="376">
        <f t="shared" si="0"/>
        <v>0</v>
      </c>
      <c r="AH17" s="376">
        <f t="shared" si="0"/>
        <v>0</v>
      </c>
      <c r="AI17" s="376">
        <f t="shared" si="0"/>
        <v>0</v>
      </c>
      <c r="AJ17" s="375"/>
      <c r="AK17" s="359"/>
    </row>
    <row r="18" spans="1:38">
      <c r="A18" s="357"/>
      <c r="B18" s="618" t="s">
        <v>206</v>
      </c>
      <c r="C18" s="618"/>
      <c r="D18" s="618"/>
      <c r="E18" s="618"/>
      <c r="F18" s="377"/>
      <c r="G18" s="378">
        <f>(F17*0)+(G17*1)+(H17*2)</f>
        <v>0</v>
      </c>
      <c r="H18" s="379"/>
      <c r="I18" s="380"/>
      <c r="J18" s="381">
        <f>(I17*0)+(J17*1)+(K17*2)</f>
        <v>0</v>
      </c>
      <c r="K18" s="382"/>
      <c r="L18" s="377"/>
      <c r="M18" s="378">
        <f>(L17*0)+(M17*1)+(N17*2)</f>
        <v>0</v>
      </c>
      <c r="N18" s="379"/>
      <c r="O18" s="380"/>
      <c r="P18" s="381">
        <f>(O17*0)+(P17*1)+(Q17*2)</f>
        <v>0</v>
      </c>
      <c r="Q18" s="382"/>
      <c r="R18" s="377"/>
      <c r="S18" s="378">
        <f>(R17*0)+(S17*1)+(T17*2)</f>
        <v>0</v>
      </c>
      <c r="T18" s="379"/>
      <c r="U18" s="380"/>
      <c r="V18" s="381">
        <f>(U17*0)+(V17*1)+(W17*2)</f>
        <v>0</v>
      </c>
      <c r="W18" s="382"/>
      <c r="X18" s="377"/>
      <c r="Y18" s="378">
        <f>(X17*0)+(Y17*1)+(Z17*2)</f>
        <v>0</v>
      </c>
      <c r="Z18" s="379"/>
      <c r="AA18" s="380"/>
      <c r="AB18" s="381">
        <f>(AA17*0)+(AB17*1)+(AC17*2)</f>
        <v>0</v>
      </c>
      <c r="AC18" s="382"/>
      <c r="AD18" s="377"/>
      <c r="AE18" s="378">
        <f>(AD17*0)+(AE17*1)+(AF17*2)</f>
        <v>0</v>
      </c>
      <c r="AF18" s="379"/>
      <c r="AG18" s="380"/>
      <c r="AH18" s="381">
        <f>(AG17*0)+(AH17*1)+(AI17*2)</f>
        <v>0</v>
      </c>
      <c r="AI18" s="382"/>
      <c r="AJ18" s="375"/>
      <c r="AK18" s="359"/>
      <c r="AL18" s="383" t="s">
        <v>207</v>
      </c>
    </row>
    <row r="19" spans="1:38">
      <c r="A19" s="357"/>
      <c r="B19" s="618" t="s">
        <v>208</v>
      </c>
      <c r="C19" s="618"/>
      <c r="D19" s="618"/>
      <c r="E19" s="618"/>
      <c r="F19" s="377"/>
      <c r="G19" s="378">
        <f>COUNTA($D$9:$D$16)*2</f>
        <v>16</v>
      </c>
      <c r="H19" s="379"/>
      <c r="I19" s="380"/>
      <c r="J19" s="381">
        <f>COUNTA($D$9:$D$16)*2</f>
        <v>16</v>
      </c>
      <c r="K19" s="382"/>
      <c r="L19" s="377"/>
      <c r="M19" s="378">
        <f>COUNTA($D$9:$D$16)*2</f>
        <v>16</v>
      </c>
      <c r="N19" s="379"/>
      <c r="O19" s="380"/>
      <c r="P19" s="381">
        <f>COUNTA($D$9:$D$16)*2</f>
        <v>16</v>
      </c>
      <c r="Q19" s="382"/>
      <c r="R19" s="377"/>
      <c r="S19" s="378">
        <f>COUNTA($D$9:$D$16)*2</f>
        <v>16</v>
      </c>
      <c r="T19" s="379"/>
      <c r="U19" s="380"/>
      <c r="V19" s="381">
        <f>COUNTA($D$9:$D$16)*2</f>
        <v>16</v>
      </c>
      <c r="W19" s="382"/>
      <c r="X19" s="377"/>
      <c r="Y19" s="378">
        <f>COUNTA($D$9:$D$16)*2</f>
        <v>16</v>
      </c>
      <c r="Z19" s="379"/>
      <c r="AA19" s="380"/>
      <c r="AB19" s="381">
        <f>COUNTA($D$9:$D$16)*2</f>
        <v>16</v>
      </c>
      <c r="AC19" s="382"/>
      <c r="AD19" s="377"/>
      <c r="AE19" s="378">
        <f>COUNTA($D$9:$D$16)*2</f>
        <v>16</v>
      </c>
      <c r="AF19" s="379"/>
      <c r="AG19" s="380"/>
      <c r="AH19" s="381">
        <f>COUNTA($D$9:$D$16)*2</f>
        <v>16</v>
      </c>
      <c r="AI19" s="382"/>
      <c r="AJ19" s="375"/>
      <c r="AK19" s="359"/>
      <c r="AL19" s="384" t="s">
        <v>209</v>
      </c>
    </row>
    <row r="20" spans="1:38" ht="13">
      <c r="A20" s="357"/>
      <c r="B20" s="618" t="s">
        <v>210</v>
      </c>
      <c r="C20" s="618"/>
      <c r="D20" s="618"/>
      <c r="E20" s="618"/>
      <c r="F20" s="619">
        <f>G18/G19*100</f>
        <v>0</v>
      </c>
      <c r="G20" s="620"/>
      <c r="H20" s="621"/>
      <c r="I20" s="615">
        <f>J18/J19*100</f>
        <v>0</v>
      </c>
      <c r="J20" s="616"/>
      <c r="K20" s="617"/>
      <c r="L20" s="619">
        <f>M18/M19*100</f>
        <v>0</v>
      </c>
      <c r="M20" s="620"/>
      <c r="N20" s="621"/>
      <c r="O20" s="615">
        <f>P18/P19*100</f>
        <v>0</v>
      </c>
      <c r="P20" s="616"/>
      <c r="Q20" s="617"/>
      <c r="R20" s="619">
        <f>S18/S19*100</f>
        <v>0</v>
      </c>
      <c r="S20" s="620"/>
      <c r="T20" s="621"/>
      <c r="U20" s="615">
        <f>V18/V19*100</f>
        <v>0</v>
      </c>
      <c r="V20" s="616"/>
      <c r="W20" s="617"/>
      <c r="X20" s="619">
        <f>Y18/Y19*100</f>
        <v>0</v>
      </c>
      <c r="Y20" s="620"/>
      <c r="Z20" s="621"/>
      <c r="AA20" s="615">
        <f>AB18/AB19*100</f>
        <v>0</v>
      </c>
      <c r="AB20" s="616"/>
      <c r="AC20" s="617"/>
      <c r="AD20" s="619">
        <f>AE18/AE19*100</f>
        <v>0</v>
      </c>
      <c r="AE20" s="620"/>
      <c r="AF20" s="621"/>
      <c r="AG20" s="615">
        <f>AH18/AH19*100</f>
        <v>0</v>
      </c>
      <c r="AH20" s="616"/>
      <c r="AI20" s="617"/>
      <c r="AJ20" s="375"/>
      <c r="AK20" s="359"/>
      <c r="AL20" s="385">
        <f>SUM(F20:AG20)/COUNTA(H7,K7,N7,Q7,T7,W7,Z7,AC7,AF7,AI7)</f>
        <v>0</v>
      </c>
    </row>
    <row r="21" spans="1:38" ht="13" thickBot="1">
      <c r="A21" s="357"/>
      <c r="B21" s="618" t="s">
        <v>163</v>
      </c>
      <c r="C21" s="618"/>
      <c r="D21" s="618"/>
      <c r="E21" s="618"/>
      <c r="F21" s="377"/>
      <c r="G21" s="386" t="str">
        <f>IF(F20&lt;=50,"Kurang",IF(F20&lt;=60,"Sedang",IF(F20&lt;=75,"Cukup",IF(F20&lt;=90,"Baik",IF(F20&lt;=100,"Amat Baik","")))))</f>
        <v>Kurang</v>
      </c>
      <c r="H21" s="379"/>
      <c r="I21" s="380"/>
      <c r="J21" s="113" t="str">
        <f>IF(I20&lt;=50,"Kurang",IF(I20&lt;=60,"Sedang",IF(I20&lt;=75,"Cukup",IF(I20&lt;=90,"Baik",IF(I20&lt;=100,"Amat Baik","")))))</f>
        <v>Kurang</v>
      </c>
      <c r="K21" s="382"/>
      <c r="L21" s="377"/>
      <c r="M21" s="386" t="str">
        <f>IF(L20&lt;=50,"Kurang",IF(L20&lt;=60,"Sedang",IF(L20&lt;=75,"Cukup",IF(L20&lt;=90,"Baik",IF(L20&lt;=100,"Amat Baik","")))))</f>
        <v>Kurang</v>
      </c>
      <c r="N21" s="379"/>
      <c r="O21" s="380"/>
      <c r="P21" s="113" t="str">
        <f>IF(O20&lt;=50,"Kurang",IF(O20&lt;=60,"Sedang",IF(O20&lt;=75,"Cukup",IF(O20&lt;=90,"Baik",IF(O20&lt;=100,"Amat Baik","")))))</f>
        <v>Kurang</v>
      </c>
      <c r="Q21" s="382"/>
      <c r="R21" s="377"/>
      <c r="S21" s="386" t="str">
        <f>IF(R20&lt;=50,"Kurang",IF(R20&lt;=60,"Sedang",IF(R20&lt;=75,"Cukup",IF(R20&lt;=90,"Baik",IF(R20&lt;=100,"Amat Baik","")))))</f>
        <v>Kurang</v>
      </c>
      <c r="T21" s="379"/>
      <c r="U21" s="380"/>
      <c r="V21" s="113" t="str">
        <f>IF(U20&lt;=50,"Kurang",IF(U20&lt;=60,"Sedang",IF(U20&lt;=75,"Cukup",IF(U20&lt;=90,"Baik",IF(U20&lt;=100,"Amat Baik","")))))</f>
        <v>Kurang</v>
      </c>
      <c r="W21" s="382"/>
      <c r="X21" s="377"/>
      <c r="Y21" s="386" t="str">
        <f>IF(X20&lt;=50,"Kurang",IF(X20&lt;=60,"Sedang",IF(X20&lt;=75,"Cukup",IF(X20&lt;=90,"Baik",IF(X20&lt;=100,"Amat Baik","")))))</f>
        <v>Kurang</v>
      </c>
      <c r="Z21" s="379"/>
      <c r="AA21" s="380"/>
      <c r="AB21" s="113" t="str">
        <f>IF(AA20&lt;=50,"Kurang",IF(AA20&lt;=60,"Sedang",IF(AA20&lt;=75,"Cukup",IF(AA20&lt;=90,"Baik",IF(AA20&lt;=100,"Amat Baik","")))))</f>
        <v>Kurang</v>
      </c>
      <c r="AC21" s="382"/>
      <c r="AD21" s="377"/>
      <c r="AE21" s="386" t="str">
        <f>IF(AD20&lt;=50,"Kurang",IF(AD20&lt;=60,"Sedang",IF(AD20&lt;=75,"Cukup",IF(AD20&lt;=90,"Baik",IF(AD20&lt;=100,"Amat Baik","")))))</f>
        <v>Kurang</v>
      </c>
      <c r="AF21" s="379"/>
      <c r="AG21" s="380"/>
      <c r="AH21" s="113" t="str">
        <f>IF(AG20&lt;=50,"Kurang",IF(AG20&lt;=60,"Sedang",IF(AG20&lt;=75,"Cukup",IF(AG20&lt;=90,"Baik",IF(AG20&lt;=100,"Amat Baik","")))))</f>
        <v>Kurang</v>
      </c>
      <c r="AI21" s="382"/>
      <c r="AJ21" s="375"/>
      <c r="AK21" s="359"/>
      <c r="AL21" s="387" t="str">
        <f>IF(AL20&lt;=50,"Kurang",IF(AL20&lt;=60,"Sedang",IF(AL20&lt;=75,"Cukup",IF(AL20&lt;=90,"Baik",IF(AL20&lt;=100,"Amat Baik","")))))</f>
        <v>Kurang</v>
      </c>
    </row>
    <row r="22" spans="1:38" ht="18.75" customHeight="1">
      <c r="A22" s="357"/>
      <c r="B22" s="173"/>
      <c r="C22" s="173"/>
      <c r="D22" s="173"/>
      <c r="E22" s="173"/>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438"/>
      <c r="AE22" s="438"/>
      <c r="AF22" s="438"/>
      <c r="AG22" s="438"/>
      <c r="AH22" s="438"/>
      <c r="AI22" s="438"/>
      <c r="AJ22" s="375"/>
      <c r="AK22" s="359"/>
      <c r="AL22" s="359"/>
    </row>
    <row r="23" spans="1:38" ht="41.25" customHeight="1">
      <c r="A23" s="357"/>
      <c r="B23" s="357"/>
      <c r="C23" s="357"/>
      <c r="D23" s="357"/>
      <c r="E23" s="357"/>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75"/>
      <c r="AK23" s="359"/>
      <c r="AL23" s="359"/>
    </row>
  </sheetData>
  <sheetProtection sheet="1" objects="1" scenarios="1"/>
  <protectedRanges>
    <protectedRange sqref="H7 K7 N7 Q7 T7 W7 Z7 AC7 AF7 AI7" name="Range1"/>
    <protectedRange sqref="F9:H16 L9:N16 R9:T16 X9:Z16 AD9:AF16" name="Range3"/>
    <protectedRange sqref="I9:K16 O9:Q16 U9:W16 AA9:AC16 AG9:AI16" name="Range3_1"/>
  </protectedRanges>
  <mergeCells count="20">
    <mergeCell ref="C12:C13"/>
    <mergeCell ref="C2:AH2"/>
    <mergeCell ref="AB6:AC6"/>
    <mergeCell ref="B7:B8"/>
    <mergeCell ref="C7:C8"/>
    <mergeCell ref="D7:E8"/>
    <mergeCell ref="B18:E18"/>
    <mergeCell ref="B19:E19"/>
    <mergeCell ref="B20:E20"/>
    <mergeCell ref="F20:H20"/>
    <mergeCell ref="I20:K20"/>
    <mergeCell ref="AG20:AI20"/>
    <mergeCell ref="B21:E21"/>
    <mergeCell ref="O20:Q20"/>
    <mergeCell ref="R20:T20"/>
    <mergeCell ref="U20:W20"/>
    <mergeCell ref="X20:Z20"/>
    <mergeCell ref="AA20:AC20"/>
    <mergeCell ref="AD20:AF20"/>
    <mergeCell ref="L20:N20"/>
  </mergeCells>
  <conditionalFormatting sqref="E4:W6">
    <cfRule type="cellIs" dxfId="31" priority="22" operator="equal">
      <formula>0</formula>
    </cfRule>
  </conditionalFormatting>
  <conditionalFormatting sqref="F9:AI16">
    <cfRule type="cellIs" dxfId="30" priority="1" operator="between">
      <formula>"v"</formula>
      <formula>"v"</formula>
    </cfRule>
  </conditionalFormatting>
  <conditionalFormatting sqref="Y4:Y6 AD6:AI6">
    <cfRule type="cellIs" dxfId="29" priority="26" operator="equal">
      <formula>0</formula>
    </cfRule>
  </conditionalFormatting>
  <conditionalFormatting sqref="AB4:AI5">
    <cfRule type="cellIs" dxfId="28" priority="21" operator="equal">
      <formula>0</formula>
    </cfRule>
  </conditionalFormatting>
  <printOptions horizontalCentered="1"/>
  <pageMargins left="0.70866141732283472" right="0.70866141732283472" top="0.94488188976377963" bottom="0.59055118110236227" header="0.31496062992125984" footer="0.31496062992125984"/>
  <pageSetup paperSize="9" scale="74" orientation="landscape" horizontalDpi="4294967293" verticalDpi="0" r:id="rId1"/>
  <colBreaks count="1" manualBreakCount="1">
    <brk id="35" min="1" max="4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25"/>
  <sheetViews>
    <sheetView showGridLines="0" zoomScale="80" zoomScaleNormal="80" zoomScaleSheetLayoutView="80" workbookViewId="0">
      <pane xSplit="5" ySplit="8" topLeftCell="F15" activePane="bottomRight" state="frozen"/>
      <selection activeCell="E37" sqref="E37"/>
      <selection pane="topRight" activeCell="E37" sqref="E37"/>
      <selection pane="bottomLeft" activeCell="E37" sqref="E37"/>
      <selection pane="bottomRight"/>
    </sheetView>
  </sheetViews>
  <sheetFormatPr defaultColWidth="9.1796875" defaultRowHeight="12.5"/>
  <cols>
    <col min="1" max="1" width="9.453125" style="343" customWidth="1"/>
    <col min="2" max="2" width="5.54296875" style="343" customWidth="1"/>
    <col min="3" max="3" width="14.54296875" style="343" customWidth="1"/>
    <col min="4" max="4" width="4.1796875" style="343" customWidth="1"/>
    <col min="5" max="5" width="28.54296875" style="343" customWidth="1"/>
    <col min="6" max="35" width="4.1796875" style="389" customWidth="1"/>
    <col min="36" max="36" width="12.453125" style="343" hidden="1" customWidth="1"/>
    <col min="37" max="37" width="9.1796875" style="343" customWidth="1"/>
    <col min="38" max="16384" width="9.1796875" style="343"/>
  </cols>
  <sheetData>
    <row r="1" spans="1:38" ht="36.75" customHeight="1">
      <c r="A1" s="439"/>
      <c r="B1" s="439"/>
      <c r="C1" s="439"/>
      <c r="D1" s="439"/>
      <c r="E1" s="439"/>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440"/>
      <c r="AI1" s="440"/>
      <c r="AJ1" s="439"/>
      <c r="AK1" s="439"/>
      <c r="AL1" s="439"/>
    </row>
    <row r="2" spans="1:38" ht="28.5" customHeight="1">
      <c r="A2" s="357"/>
      <c r="B2" s="358"/>
      <c r="C2" s="624" t="s">
        <v>408</v>
      </c>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419"/>
      <c r="AJ2" s="359"/>
      <c r="AK2" s="359"/>
      <c r="AL2" s="359"/>
    </row>
    <row r="3" spans="1:38" ht="28.5" customHeight="1">
      <c r="A3" s="357"/>
      <c r="B3" s="358"/>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359"/>
      <c r="AK3" s="359"/>
      <c r="AL3" s="359"/>
    </row>
    <row r="4" spans="1:38" ht="17.25" customHeight="1">
      <c r="A4" s="357"/>
      <c r="B4" s="360"/>
      <c r="C4" s="360" t="s">
        <v>19</v>
      </c>
      <c r="D4" s="360" t="s">
        <v>41</v>
      </c>
      <c r="E4" s="360" t="str">
        <f>SEJAWAT!E4&amp;""</f>
        <v>Heru Porwanto</v>
      </c>
      <c r="F4" s="361"/>
      <c r="G4" s="361"/>
      <c r="H4" s="361"/>
      <c r="I4" s="361"/>
      <c r="J4" s="361"/>
      <c r="K4" s="361"/>
      <c r="L4" s="361"/>
      <c r="M4" s="361"/>
      <c r="N4" s="361"/>
      <c r="O4" s="361"/>
      <c r="P4" s="361"/>
      <c r="Q4" s="361"/>
      <c r="R4" s="361"/>
      <c r="S4" s="361"/>
      <c r="T4" s="361"/>
      <c r="U4" s="361"/>
      <c r="V4" s="361"/>
      <c r="W4" s="361"/>
      <c r="X4" s="360" t="s">
        <v>199</v>
      </c>
      <c r="Y4" s="361"/>
      <c r="Z4" s="361"/>
      <c r="AA4" s="361" t="s">
        <v>41</v>
      </c>
      <c r="AB4" s="360" t="str">
        <f>SEJAWAT!AB4&amp;""</f>
        <v>PONIJAN.</v>
      </c>
      <c r="AC4" s="361"/>
      <c r="AD4" s="361"/>
      <c r="AE4" s="361"/>
      <c r="AF4" s="361"/>
      <c r="AG4" s="361"/>
      <c r="AH4" s="361"/>
      <c r="AI4" s="361"/>
      <c r="AJ4" s="359"/>
      <c r="AK4" s="359"/>
      <c r="AL4" s="359"/>
    </row>
    <row r="5" spans="1:38" ht="17.25" customHeight="1">
      <c r="A5" s="357"/>
      <c r="B5" s="360"/>
      <c r="C5" s="360" t="s">
        <v>48</v>
      </c>
      <c r="D5" s="360" t="s">
        <v>41</v>
      </c>
      <c r="E5" s="360" t="str">
        <f>SEJAWAT!E5&amp;""</f>
        <v>"198010072014061003</v>
      </c>
      <c r="F5" s="361"/>
      <c r="G5" s="361"/>
      <c r="H5" s="361"/>
      <c r="I5" s="361"/>
      <c r="J5" s="361"/>
      <c r="K5" s="361"/>
      <c r="L5" s="361"/>
      <c r="M5" s="361"/>
      <c r="N5" s="361"/>
      <c r="O5" s="361"/>
      <c r="P5" s="361"/>
      <c r="Q5" s="361"/>
      <c r="R5" s="361"/>
      <c r="S5" s="361"/>
      <c r="T5" s="361"/>
      <c r="U5" s="361"/>
      <c r="V5" s="361"/>
      <c r="W5" s="361"/>
      <c r="X5" s="360" t="s">
        <v>48</v>
      </c>
      <c r="Y5" s="361"/>
      <c r="Z5" s="361"/>
      <c r="AA5" s="361" t="s">
        <v>41</v>
      </c>
      <c r="AB5" s="360" t="str">
        <f>SEJAWAT!AB5&amp;""</f>
        <v>19660605 199403 1 012</v>
      </c>
      <c r="AC5" s="361"/>
      <c r="AD5" s="361"/>
      <c r="AE5" s="361"/>
      <c r="AF5" s="361"/>
      <c r="AG5" s="361"/>
      <c r="AH5" s="361"/>
      <c r="AI5" s="361"/>
      <c r="AJ5" s="359"/>
      <c r="AK5" s="359"/>
      <c r="AL5" s="359"/>
    </row>
    <row r="6" spans="1:38" ht="17.25" customHeight="1">
      <c r="A6" s="357"/>
      <c r="B6" s="360"/>
      <c r="C6" s="360" t="s">
        <v>200</v>
      </c>
      <c r="D6" s="362" t="s">
        <v>41</v>
      </c>
      <c r="E6" s="360" t="str">
        <f>SEJAWAT!E6&amp;""</f>
        <v>Guru</v>
      </c>
      <c r="F6" s="361"/>
      <c r="G6" s="361"/>
      <c r="H6" s="361"/>
      <c r="I6" s="361"/>
      <c r="J6" s="361"/>
      <c r="K6" s="361"/>
      <c r="L6" s="361"/>
      <c r="M6" s="361"/>
      <c r="N6" s="361"/>
      <c r="O6" s="361"/>
      <c r="P6" s="361"/>
      <c r="Q6" s="361"/>
      <c r="R6" s="361"/>
      <c r="S6" s="361"/>
      <c r="T6" s="361"/>
      <c r="U6" s="361"/>
      <c r="V6" s="361"/>
      <c r="W6" s="361"/>
      <c r="X6" s="360" t="s">
        <v>201</v>
      </c>
      <c r="Y6" s="361"/>
      <c r="Z6" s="361"/>
      <c r="AA6" s="363" t="s">
        <v>41</v>
      </c>
      <c r="AB6" s="625">
        <f>AL22</f>
        <v>0</v>
      </c>
      <c r="AC6" s="625"/>
      <c r="AD6" s="361"/>
      <c r="AE6" s="361"/>
      <c r="AF6" s="361"/>
      <c r="AG6" s="361"/>
      <c r="AH6" s="361"/>
      <c r="AI6" s="361"/>
      <c r="AJ6" s="359"/>
      <c r="AK6" s="359"/>
      <c r="AL6" s="359"/>
    </row>
    <row r="7" spans="1:38">
      <c r="A7" s="357"/>
      <c r="B7" s="626" t="s">
        <v>202</v>
      </c>
      <c r="C7" s="626" t="s">
        <v>203</v>
      </c>
      <c r="D7" s="628" t="s">
        <v>204</v>
      </c>
      <c r="E7" s="629"/>
      <c r="F7" s="364" t="s">
        <v>50</v>
      </c>
      <c r="G7" s="365"/>
      <c r="H7" s="366">
        <v>1</v>
      </c>
      <c r="I7" s="364" t="s">
        <v>50</v>
      </c>
      <c r="J7" s="365"/>
      <c r="K7" s="366"/>
      <c r="L7" s="364" t="s">
        <v>50</v>
      </c>
      <c r="M7" s="365"/>
      <c r="N7" s="366"/>
      <c r="O7" s="364" t="s">
        <v>50</v>
      </c>
      <c r="P7" s="365"/>
      <c r="Q7" s="366"/>
      <c r="R7" s="364" t="s">
        <v>50</v>
      </c>
      <c r="S7" s="365"/>
      <c r="T7" s="366"/>
      <c r="U7" s="364" t="s">
        <v>50</v>
      </c>
      <c r="V7" s="365"/>
      <c r="W7" s="366"/>
      <c r="X7" s="364" t="s">
        <v>50</v>
      </c>
      <c r="Y7" s="365"/>
      <c r="Z7" s="366"/>
      <c r="AA7" s="364" t="s">
        <v>50</v>
      </c>
      <c r="AB7" s="365"/>
      <c r="AC7" s="366"/>
      <c r="AD7" s="364" t="s">
        <v>50</v>
      </c>
      <c r="AE7" s="365"/>
      <c r="AF7" s="366"/>
      <c r="AG7" s="364" t="s">
        <v>50</v>
      </c>
      <c r="AH7" s="365"/>
      <c r="AI7" s="366"/>
      <c r="AJ7" s="359"/>
      <c r="AK7" s="359"/>
      <c r="AL7" s="359"/>
    </row>
    <row r="8" spans="1:38">
      <c r="A8" s="357"/>
      <c r="B8" s="627"/>
      <c r="C8" s="627"/>
      <c r="D8" s="630"/>
      <c r="E8" s="631"/>
      <c r="F8" s="367">
        <v>0</v>
      </c>
      <c r="G8" s="367">
        <v>1</v>
      </c>
      <c r="H8" s="367">
        <v>2</v>
      </c>
      <c r="I8" s="367">
        <v>0</v>
      </c>
      <c r="J8" s="367">
        <v>1</v>
      </c>
      <c r="K8" s="367">
        <v>2</v>
      </c>
      <c r="L8" s="367">
        <v>0</v>
      </c>
      <c r="M8" s="367">
        <v>1</v>
      </c>
      <c r="N8" s="367">
        <v>2</v>
      </c>
      <c r="O8" s="367">
        <v>0</v>
      </c>
      <c r="P8" s="367">
        <v>1</v>
      </c>
      <c r="Q8" s="367">
        <v>2</v>
      </c>
      <c r="R8" s="367">
        <v>0</v>
      </c>
      <c r="S8" s="367">
        <v>1</v>
      </c>
      <c r="T8" s="367">
        <v>2</v>
      </c>
      <c r="U8" s="367">
        <v>0</v>
      </c>
      <c r="V8" s="367">
        <v>1</v>
      </c>
      <c r="W8" s="367">
        <v>2</v>
      </c>
      <c r="X8" s="367">
        <v>0</v>
      </c>
      <c r="Y8" s="367">
        <v>1</v>
      </c>
      <c r="Z8" s="367">
        <v>2</v>
      </c>
      <c r="AA8" s="367">
        <v>0</v>
      </c>
      <c r="AB8" s="367">
        <v>1</v>
      </c>
      <c r="AC8" s="367">
        <v>2</v>
      </c>
      <c r="AD8" s="367">
        <v>0</v>
      </c>
      <c r="AE8" s="367">
        <v>1</v>
      </c>
      <c r="AF8" s="367">
        <v>2</v>
      </c>
      <c r="AG8" s="367">
        <v>0</v>
      </c>
      <c r="AH8" s="367">
        <v>1</v>
      </c>
      <c r="AI8" s="367">
        <v>2</v>
      </c>
      <c r="AJ8" s="359"/>
      <c r="AK8" s="359"/>
      <c r="AL8" s="359"/>
    </row>
    <row r="9" spans="1:38" ht="30.75" customHeight="1">
      <c r="A9" s="357"/>
      <c r="B9" s="368">
        <v>1</v>
      </c>
      <c r="C9" s="417" t="s">
        <v>220</v>
      </c>
      <c r="D9" s="369">
        <v>1</v>
      </c>
      <c r="E9" s="370" t="s">
        <v>489</v>
      </c>
      <c r="F9" s="523"/>
      <c r="G9" s="523"/>
      <c r="H9" s="523"/>
      <c r="I9" s="524"/>
      <c r="J9" s="524"/>
      <c r="K9" s="524"/>
      <c r="L9" s="523"/>
      <c r="M9" s="523"/>
      <c r="N9" s="523"/>
      <c r="O9" s="524"/>
      <c r="P9" s="524"/>
      <c r="Q9" s="524"/>
      <c r="R9" s="523"/>
      <c r="S9" s="523"/>
      <c r="T9" s="523"/>
      <c r="U9" s="524"/>
      <c r="V9" s="524"/>
      <c r="W9" s="524"/>
      <c r="X9" s="523"/>
      <c r="Y9" s="523"/>
      <c r="Z9" s="523"/>
      <c r="AA9" s="524"/>
      <c r="AB9" s="524"/>
      <c r="AC9" s="524"/>
      <c r="AD9" s="523"/>
      <c r="AE9" s="523"/>
      <c r="AF9" s="523"/>
      <c r="AG9" s="524"/>
      <c r="AH9" s="524"/>
      <c r="AI9" s="524"/>
      <c r="AJ9" s="359"/>
      <c r="AK9" s="359"/>
      <c r="AL9" s="359"/>
    </row>
    <row r="10" spans="1:38" ht="15.5">
      <c r="A10" s="357"/>
      <c r="B10" s="371"/>
      <c r="C10" s="394"/>
      <c r="D10" s="369">
        <v>2</v>
      </c>
      <c r="E10" s="370" t="s">
        <v>488</v>
      </c>
      <c r="F10" s="523"/>
      <c r="G10" s="523"/>
      <c r="H10" s="523"/>
      <c r="I10" s="524"/>
      <c r="J10" s="524"/>
      <c r="K10" s="524"/>
      <c r="L10" s="523"/>
      <c r="M10" s="523"/>
      <c r="N10" s="523"/>
      <c r="O10" s="524"/>
      <c r="P10" s="524"/>
      <c r="Q10" s="524"/>
      <c r="R10" s="523"/>
      <c r="S10" s="523"/>
      <c r="T10" s="523"/>
      <c r="U10" s="524"/>
      <c r="V10" s="524"/>
      <c r="W10" s="524"/>
      <c r="X10" s="523"/>
      <c r="Y10" s="523"/>
      <c r="Z10" s="523"/>
      <c r="AA10" s="524"/>
      <c r="AB10" s="524"/>
      <c r="AC10" s="524"/>
      <c r="AD10" s="523"/>
      <c r="AE10" s="523"/>
      <c r="AF10" s="523"/>
      <c r="AG10" s="524"/>
      <c r="AH10" s="524"/>
      <c r="AI10" s="524"/>
      <c r="AJ10" s="359"/>
      <c r="AK10" s="359"/>
      <c r="AL10" s="359"/>
    </row>
    <row r="11" spans="1:38" ht="28.5" customHeight="1">
      <c r="A11" s="357"/>
      <c r="B11" s="371"/>
      <c r="C11" s="394"/>
      <c r="D11" s="369">
        <v>3</v>
      </c>
      <c r="E11" s="370" t="s">
        <v>409</v>
      </c>
      <c r="F11" s="523"/>
      <c r="G11" s="523"/>
      <c r="H11" s="523"/>
      <c r="I11" s="524"/>
      <c r="J11" s="524"/>
      <c r="K11" s="524"/>
      <c r="L11" s="523"/>
      <c r="M11" s="523"/>
      <c r="N11" s="523"/>
      <c r="O11" s="524"/>
      <c r="P11" s="524"/>
      <c r="Q11" s="524"/>
      <c r="R11" s="523"/>
      <c r="S11" s="523"/>
      <c r="T11" s="523"/>
      <c r="U11" s="524"/>
      <c r="V11" s="524"/>
      <c r="W11" s="524"/>
      <c r="X11" s="523"/>
      <c r="Y11" s="523"/>
      <c r="Z11" s="523"/>
      <c r="AA11" s="524"/>
      <c r="AB11" s="524"/>
      <c r="AC11" s="524"/>
      <c r="AD11" s="523"/>
      <c r="AE11" s="523"/>
      <c r="AF11" s="523"/>
      <c r="AG11" s="524"/>
      <c r="AH11" s="524"/>
      <c r="AI11" s="524"/>
      <c r="AJ11" s="359"/>
      <c r="AK11" s="359"/>
      <c r="AL11" s="359"/>
    </row>
    <row r="12" spans="1:38" ht="18.75" customHeight="1">
      <c r="A12" s="357"/>
      <c r="B12" s="371"/>
      <c r="C12" s="372"/>
      <c r="D12" s="369">
        <v>4</v>
      </c>
      <c r="E12" s="370" t="s">
        <v>410</v>
      </c>
      <c r="F12" s="523"/>
      <c r="G12" s="523"/>
      <c r="H12" s="523"/>
      <c r="I12" s="524"/>
      <c r="J12" s="524"/>
      <c r="K12" s="524"/>
      <c r="L12" s="523"/>
      <c r="M12" s="523"/>
      <c r="N12" s="523"/>
      <c r="O12" s="524"/>
      <c r="P12" s="524"/>
      <c r="Q12" s="524"/>
      <c r="R12" s="523"/>
      <c r="S12" s="523"/>
      <c r="T12" s="523"/>
      <c r="U12" s="524"/>
      <c r="V12" s="524"/>
      <c r="W12" s="524"/>
      <c r="X12" s="523"/>
      <c r="Y12" s="523"/>
      <c r="Z12" s="523"/>
      <c r="AA12" s="524"/>
      <c r="AB12" s="524"/>
      <c r="AC12" s="524"/>
      <c r="AD12" s="523"/>
      <c r="AE12" s="523"/>
      <c r="AF12" s="523"/>
      <c r="AG12" s="524"/>
      <c r="AH12" s="524"/>
      <c r="AI12" s="524"/>
      <c r="AJ12" s="359"/>
      <c r="AK12" s="359"/>
      <c r="AL12" s="359"/>
    </row>
    <row r="13" spans="1:38" ht="28.5" customHeight="1">
      <c r="A13" s="357"/>
      <c r="B13" s="373"/>
      <c r="C13" s="374"/>
      <c r="D13" s="369">
        <v>5</v>
      </c>
      <c r="E13" s="370" t="s">
        <v>411</v>
      </c>
      <c r="F13" s="523"/>
      <c r="G13" s="523"/>
      <c r="H13" s="523"/>
      <c r="I13" s="524"/>
      <c r="J13" s="524"/>
      <c r="K13" s="524"/>
      <c r="L13" s="523"/>
      <c r="M13" s="523"/>
      <c r="N13" s="523"/>
      <c r="O13" s="524"/>
      <c r="P13" s="524"/>
      <c r="Q13" s="524"/>
      <c r="R13" s="523"/>
      <c r="S13" s="523"/>
      <c r="T13" s="523"/>
      <c r="U13" s="524"/>
      <c r="V13" s="524"/>
      <c r="W13" s="524"/>
      <c r="X13" s="523"/>
      <c r="Y13" s="523"/>
      <c r="Z13" s="523"/>
      <c r="AA13" s="524"/>
      <c r="AB13" s="524"/>
      <c r="AC13" s="524"/>
      <c r="AD13" s="523"/>
      <c r="AE13" s="523"/>
      <c r="AF13" s="523"/>
      <c r="AG13" s="524"/>
      <c r="AH13" s="524"/>
      <c r="AI13" s="524"/>
      <c r="AJ13" s="359"/>
      <c r="AK13" s="359"/>
      <c r="AL13" s="359"/>
    </row>
    <row r="14" spans="1:38" ht="41.25" customHeight="1">
      <c r="A14" s="357"/>
      <c r="B14" s="371" t="s">
        <v>137</v>
      </c>
      <c r="C14" s="632" t="s">
        <v>212</v>
      </c>
      <c r="D14" s="369">
        <v>1</v>
      </c>
      <c r="E14" s="370" t="s">
        <v>412</v>
      </c>
      <c r="F14" s="523"/>
      <c r="G14" s="523"/>
      <c r="H14" s="523"/>
      <c r="I14" s="524"/>
      <c r="J14" s="524"/>
      <c r="K14" s="524"/>
      <c r="L14" s="523"/>
      <c r="M14" s="523"/>
      <c r="N14" s="523"/>
      <c r="O14" s="524"/>
      <c r="P14" s="524"/>
      <c r="Q14" s="524"/>
      <c r="R14" s="523"/>
      <c r="S14" s="523"/>
      <c r="T14" s="523"/>
      <c r="U14" s="524"/>
      <c r="V14" s="524"/>
      <c r="W14" s="524"/>
      <c r="X14" s="523"/>
      <c r="Y14" s="523"/>
      <c r="Z14" s="523"/>
      <c r="AA14" s="524"/>
      <c r="AB14" s="524"/>
      <c r="AC14" s="524"/>
      <c r="AD14" s="523"/>
      <c r="AE14" s="523"/>
      <c r="AF14" s="523"/>
      <c r="AG14" s="524"/>
      <c r="AH14" s="524"/>
      <c r="AI14" s="524"/>
      <c r="AJ14" s="359"/>
      <c r="AK14" s="359"/>
      <c r="AL14" s="359"/>
    </row>
    <row r="15" spans="1:38" ht="37.5">
      <c r="A15" s="357"/>
      <c r="B15" s="371"/>
      <c r="C15" s="623"/>
      <c r="D15" s="369">
        <v>2</v>
      </c>
      <c r="E15" s="370" t="s">
        <v>413</v>
      </c>
      <c r="F15" s="523"/>
      <c r="G15" s="523"/>
      <c r="H15" s="523"/>
      <c r="I15" s="524"/>
      <c r="J15" s="524"/>
      <c r="K15" s="524"/>
      <c r="L15" s="523"/>
      <c r="M15" s="523"/>
      <c r="N15" s="523"/>
      <c r="O15" s="524"/>
      <c r="P15" s="524"/>
      <c r="Q15" s="524"/>
      <c r="R15" s="523"/>
      <c r="S15" s="523"/>
      <c r="T15" s="523"/>
      <c r="U15" s="524"/>
      <c r="V15" s="524"/>
      <c r="W15" s="524"/>
      <c r="X15" s="523"/>
      <c r="Y15" s="523"/>
      <c r="Z15" s="523"/>
      <c r="AA15" s="524"/>
      <c r="AB15" s="524"/>
      <c r="AC15" s="524"/>
      <c r="AD15" s="523"/>
      <c r="AE15" s="523"/>
      <c r="AF15" s="523"/>
      <c r="AG15" s="524"/>
      <c r="AH15" s="524"/>
      <c r="AI15" s="524"/>
      <c r="AJ15" s="359"/>
      <c r="AK15" s="359"/>
      <c r="AL15" s="359"/>
    </row>
    <row r="16" spans="1:38" ht="56.25" customHeight="1">
      <c r="A16" s="357"/>
      <c r="B16" s="371"/>
      <c r="C16" s="372"/>
      <c r="D16" s="369">
        <v>3</v>
      </c>
      <c r="E16" s="370" t="s">
        <v>414</v>
      </c>
      <c r="F16" s="523"/>
      <c r="G16" s="523"/>
      <c r="H16" s="523"/>
      <c r="I16" s="524"/>
      <c r="J16" s="524"/>
      <c r="K16" s="524"/>
      <c r="L16" s="523"/>
      <c r="M16" s="523"/>
      <c r="N16" s="523"/>
      <c r="O16" s="524"/>
      <c r="P16" s="524"/>
      <c r="Q16" s="524"/>
      <c r="R16" s="523"/>
      <c r="S16" s="523"/>
      <c r="T16" s="523"/>
      <c r="U16" s="524"/>
      <c r="V16" s="524"/>
      <c r="W16" s="524"/>
      <c r="X16" s="523"/>
      <c r="Y16" s="523"/>
      <c r="Z16" s="523"/>
      <c r="AA16" s="524"/>
      <c r="AB16" s="524"/>
      <c r="AC16" s="524"/>
      <c r="AD16" s="523"/>
      <c r="AE16" s="523"/>
      <c r="AF16" s="523"/>
      <c r="AG16" s="524"/>
      <c r="AH16" s="524"/>
      <c r="AI16" s="524"/>
      <c r="AJ16" s="359"/>
      <c r="AK16" s="359"/>
      <c r="AL16" s="359"/>
    </row>
    <row r="17" spans="1:38" ht="31.5" customHeight="1">
      <c r="A17" s="357"/>
      <c r="B17" s="371"/>
      <c r="C17" s="372"/>
      <c r="D17" s="369">
        <v>4</v>
      </c>
      <c r="E17" s="370" t="s">
        <v>415</v>
      </c>
      <c r="F17" s="523"/>
      <c r="G17" s="523"/>
      <c r="H17" s="523"/>
      <c r="I17" s="524"/>
      <c r="J17" s="524"/>
      <c r="K17" s="524"/>
      <c r="L17" s="523"/>
      <c r="M17" s="523"/>
      <c r="N17" s="523"/>
      <c r="O17" s="524"/>
      <c r="P17" s="524"/>
      <c r="Q17" s="524"/>
      <c r="R17" s="523"/>
      <c r="S17" s="523"/>
      <c r="T17" s="523"/>
      <c r="U17" s="524"/>
      <c r="V17" s="524"/>
      <c r="W17" s="524"/>
      <c r="X17" s="523"/>
      <c r="Y17" s="523"/>
      <c r="Z17" s="523"/>
      <c r="AA17" s="524"/>
      <c r="AB17" s="524"/>
      <c r="AC17" s="524"/>
      <c r="AD17" s="523"/>
      <c r="AE17" s="523"/>
      <c r="AF17" s="523"/>
      <c r="AG17" s="524"/>
      <c r="AH17" s="524"/>
      <c r="AI17" s="524"/>
      <c r="AJ17" s="359"/>
      <c r="AK17" s="359"/>
      <c r="AL17" s="359"/>
    </row>
    <row r="18" spans="1:38" ht="56.25" customHeight="1" thickBot="1">
      <c r="A18" s="357"/>
      <c r="B18" s="371"/>
      <c r="C18" s="372"/>
      <c r="D18" s="369">
        <v>5</v>
      </c>
      <c r="E18" s="370" t="s">
        <v>416</v>
      </c>
      <c r="F18" s="523"/>
      <c r="G18" s="523"/>
      <c r="H18" s="523"/>
      <c r="I18" s="524"/>
      <c r="J18" s="524"/>
      <c r="K18" s="524"/>
      <c r="L18" s="523"/>
      <c r="M18" s="523"/>
      <c r="N18" s="523"/>
      <c r="O18" s="524"/>
      <c r="P18" s="524"/>
      <c r="Q18" s="524"/>
      <c r="R18" s="523"/>
      <c r="S18" s="523"/>
      <c r="T18" s="523"/>
      <c r="U18" s="524"/>
      <c r="V18" s="524"/>
      <c r="W18" s="524"/>
      <c r="X18" s="523"/>
      <c r="Y18" s="523"/>
      <c r="Z18" s="523"/>
      <c r="AA18" s="524"/>
      <c r="AB18" s="524"/>
      <c r="AC18" s="524"/>
      <c r="AD18" s="523"/>
      <c r="AE18" s="523"/>
      <c r="AF18" s="523"/>
      <c r="AG18" s="524"/>
      <c r="AH18" s="524"/>
      <c r="AI18" s="524"/>
      <c r="AJ18" s="359"/>
      <c r="AK18" s="359"/>
      <c r="AL18" s="359"/>
    </row>
    <row r="19" spans="1:38" ht="29.25" hidden="1" customHeight="1" thickBot="1">
      <c r="A19" s="357"/>
      <c r="B19" s="371"/>
      <c r="C19" s="372"/>
      <c r="D19" s="369"/>
      <c r="E19" s="370" t="s">
        <v>205</v>
      </c>
      <c r="F19" s="376">
        <f t="shared" ref="F19:AI19" si="0">COUNTA(F9:F18)</f>
        <v>0</v>
      </c>
      <c r="G19" s="376">
        <f t="shared" si="0"/>
        <v>0</v>
      </c>
      <c r="H19" s="376">
        <f t="shared" si="0"/>
        <v>0</v>
      </c>
      <c r="I19" s="376">
        <f t="shared" si="0"/>
        <v>0</v>
      </c>
      <c r="J19" s="376">
        <f t="shared" si="0"/>
        <v>0</v>
      </c>
      <c r="K19" s="376">
        <f t="shared" si="0"/>
        <v>0</v>
      </c>
      <c r="L19" s="376">
        <f t="shared" si="0"/>
        <v>0</v>
      </c>
      <c r="M19" s="376">
        <f t="shared" si="0"/>
        <v>0</v>
      </c>
      <c r="N19" s="376">
        <f t="shared" si="0"/>
        <v>0</v>
      </c>
      <c r="O19" s="376">
        <f t="shared" si="0"/>
        <v>0</v>
      </c>
      <c r="P19" s="376">
        <f t="shared" si="0"/>
        <v>0</v>
      </c>
      <c r="Q19" s="376">
        <f t="shared" si="0"/>
        <v>0</v>
      </c>
      <c r="R19" s="376">
        <f t="shared" si="0"/>
        <v>0</v>
      </c>
      <c r="S19" s="376">
        <f t="shared" si="0"/>
        <v>0</v>
      </c>
      <c r="T19" s="376">
        <f t="shared" si="0"/>
        <v>0</v>
      </c>
      <c r="U19" s="376">
        <f t="shared" si="0"/>
        <v>0</v>
      </c>
      <c r="V19" s="376">
        <f t="shared" si="0"/>
        <v>0</v>
      </c>
      <c r="W19" s="376">
        <f t="shared" si="0"/>
        <v>0</v>
      </c>
      <c r="X19" s="376">
        <f t="shared" si="0"/>
        <v>0</v>
      </c>
      <c r="Y19" s="376">
        <f t="shared" si="0"/>
        <v>0</v>
      </c>
      <c r="Z19" s="376">
        <f t="shared" si="0"/>
        <v>0</v>
      </c>
      <c r="AA19" s="376">
        <f t="shared" si="0"/>
        <v>0</v>
      </c>
      <c r="AB19" s="376">
        <f t="shared" si="0"/>
        <v>0</v>
      </c>
      <c r="AC19" s="376">
        <f t="shared" si="0"/>
        <v>0</v>
      </c>
      <c r="AD19" s="376">
        <f t="shared" si="0"/>
        <v>0</v>
      </c>
      <c r="AE19" s="376">
        <f t="shared" si="0"/>
        <v>0</v>
      </c>
      <c r="AF19" s="376">
        <f t="shared" si="0"/>
        <v>0</v>
      </c>
      <c r="AG19" s="376">
        <f t="shared" si="0"/>
        <v>0</v>
      </c>
      <c r="AH19" s="376">
        <f t="shared" si="0"/>
        <v>0</v>
      </c>
      <c r="AI19" s="376">
        <f t="shared" si="0"/>
        <v>0</v>
      </c>
      <c r="AJ19" s="375"/>
      <c r="AK19" s="359"/>
    </row>
    <row r="20" spans="1:38">
      <c r="A20" s="357"/>
      <c r="B20" s="618" t="s">
        <v>206</v>
      </c>
      <c r="C20" s="618"/>
      <c r="D20" s="618"/>
      <c r="E20" s="618"/>
      <c r="F20" s="377"/>
      <c r="G20" s="378">
        <f>(F19*0)+(G19*1)+(H19*2)</f>
        <v>0</v>
      </c>
      <c r="H20" s="379"/>
      <c r="I20" s="380"/>
      <c r="J20" s="381">
        <f>(I19*0)+(J19*1)+(K19*2)</f>
        <v>0</v>
      </c>
      <c r="K20" s="382"/>
      <c r="L20" s="377"/>
      <c r="M20" s="378">
        <f>(L19*0)+(M19*1)+(N19*2)</f>
        <v>0</v>
      </c>
      <c r="N20" s="379"/>
      <c r="O20" s="380"/>
      <c r="P20" s="381">
        <f>(O19*0)+(P19*1)+(Q19*2)</f>
        <v>0</v>
      </c>
      <c r="Q20" s="382"/>
      <c r="R20" s="377"/>
      <c r="S20" s="378">
        <f>(R19*0)+(S19*1)+(T19*2)</f>
        <v>0</v>
      </c>
      <c r="T20" s="379"/>
      <c r="U20" s="380"/>
      <c r="V20" s="381">
        <f>(U19*0)+(V19*1)+(W19*2)</f>
        <v>0</v>
      </c>
      <c r="W20" s="382"/>
      <c r="X20" s="377"/>
      <c r="Y20" s="378">
        <f>(X19*0)+(Y19*1)+(Z19*2)</f>
        <v>0</v>
      </c>
      <c r="Z20" s="379"/>
      <c r="AA20" s="380"/>
      <c r="AB20" s="381">
        <f>(AA19*0)+(AB19*1)+(AC19*2)</f>
        <v>0</v>
      </c>
      <c r="AC20" s="382"/>
      <c r="AD20" s="377"/>
      <c r="AE20" s="378">
        <f>(AD19*0)+(AE19*1)+(AF19*2)</f>
        <v>0</v>
      </c>
      <c r="AF20" s="379"/>
      <c r="AG20" s="380"/>
      <c r="AH20" s="381">
        <f>(AG19*0)+(AH19*1)+(AI19*2)</f>
        <v>0</v>
      </c>
      <c r="AI20" s="382"/>
      <c r="AJ20" s="375"/>
      <c r="AK20" s="359"/>
      <c r="AL20" s="383" t="s">
        <v>207</v>
      </c>
    </row>
    <row r="21" spans="1:38">
      <c r="A21" s="357"/>
      <c r="B21" s="618" t="s">
        <v>208</v>
      </c>
      <c r="C21" s="618"/>
      <c r="D21" s="618"/>
      <c r="E21" s="618"/>
      <c r="F21" s="377"/>
      <c r="G21" s="378">
        <f>COUNTA($D$9:$D$18)*2</f>
        <v>20</v>
      </c>
      <c r="H21" s="379"/>
      <c r="I21" s="380"/>
      <c r="J21" s="381">
        <f>COUNTA($D$9:$D$18)*2</f>
        <v>20</v>
      </c>
      <c r="K21" s="382"/>
      <c r="L21" s="377"/>
      <c r="M21" s="378">
        <f>COUNTA($D$9:$D$18)*2</f>
        <v>20</v>
      </c>
      <c r="N21" s="379"/>
      <c r="O21" s="380"/>
      <c r="P21" s="381">
        <f>COUNTA($D$9:$D$18)*2</f>
        <v>20</v>
      </c>
      <c r="Q21" s="382"/>
      <c r="R21" s="377"/>
      <c r="S21" s="378">
        <f>COUNTA($D$9:$D$18)*2</f>
        <v>20</v>
      </c>
      <c r="T21" s="379"/>
      <c r="U21" s="380"/>
      <c r="V21" s="381">
        <f>COUNTA($D$9:$D$18)*2</f>
        <v>20</v>
      </c>
      <c r="W21" s="382"/>
      <c r="X21" s="377"/>
      <c r="Y21" s="378">
        <f>COUNTA($D$9:$D$18)*2</f>
        <v>20</v>
      </c>
      <c r="Z21" s="379"/>
      <c r="AA21" s="380"/>
      <c r="AB21" s="381">
        <f>COUNTA($D$9:$D$18)*2</f>
        <v>20</v>
      </c>
      <c r="AC21" s="382"/>
      <c r="AD21" s="377"/>
      <c r="AE21" s="378">
        <f>COUNTA($D$9:$D$18)*2</f>
        <v>20</v>
      </c>
      <c r="AF21" s="379"/>
      <c r="AG21" s="380"/>
      <c r="AH21" s="381">
        <f>COUNTA($D$9:$D$18)*2</f>
        <v>20</v>
      </c>
      <c r="AI21" s="382"/>
      <c r="AJ21" s="375"/>
      <c r="AK21" s="359"/>
      <c r="AL21" s="384" t="s">
        <v>209</v>
      </c>
    </row>
    <row r="22" spans="1:38" ht="13">
      <c r="A22" s="357"/>
      <c r="B22" s="618" t="s">
        <v>210</v>
      </c>
      <c r="C22" s="618"/>
      <c r="D22" s="618"/>
      <c r="E22" s="618"/>
      <c r="F22" s="619">
        <f>G20/G21*100</f>
        <v>0</v>
      </c>
      <c r="G22" s="620"/>
      <c r="H22" s="621"/>
      <c r="I22" s="615">
        <f>J20/J21*100</f>
        <v>0</v>
      </c>
      <c r="J22" s="616"/>
      <c r="K22" s="617"/>
      <c r="L22" s="619">
        <f>M20/M21*100</f>
        <v>0</v>
      </c>
      <c r="M22" s="620"/>
      <c r="N22" s="621"/>
      <c r="O22" s="615">
        <f>P20/P21*100</f>
        <v>0</v>
      </c>
      <c r="P22" s="616"/>
      <c r="Q22" s="617"/>
      <c r="R22" s="619">
        <f>S20/S21*100</f>
        <v>0</v>
      </c>
      <c r="S22" s="620"/>
      <c r="T22" s="621"/>
      <c r="U22" s="615">
        <f>V20/V21*100</f>
        <v>0</v>
      </c>
      <c r="V22" s="616"/>
      <c r="W22" s="617"/>
      <c r="X22" s="619">
        <f>Y20/Y21*100</f>
        <v>0</v>
      </c>
      <c r="Y22" s="620"/>
      <c r="Z22" s="621"/>
      <c r="AA22" s="615">
        <f>AB20/AB21*100</f>
        <v>0</v>
      </c>
      <c r="AB22" s="616"/>
      <c r="AC22" s="617"/>
      <c r="AD22" s="619">
        <f>AE20/AE21*100</f>
        <v>0</v>
      </c>
      <c r="AE22" s="620"/>
      <c r="AF22" s="621"/>
      <c r="AG22" s="615">
        <f>AH20/AH21*100</f>
        <v>0</v>
      </c>
      <c r="AH22" s="616"/>
      <c r="AI22" s="617"/>
      <c r="AJ22" s="375"/>
      <c r="AK22" s="359"/>
      <c r="AL22" s="385">
        <f>SUM(F22:AG22)/COUNTA(H7,K7,N7,Q7,T7,W7,Z7,AC7,AF7,AI7)</f>
        <v>0</v>
      </c>
    </row>
    <row r="23" spans="1:38" ht="13" thickBot="1">
      <c r="A23" s="357"/>
      <c r="B23" s="618" t="s">
        <v>163</v>
      </c>
      <c r="C23" s="618"/>
      <c r="D23" s="618"/>
      <c r="E23" s="618"/>
      <c r="F23" s="377"/>
      <c r="G23" s="386" t="str">
        <f>IF(F22&lt;=50,"Kurang",IF(F22&lt;=60,"Sedang",IF(F22&lt;=75,"Cukup",IF(F22&lt;=90,"Baik",IF(F22&lt;=100,"Amat Baik","")))))</f>
        <v>Kurang</v>
      </c>
      <c r="H23" s="379"/>
      <c r="I23" s="380"/>
      <c r="J23" s="113" t="str">
        <f>IF(I22&lt;=50,"Kurang",IF(I22&lt;=60,"Sedang",IF(I22&lt;=75,"Cukup",IF(I22&lt;=90,"Baik",IF(I22&lt;=100,"Amat Baik","")))))</f>
        <v>Kurang</v>
      </c>
      <c r="K23" s="382"/>
      <c r="L23" s="377"/>
      <c r="M23" s="386" t="str">
        <f>IF(L22&lt;=50,"Kurang",IF(L22&lt;=60,"Sedang",IF(L22&lt;=75,"Cukup",IF(L22&lt;=90,"Baik",IF(L22&lt;=100,"Amat Baik","")))))</f>
        <v>Kurang</v>
      </c>
      <c r="N23" s="379"/>
      <c r="O23" s="380"/>
      <c r="P23" s="113" t="str">
        <f>IF(O22&lt;=50,"Kurang",IF(O22&lt;=60,"Sedang",IF(O22&lt;=75,"Cukup",IF(O22&lt;=90,"Baik",IF(O22&lt;=100,"Amat Baik","")))))</f>
        <v>Kurang</v>
      </c>
      <c r="Q23" s="382"/>
      <c r="R23" s="377"/>
      <c r="S23" s="386" t="str">
        <f>IF(R22&lt;=50,"Kurang",IF(R22&lt;=60,"Sedang",IF(R22&lt;=75,"Cukup",IF(R22&lt;=90,"Baik",IF(R22&lt;=100,"Amat Baik","")))))</f>
        <v>Kurang</v>
      </c>
      <c r="T23" s="379"/>
      <c r="U23" s="380"/>
      <c r="V23" s="113" t="str">
        <f>IF(U22&lt;=50,"Kurang",IF(U22&lt;=60,"Sedang",IF(U22&lt;=75,"Cukup",IF(U22&lt;=90,"Baik",IF(U22&lt;=100,"Amat Baik","")))))</f>
        <v>Kurang</v>
      </c>
      <c r="W23" s="382"/>
      <c r="X23" s="377"/>
      <c r="Y23" s="386" t="str">
        <f>IF(X22&lt;=50,"Kurang",IF(X22&lt;=60,"Sedang",IF(X22&lt;=75,"Cukup",IF(X22&lt;=90,"Baik",IF(X22&lt;=100,"Amat Baik","")))))</f>
        <v>Kurang</v>
      </c>
      <c r="Z23" s="379"/>
      <c r="AA23" s="380"/>
      <c r="AB23" s="113" t="str">
        <f>IF(AA22&lt;=50,"Kurang",IF(AA22&lt;=60,"Sedang",IF(AA22&lt;=75,"Cukup",IF(AA22&lt;=90,"Baik",IF(AA22&lt;=100,"Amat Baik","")))))</f>
        <v>Kurang</v>
      </c>
      <c r="AC23" s="382"/>
      <c r="AD23" s="377"/>
      <c r="AE23" s="386" t="str">
        <f>IF(AD22&lt;=50,"Kurang",IF(AD22&lt;=60,"Sedang",IF(AD22&lt;=75,"Cukup",IF(AD22&lt;=90,"Baik",IF(AD22&lt;=100,"Amat Baik","")))))</f>
        <v>Kurang</v>
      </c>
      <c r="AF23" s="379"/>
      <c r="AG23" s="380"/>
      <c r="AH23" s="113" t="str">
        <f>IF(AG22&lt;=50,"Kurang",IF(AG22&lt;=60,"Sedang",IF(AG22&lt;=75,"Cukup",IF(AG22&lt;=90,"Baik",IF(AG22&lt;=100,"Amat Baik","")))))</f>
        <v>Kurang</v>
      </c>
      <c r="AI23" s="382"/>
      <c r="AJ23" s="375"/>
      <c r="AK23" s="359"/>
      <c r="AL23" s="387" t="str">
        <f>IF(AL22&lt;=50,"Kurang",IF(AL22&lt;=60,"Sedang",IF(AL22&lt;=75,"Cukup",IF(AL22&lt;=90,"Baik",IF(AL22&lt;=100,"Amat Baik","")))))</f>
        <v>Kurang</v>
      </c>
    </row>
    <row r="24" spans="1:38" ht="18.75" customHeight="1">
      <c r="A24" s="357"/>
      <c r="B24" s="173"/>
      <c r="C24" s="173"/>
      <c r="D24" s="173"/>
      <c r="E24" s="173"/>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375"/>
      <c r="AK24" s="359"/>
      <c r="AL24" s="359"/>
    </row>
    <row r="25" spans="1:38" ht="28.5" customHeight="1">
      <c r="A25" s="357"/>
      <c r="B25" s="357"/>
      <c r="C25" s="357"/>
      <c r="D25" s="357"/>
      <c r="E25" s="357"/>
      <c r="F25" s="388"/>
      <c r="G25" s="388"/>
      <c r="H25" s="388"/>
      <c r="I25" s="388"/>
      <c r="J25" s="388"/>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75"/>
      <c r="AK25" s="359"/>
      <c r="AL25" s="359"/>
    </row>
  </sheetData>
  <sheetProtection sheet="1" objects="1" scenarios="1"/>
  <protectedRanges>
    <protectedRange sqref="H7 K7 N7 Q7 T7 W7 Z7 AC7 AF7 AI7" name="Range1"/>
    <protectedRange sqref="F9:H18 L9:N18 R9:T18 X9:Z18 AD9:AF18" name="Range3"/>
    <protectedRange sqref="I9:K18 O9:Q18 U9:W18 AA9:AC18 AG9:AI18" name="Range3_1"/>
  </protectedRanges>
  <mergeCells count="20">
    <mergeCell ref="C14:C15"/>
    <mergeCell ref="C2:AH2"/>
    <mergeCell ref="AB6:AC6"/>
    <mergeCell ref="B7:B8"/>
    <mergeCell ref="C7:C8"/>
    <mergeCell ref="D7:E8"/>
    <mergeCell ref="B20:E20"/>
    <mergeCell ref="B21:E21"/>
    <mergeCell ref="B22:E22"/>
    <mergeCell ref="F22:H22"/>
    <mergeCell ref="I22:K22"/>
    <mergeCell ref="AG22:AI22"/>
    <mergeCell ref="B23:E23"/>
    <mergeCell ref="O22:Q22"/>
    <mergeCell ref="R22:T22"/>
    <mergeCell ref="U22:W22"/>
    <mergeCell ref="X22:Z22"/>
    <mergeCell ref="AA22:AC22"/>
    <mergeCell ref="AD22:AF22"/>
    <mergeCell ref="L22:N22"/>
  </mergeCells>
  <conditionalFormatting sqref="E4:W6">
    <cfRule type="cellIs" dxfId="27" priority="22" operator="equal">
      <formula>0</formula>
    </cfRule>
  </conditionalFormatting>
  <conditionalFormatting sqref="F9:AI18">
    <cfRule type="cellIs" dxfId="26" priority="1" operator="between">
      <formula>"v"</formula>
      <formula>"v"</formula>
    </cfRule>
  </conditionalFormatting>
  <conditionalFormatting sqref="Y4:Y6 AD6:AI6">
    <cfRule type="cellIs" dxfId="25" priority="24" operator="equal">
      <formula>0</formula>
    </cfRule>
  </conditionalFormatting>
  <conditionalFormatting sqref="AB4:AI5">
    <cfRule type="cellIs" dxfId="24" priority="21" operator="equal">
      <formula>0</formula>
    </cfRule>
  </conditionalFormatting>
  <printOptions horizontalCentered="1"/>
  <pageMargins left="0.70866141732283472" right="0.70866141732283472" top="0.94488188976377963" bottom="0.59055118110236227" header="0.31496062992125984" footer="0.31496062992125984"/>
  <pageSetup paperSize="9" scale="74" orientation="landscape" horizontalDpi="4294967293" verticalDpi="0" r:id="rId1"/>
  <colBreaks count="1" manualBreakCount="1">
    <brk id="35" min="1" max="4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H241"/>
  <sheetViews>
    <sheetView showGridLines="0" zoomScale="80" zoomScaleNormal="80" zoomScaleSheetLayoutView="80" workbookViewId="0">
      <pane xSplit="8" ySplit="1" topLeftCell="I2" activePane="bottomRight" state="frozen"/>
      <selection activeCell="E1" sqref="E1"/>
      <selection pane="topRight" activeCell="E1" sqref="E1"/>
      <selection pane="bottomLeft" activeCell="E1" sqref="E1"/>
      <selection pane="bottomRight"/>
    </sheetView>
  </sheetViews>
  <sheetFormatPr defaultColWidth="9.1796875" defaultRowHeight="15.5"/>
  <cols>
    <col min="1" max="1" width="8.1796875" style="449" customWidth="1"/>
    <col min="2" max="2" width="7.453125" style="449" customWidth="1"/>
    <col min="3" max="3" width="16.54296875" style="449" customWidth="1"/>
    <col min="4" max="4" width="6.81640625" style="449" customWidth="1"/>
    <col min="5" max="5" width="47.453125" style="449" customWidth="1"/>
    <col min="6" max="8" width="9.1796875" style="449" customWidth="1"/>
    <col min="9" max="16384" width="9.1796875" style="449"/>
  </cols>
  <sheetData>
    <row r="1" spans="2:8" ht="33.75" customHeight="1"/>
    <row r="2" spans="2:8">
      <c r="B2" s="450"/>
      <c r="C2" s="450"/>
      <c r="D2" s="450"/>
      <c r="E2" s="450"/>
      <c r="F2" s="450"/>
      <c r="G2" s="450"/>
      <c r="H2" s="450"/>
    </row>
    <row r="3" spans="2:8">
      <c r="B3" s="642" t="s">
        <v>633</v>
      </c>
      <c r="C3" s="642"/>
      <c r="D3" s="642"/>
      <c r="E3" s="642"/>
      <c r="F3" s="642"/>
      <c r="G3" s="642"/>
      <c r="H3" s="642"/>
    </row>
    <row r="4" spans="2:8">
      <c r="B4" s="642" t="s">
        <v>451</v>
      </c>
      <c r="C4" s="642"/>
      <c r="D4" s="642"/>
      <c r="E4" s="642"/>
      <c r="F4" s="642"/>
      <c r="G4" s="642"/>
      <c r="H4" s="642"/>
    </row>
    <row r="5" spans="2:8">
      <c r="B5" s="451"/>
      <c r="C5" s="451"/>
      <c r="D5" s="451"/>
      <c r="E5" s="451"/>
      <c r="F5" s="451"/>
      <c r="G5" s="451"/>
      <c r="H5" s="451"/>
    </row>
    <row r="6" spans="2:8">
      <c r="B6" s="452" t="s">
        <v>452</v>
      </c>
      <c r="C6" s="450"/>
      <c r="D6" s="450"/>
      <c r="E6" s="450" t="s">
        <v>474</v>
      </c>
      <c r="F6" s="450"/>
      <c r="G6" s="450"/>
      <c r="H6" s="450"/>
    </row>
    <row r="7" spans="2:8">
      <c r="B7" s="452" t="s">
        <v>453</v>
      </c>
      <c r="C7" s="450"/>
      <c r="D7" s="450"/>
      <c r="E7" s="450" t="s">
        <v>474</v>
      </c>
      <c r="F7" s="450"/>
      <c r="G7" s="450"/>
      <c r="H7" s="450"/>
    </row>
    <row r="8" spans="2:8">
      <c r="B8" s="452" t="s">
        <v>454</v>
      </c>
      <c r="C8" s="450"/>
      <c r="D8" s="450"/>
      <c r="E8" s="450" t="s">
        <v>474</v>
      </c>
      <c r="F8" s="450"/>
      <c r="G8" s="450"/>
      <c r="H8" s="450"/>
    </row>
    <row r="9" spans="2:8">
      <c r="B9" s="453"/>
      <c r="C9" s="453"/>
      <c r="D9" s="453"/>
      <c r="E9" s="454"/>
      <c r="F9" s="454"/>
      <c r="G9" s="454"/>
      <c r="H9" s="454"/>
    </row>
    <row r="10" spans="2:8">
      <c r="B10" s="633" t="s">
        <v>0</v>
      </c>
      <c r="C10" s="455"/>
      <c r="D10" s="456"/>
      <c r="E10" s="636" t="s">
        <v>455</v>
      </c>
      <c r="F10" s="639" t="s">
        <v>1</v>
      </c>
      <c r="G10" s="639"/>
      <c r="H10" s="639"/>
    </row>
    <row r="11" spans="2:8" ht="50">
      <c r="B11" s="634"/>
      <c r="C11" s="457" t="s">
        <v>456</v>
      </c>
      <c r="D11" s="458"/>
      <c r="E11" s="637"/>
      <c r="F11" s="459" t="s">
        <v>457</v>
      </c>
      <c r="G11" s="459" t="s">
        <v>458</v>
      </c>
      <c r="H11" s="459" t="s">
        <v>459</v>
      </c>
    </row>
    <row r="12" spans="2:8">
      <c r="B12" s="635"/>
      <c r="C12" s="460"/>
      <c r="D12" s="461"/>
      <c r="E12" s="638"/>
      <c r="F12" s="462">
        <v>0</v>
      </c>
      <c r="G12" s="462">
        <v>1</v>
      </c>
      <c r="H12" s="462">
        <v>2</v>
      </c>
    </row>
    <row r="13" spans="2:8">
      <c r="B13" s="463" t="s">
        <v>460</v>
      </c>
      <c r="C13" s="640" t="s">
        <v>461</v>
      </c>
      <c r="D13" s="369">
        <v>1</v>
      </c>
      <c r="E13" s="370" t="s">
        <v>327</v>
      </c>
      <c r="F13" s="464"/>
      <c r="G13" s="464"/>
      <c r="H13" s="464"/>
    </row>
    <row r="14" spans="2:8">
      <c r="B14" s="465"/>
      <c r="C14" s="641"/>
      <c r="D14" s="369">
        <v>2</v>
      </c>
      <c r="E14" s="370" t="s">
        <v>328</v>
      </c>
      <c r="F14" s="464"/>
      <c r="G14" s="464"/>
      <c r="H14" s="464"/>
    </row>
    <row r="15" spans="2:8">
      <c r="B15" s="465"/>
      <c r="C15" s="474"/>
      <c r="D15" s="369">
        <v>3</v>
      </c>
      <c r="E15" s="370" t="s">
        <v>329</v>
      </c>
      <c r="F15" s="464"/>
      <c r="G15" s="464"/>
      <c r="H15" s="464"/>
    </row>
    <row r="16" spans="2:8">
      <c r="B16" s="465"/>
      <c r="C16" s="474"/>
      <c r="D16" s="369">
        <v>4</v>
      </c>
      <c r="E16" s="370" t="s">
        <v>330</v>
      </c>
      <c r="F16" s="464"/>
      <c r="G16" s="464"/>
      <c r="H16" s="464"/>
    </row>
    <row r="17" spans="2:8">
      <c r="B17" s="465"/>
      <c r="C17" s="474"/>
      <c r="D17" s="369">
        <v>5</v>
      </c>
      <c r="E17" s="370" t="s">
        <v>331</v>
      </c>
      <c r="F17" s="464"/>
      <c r="G17" s="464"/>
      <c r="H17" s="464"/>
    </row>
    <row r="18" spans="2:8" ht="25">
      <c r="B18" s="465"/>
      <c r="C18" s="474"/>
      <c r="D18" s="369">
        <v>6</v>
      </c>
      <c r="E18" s="370" t="s">
        <v>332</v>
      </c>
      <c r="F18" s="464"/>
      <c r="G18" s="464"/>
      <c r="H18" s="464"/>
    </row>
    <row r="19" spans="2:8">
      <c r="B19" s="465"/>
      <c r="C19" s="474"/>
      <c r="D19" s="369">
        <v>7</v>
      </c>
      <c r="E19" s="370" t="s">
        <v>333</v>
      </c>
      <c r="F19" s="464"/>
      <c r="G19" s="464"/>
      <c r="H19" s="464"/>
    </row>
    <row r="20" spans="2:8" ht="25">
      <c r="B20" s="465"/>
      <c r="C20" s="474"/>
      <c r="D20" s="369">
        <v>8</v>
      </c>
      <c r="E20" s="370" t="s">
        <v>334</v>
      </c>
      <c r="F20" s="464"/>
      <c r="G20" s="464"/>
      <c r="H20" s="464"/>
    </row>
    <row r="21" spans="2:8">
      <c r="B21" s="465"/>
      <c r="C21" s="474"/>
      <c r="D21" s="369">
        <v>9</v>
      </c>
      <c r="E21" s="370" t="s">
        <v>335</v>
      </c>
      <c r="F21" s="464"/>
      <c r="G21" s="464"/>
      <c r="H21" s="464"/>
    </row>
    <row r="22" spans="2:8" ht="25">
      <c r="B22" s="466"/>
      <c r="C22" s="475"/>
      <c r="D22" s="369">
        <v>10</v>
      </c>
      <c r="E22" s="370" t="s">
        <v>336</v>
      </c>
      <c r="F22" s="464"/>
      <c r="G22" s="464"/>
      <c r="H22" s="464"/>
    </row>
    <row r="23" spans="2:8">
      <c r="B23" s="463" t="s">
        <v>462</v>
      </c>
      <c r="C23" s="640" t="s">
        <v>463</v>
      </c>
      <c r="D23" s="369">
        <v>1</v>
      </c>
      <c r="E23" s="370" t="s">
        <v>338</v>
      </c>
      <c r="F23" s="464"/>
      <c r="G23" s="464"/>
      <c r="H23" s="464"/>
    </row>
    <row r="24" spans="2:8">
      <c r="B24" s="465"/>
      <c r="C24" s="641"/>
      <c r="D24" s="369">
        <v>2</v>
      </c>
      <c r="E24" s="370" t="s">
        <v>339</v>
      </c>
      <c r="F24" s="464"/>
      <c r="G24" s="464"/>
      <c r="H24" s="464"/>
    </row>
    <row r="25" spans="2:8" ht="25">
      <c r="B25" s="465"/>
      <c r="C25" s="474"/>
      <c r="D25" s="369">
        <v>3</v>
      </c>
      <c r="E25" s="370" t="s">
        <v>340</v>
      </c>
      <c r="F25" s="464"/>
      <c r="G25" s="464"/>
      <c r="H25" s="464"/>
    </row>
    <row r="26" spans="2:8">
      <c r="B26" s="465"/>
      <c r="C26" s="474"/>
      <c r="D26" s="369">
        <v>4</v>
      </c>
      <c r="E26" s="370" t="s">
        <v>341</v>
      </c>
      <c r="F26" s="464"/>
      <c r="G26" s="464"/>
      <c r="H26" s="464"/>
    </row>
    <row r="27" spans="2:8" ht="25">
      <c r="B27" s="465"/>
      <c r="C27" s="474"/>
      <c r="D27" s="369">
        <v>5</v>
      </c>
      <c r="E27" s="370" t="s">
        <v>342</v>
      </c>
      <c r="F27" s="464"/>
      <c r="G27" s="464"/>
      <c r="H27" s="464"/>
    </row>
    <row r="28" spans="2:8" ht="25">
      <c r="B28" s="465"/>
      <c r="C28" s="474"/>
      <c r="D28" s="369">
        <v>6</v>
      </c>
      <c r="E28" s="370" t="s">
        <v>343</v>
      </c>
      <c r="F28" s="464"/>
      <c r="G28" s="464"/>
      <c r="H28" s="464"/>
    </row>
    <row r="29" spans="2:8">
      <c r="B29" s="465"/>
      <c r="C29" s="474"/>
      <c r="D29" s="369">
        <v>7</v>
      </c>
      <c r="E29" s="370" t="s">
        <v>344</v>
      </c>
      <c r="F29" s="464"/>
      <c r="G29" s="464"/>
      <c r="H29" s="464"/>
    </row>
    <row r="30" spans="2:8" ht="25">
      <c r="B30" s="465"/>
      <c r="C30" s="474"/>
      <c r="D30" s="369">
        <v>8</v>
      </c>
      <c r="E30" s="370" t="s">
        <v>345</v>
      </c>
      <c r="F30" s="464"/>
      <c r="G30" s="464"/>
      <c r="H30" s="464"/>
    </row>
    <row r="31" spans="2:8">
      <c r="B31" s="465"/>
      <c r="C31" s="474"/>
      <c r="D31" s="369">
        <v>9</v>
      </c>
      <c r="E31" s="370" t="s">
        <v>346</v>
      </c>
      <c r="F31" s="464"/>
      <c r="G31" s="464"/>
      <c r="H31" s="464"/>
    </row>
    <row r="32" spans="2:8" ht="25">
      <c r="B32" s="463" t="s">
        <v>464</v>
      </c>
      <c r="C32" s="484" t="s">
        <v>465</v>
      </c>
      <c r="D32" s="369">
        <v>1</v>
      </c>
      <c r="E32" s="370" t="s">
        <v>348</v>
      </c>
      <c r="F32" s="464"/>
      <c r="G32" s="464"/>
      <c r="H32" s="464"/>
    </row>
    <row r="33" spans="2:8" ht="25">
      <c r="B33" s="465"/>
      <c r="C33" s="485"/>
      <c r="D33" s="369">
        <v>2</v>
      </c>
      <c r="E33" s="370" t="s">
        <v>349</v>
      </c>
      <c r="F33" s="464"/>
      <c r="G33" s="464"/>
      <c r="H33" s="464"/>
    </row>
    <row r="34" spans="2:8">
      <c r="B34" s="465"/>
      <c r="C34" s="485"/>
      <c r="D34" s="369">
        <v>3</v>
      </c>
      <c r="E34" s="370" t="s">
        <v>350</v>
      </c>
      <c r="F34" s="464"/>
      <c r="G34" s="464"/>
      <c r="H34" s="464"/>
    </row>
    <row r="35" spans="2:8">
      <c r="B35" s="465"/>
      <c r="C35" s="485"/>
      <c r="D35" s="369">
        <v>4</v>
      </c>
      <c r="E35" s="370" t="s">
        <v>351</v>
      </c>
      <c r="F35" s="464"/>
      <c r="G35" s="464"/>
      <c r="H35" s="464"/>
    </row>
    <row r="36" spans="2:8">
      <c r="B36" s="465"/>
      <c r="C36" s="485"/>
      <c r="D36" s="369">
        <v>5</v>
      </c>
      <c r="E36" s="370" t="s">
        <v>352</v>
      </c>
      <c r="F36" s="464"/>
      <c r="G36" s="464"/>
      <c r="H36" s="464"/>
    </row>
    <row r="37" spans="2:8">
      <c r="B37" s="465"/>
      <c r="C37" s="485"/>
      <c r="D37" s="369">
        <v>6</v>
      </c>
      <c r="E37" s="370" t="s">
        <v>353</v>
      </c>
      <c r="F37" s="464"/>
      <c r="G37" s="464"/>
      <c r="H37" s="464"/>
    </row>
    <row r="38" spans="2:8" ht="25">
      <c r="B38" s="465"/>
      <c r="C38" s="485"/>
      <c r="D38" s="369">
        <v>7</v>
      </c>
      <c r="E38" s="370" t="s">
        <v>354</v>
      </c>
      <c r="F38" s="464"/>
      <c r="G38" s="464"/>
      <c r="H38" s="464"/>
    </row>
    <row r="39" spans="2:8" ht="25">
      <c r="B39" s="465"/>
      <c r="C39" s="485"/>
      <c r="D39" s="369">
        <v>8</v>
      </c>
      <c r="E39" s="370" t="s">
        <v>355</v>
      </c>
      <c r="F39" s="464"/>
      <c r="G39" s="464"/>
      <c r="H39" s="464"/>
    </row>
    <row r="40" spans="2:8" ht="25">
      <c r="B40" s="465"/>
      <c r="C40" s="474"/>
      <c r="D40" s="369">
        <v>9</v>
      </c>
      <c r="E40" s="370" t="s">
        <v>356</v>
      </c>
      <c r="F40" s="464"/>
      <c r="G40" s="464"/>
      <c r="H40" s="464"/>
    </row>
    <row r="41" spans="2:8">
      <c r="B41" s="467"/>
      <c r="C41" s="468"/>
      <c r="D41" s="468"/>
      <c r="E41" s="469" t="s">
        <v>466</v>
      </c>
      <c r="F41" s="470"/>
      <c r="G41" s="470"/>
      <c r="H41" s="470"/>
    </row>
    <row r="42" spans="2:8">
      <c r="B42" s="467"/>
      <c r="C42" s="468"/>
      <c r="D42" s="468"/>
      <c r="E42" s="469" t="s">
        <v>467</v>
      </c>
      <c r="F42" s="470"/>
      <c r="G42" s="470"/>
      <c r="H42" s="470"/>
    </row>
    <row r="43" spans="2:8">
      <c r="B43" s="450"/>
      <c r="C43" s="450"/>
      <c r="D43" s="450"/>
      <c r="E43" s="450"/>
      <c r="F43" s="450"/>
      <c r="G43" s="450"/>
      <c r="H43" s="450"/>
    </row>
    <row r="44" spans="2:8">
      <c r="B44" s="450"/>
      <c r="C44" s="450"/>
      <c r="D44" s="450"/>
      <c r="E44" s="450"/>
      <c r="F44" s="450"/>
      <c r="G44" s="450"/>
      <c r="H44" s="450"/>
    </row>
    <row r="45" spans="2:8">
      <c r="B45" s="450"/>
      <c r="C45" s="450"/>
      <c r="D45" s="450"/>
      <c r="E45" s="450"/>
      <c r="F45" s="450" t="s">
        <v>472</v>
      </c>
      <c r="G45" s="450"/>
      <c r="H45" s="450"/>
    </row>
    <row r="46" spans="2:8">
      <c r="B46" s="450"/>
      <c r="C46" s="450"/>
      <c r="D46" s="450"/>
      <c r="E46" s="450"/>
      <c r="F46" s="450" t="s">
        <v>468</v>
      </c>
      <c r="G46" s="450"/>
      <c r="H46" s="450"/>
    </row>
    <row r="47" spans="2:8">
      <c r="B47" s="450"/>
      <c r="C47" s="450"/>
      <c r="D47" s="450"/>
      <c r="E47" s="450"/>
      <c r="F47" s="450"/>
      <c r="G47" s="450"/>
      <c r="H47" s="450"/>
    </row>
    <row r="48" spans="2:8">
      <c r="B48" s="450"/>
      <c r="C48" s="450"/>
      <c r="D48" s="450"/>
      <c r="E48" s="450"/>
      <c r="F48" s="450"/>
      <c r="G48" s="450"/>
      <c r="H48" s="450"/>
    </row>
    <row r="49" spans="2:8">
      <c r="B49" s="450"/>
      <c r="C49" s="450"/>
      <c r="D49" s="450"/>
      <c r="E49" s="450"/>
      <c r="F49" s="471" t="s">
        <v>473</v>
      </c>
      <c r="G49" s="450"/>
      <c r="H49" s="450"/>
    </row>
    <row r="50" spans="2:8">
      <c r="B50" s="450"/>
      <c r="C50" s="450"/>
      <c r="D50" s="450"/>
      <c r="E50" s="450"/>
      <c r="F50" s="450"/>
      <c r="G50" s="450"/>
      <c r="H50" s="450"/>
    </row>
    <row r="51" spans="2:8">
      <c r="B51" s="450"/>
      <c r="C51" s="450"/>
      <c r="D51" s="450"/>
      <c r="E51" s="450"/>
      <c r="F51" s="450"/>
      <c r="G51" s="450"/>
      <c r="H51" s="450"/>
    </row>
    <row r="52" spans="2:8">
      <c r="B52" s="450"/>
      <c r="C52" s="450"/>
      <c r="D52" s="450"/>
      <c r="E52" s="450"/>
      <c r="F52" s="450"/>
      <c r="G52" s="450"/>
      <c r="H52" s="450"/>
    </row>
    <row r="53" spans="2:8">
      <c r="B53" s="642" t="s">
        <v>450</v>
      </c>
      <c r="C53" s="642"/>
      <c r="D53" s="642"/>
      <c r="E53" s="642"/>
      <c r="F53" s="642"/>
      <c r="G53" s="642"/>
      <c r="H53" s="642"/>
    </row>
    <row r="54" spans="2:8">
      <c r="B54" s="642" t="s">
        <v>469</v>
      </c>
      <c r="C54" s="642"/>
      <c r="D54" s="642"/>
      <c r="E54" s="642"/>
      <c r="F54" s="642"/>
      <c r="G54" s="642"/>
      <c r="H54" s="642"/>
    </row>
    <row r="55" spans="2:8">
      <c r="B55" s="451"/>
      <c r="C55" s="451"/>
      <c r="D55" s="451"/>
      <c r="E55" s="451"/>
      <c r="F55" s="451"/>
      <c r="G55" s="451"/>
      <c r="H55" s="451"/>
    </row>
    <row r="56" spans="2:8">
      <c r="B56" s="452" t="s">
        <v>452</v>
      </c>
      <c r="C56" s="450"/>
      <c r="D56" s="450"/>
      <c r="E56" s="450" t="s">
        <v>474</v>
      </c>
      <c r="F56" s="450"/>
      <c r="G56" s="450"/>
      <c r="H56" s="450"/>
    </row>
    <row r="57" spans="2:8">
      <c r="B57" s="452" t="s">
        <v>453</v>
      </c>
      <c r="C57" s="450"/>
      <c r="D57" s="450"/>
      <c r="E57" s="450" t="s">
        <v>474</v>
      </c>
      <c r="F57" s="450"/>
      <c r="G57" s="450"/>
      <c r="H57" s="450"/>
    </row>
    <row r="58" spans="2:8">
      <c r="B58" s="452" t="s">
        <v>454</v>
      </c>
      <c r="C58" s="450"/>
      <c r="D58" s="450"/>
      <c r="E58" s="450" t="s">
        <v>474</v>
      </c>
      <c r="F58" s="450"/>
      <c r="G58" s="450"/>
      <c r="H58" s="450"/>
    </row>
    <row r="59" spans="2:8">
      <c r="B59" s="453"/>
      <c r="C59" s="453"/>
      <c r="D59" s="453"/>
      <c r="E59" s="454"/>
      <c r="F59" s="454"/>
      <c r="G59" s="454"/>
      <c r="H59" s="454"/>
    </row>
    <row r="60" spans="2:8" ht="15" customHeight="1">
      <c r="B60" s="633" t="s">
        <v>0</v>
      </c>
      <c r="C60" s="455"/>
      <c r="D60" s="456"/>
      <c r="E60" s="636" t="s">
        <v>455</v>
      </c>
      <c r="F60" s="639" t="s">
        <v>1</v>
      </c>
      <c r="G60" s="639"/>
      <c r="H60" s="639"/>
    </row>
    <row r="61" spans="2:8" ht="50">
      <c r="B61" s="634"/>
      <c r="C61" s="457" t="s">
        <v>456</v>
      </c>
      <c r="D61" s="458"/>
      <c r="E61" s="637"/>
      <c r="F61" s="459" t="s">
        <v>457</v>
      </c>
      <c r="G61" s="459" t="s">
        <v>458</v>
      </c>
      <c r="H61" s="459" t="s">
        <v>459</v>
      </c>
    </row>
    <row r="62" spans="2:8">
      <c r="B62" s="635"/>
      <c r="C62" s="460"/>
      <c r="D62" s="461"/>
      <c r="E62" s="638"/>
      <c r="F62" s="462">
        <v>0</v>
      </c>
      <c r="G62" s="462">
        <v>1</v>
      </c>
      <c r="H62" s="462">
        <v>2</v>
      </c>
    </row>
    <row r="63" spans="2:8" ht="25">
      <c r="B63" s="472" t="s">
        <v>136</v>
      </c>
      <c r="C63" s="640" t="s">
        <v>358</v>
      </c>
      <c r="D63" s="369">
        <v>1</v>
      </c>
      <c r="E63" s="370" t="s">
        <v>359</v>
      </c>
      <c r="F63" s="473"/>
      <c r="G63" s="473"/>
      <c r="H63" s="473"/>
    </row>
    <row r="64" spans="2:8" ht="25">
      <c r="B64" s="474"/>
      <c r="C64" s="641"/>
      <c r="D64" s="369">
        <v>2</v>
      </c>
      <c r="E64" s="370" t="s">
        <v>360</v>
      </c>
      <c r="F64" s="473"/>
      <c r="G64" s="473"/>
      <c r="H64" s="473"/>
    </row>
    <row r="65" spans="2:8" ht="25">
      <c r="B65" s="474"/>
      <c r="C65" s="474"/>
      <c r="D65" s="369">
        <v>3</v>
      </c>
      <c r="E65" s="370" t="s">
        <v>361</v>
      </c>
      <c r="F65" s="473"/>
      <c r="G65" s="473"/>
      <c r="H65" s="473"/>
    </row>
    <row r="66" spans="2:8">
      <c r="B66" s="474"/>
      <c r="C66" s="474"/>
      <c r="D66" s="369">
        <v>4</v>
      </c>
      <c r="E66" s="370" t="s">
        <v>485</v>
      </c>
      <c r="F66" s="473"/>
      <c r="G66" s="473"/>
      <c r="H66" s="473"/>
    </row>
    <row r="67" spans="2:8">
      <c r="B67" s="475"/>
      <c r="C67" s="475"/>
      <c r="D67" s="369">
        <v>5</v>
      </c>
      <c r="E67" s="370" t="s">
        <v>362</v>
      </c>
      <c r="F67" s="473"/>
      <c r="G67" s="473"/>
      <c r="H67" s="473"/>
    </row>
    <row r="68" spans="2:8" ht="25">
      <c r="B68" s="474" t="s">
        <v>137</v>
      </c>
      <c r="C68" s="644" t="s">
        <v>363</v>
      </c>
      <c r="D68" s="369">
        <v>1</v>
      </c>
      <c r="E68" s="370" t="s">
        <v>364</v>
      </c>
      <c r="F68" s="473"/>
      <c r="G68" s="473"/>
      <c r="H68" s="473"/>
    </row>
    <row r="69" spans="2:8" ht="25">
      <c r="B69" s="474"/>
      <c r="C69" s="643"/>
      <c r="D69" s="369">
        <v>2</v>
      </c>
      <c r="E69" s="370" t="s">
        <v>365</v>
      </c>
      <c r="F69" s="473"/>
      <c r="G69" s="473"/>
      <c r="H69" s="473"/>
    </row>
    <row r="70" spans="2:8" ht="25">
      <c r="B70" s="474"/>
      <c r="C70" s="474"/>
      <c r="D70" s="369">
        <v>3</v>
      </c>
      <c r="E70" s="370" t="s">
        <v>366</v>
      </c>
      <c r="F70" s="473"/>
      <c r="G70" s="473"/>
      <c r="H70" s="473"/>
    </row>
    <row r="71" spans="2:8" ht="25">
      <c r="B71" s="474"/>
      <c r="C71" s="474"/>
      <c r="D71" s="369">
        <v>4</v>
      </c>
      <c r="E71" s="370" t="s">
        <v>367</v>
      </c>
      <c r="F71" s="473"/>
      <c r="G71" s="473"/>
      <c r="H71" s="473"/>
    </row>
    <row r="72" spans="2:8" ht="25">
      <c r="B72" s="474"/>
      <c r="C72" s="474"/>
      <c r="D72" s="369">
        <v>5</v>
      </c>
      <c r="E72" s="370" t="s">
        <v>368</v>
      </c>
      <c r="F72" s="473"/>
      <c r="G72" s="473"/>
      <c r="H72" s="473"/>
    </row>
    <row r="73" spans="2:8">
      <c r="B73" s="474"/>
      <c r="C73" s="474"/>
      <c r="D73" s="369">
        <v>6</v>
      </c>
      <c r="E73" s="370" t="s">
        <v>369</v>
      </c>
      <c r="F73" s="473"/>
      <c r="G73" s="473"/>
      <c r="H73" s="473"/>
    </row>
    <row r="74" spans="2:8">
      <c r="B74" s="474"/>
      <c r="C74" s="474"/>
      <c r="D74" s="369">
        <v>7</v>
      </c>
      <c r="E74" s="370" t="s">
        <v>370</v>
      </c>
      <c r="F74" s="473"/>
      <c r="G74" s="473"/>
      <c r="H74" s="473"/>
    </row>
    <row r="75" spans="2:8">
      <c r="B75" s="474"/>
      <c r="C75" s="474"/>
      <c r="D75" s="369">
        <v>8</v>
      </c>
      <c r="E75" s="370" t="s">
        <v>371</v>
      </c>
      <c r="F75" s="473"/>
      <c r="G75" s="473"/>
      <c r="H75" s="473"/>
    </row>
    <row r="76" spans="2:8" ht="25">
      <c r="B76" s="474"/>
      <c r="C76" s="474"/>
      <c r="D76" s="369">
        <v>9</v>
      </c>
      <c r="E76" s="370" t="s">
        <v>372</v>
      </c>
      <c r="F76" s="473"/>
      <c r="G76" s="473"/>
      <c r="H76" s="473"/>
    </row>
    <row r="77" spans="2:8" ht="25">
      <c r="B77" s="474"/>
      <c r="C77" s="474"/>
      <c r="D77" s="369">
        <v>10</v>
      </c>
      <c r="E77" s="370" t="s">
        <v>373</v>
      </c>
      <c r="F77" s="473"/>
      <c r="G77" s="473"/>
      <c r="H77" s="473"/>
    </row>
    <row r="78" spans="2:8" ht="25">
      <c r="B78" s="474"/>
      <c r="C78" s="474"/>
      <c r="D78" s="369">
        <v>11</v>
      </c>
      <c r="E78" s="370" t="s">
        <v>374</v>
      </c>
      <c r="F78" s="473"/>
      <c r="G78" s="473"/>
      <c r="H78" s="473"/>
    </row>
    <row r="79" spans="2:8">
      <c r="B79" s="474"/>
      <c r="C79" s="474"/>
      <c r="D79" s="369">
        <v>12</v>
      </c>
      <c r="E79" s="370" t="s">
        <v>375</v>
      </c>
      <c r="F79" s="473"/>
      <c r="G79" s="473"/>
      <c r="H79" s="473"/>
    </row>
    <row r="80" spans="2:8">
      <c r="B80" s="474"/>
      <c r="C80" s="474"/>
      <c r="D80" s="369">
        <v>13</v>
      </c>
      <c r="E80" s="370" t="s">
        <v>376</v>
      </c>
      <c r="F80" s="473"/>
      <c r="G80" s="473"/>
      <c r="H80" s="473"/>
    </row>
    <row r="81" spans="2:8">
      <c r="B81" s="474"/>
      <c r="C81" s="474"/>
      <c r="D81" s="369">
        <v>14</v>
      </c>
      <c r="E81" s="370" t="s">
        <v>377</v>
      </c>
      <c r="F81" s="473"/>
      <c r="G81" s="473"/>
      <c r="H81" s="473"/>
    </row>
    <row r="82" spans="2:8" ht="25">
      <c r="B82" s="472" t="s">
        <v>138</v>
      </c>
      <c r="C82" s="640" t="s">
        <v>378</v>
      </c>
      <c r="D82" s="369">
        <v>1</v>
      </c>
      <c r="E82" s="370" t="s">
        <v>379</v>
      </c>
      <c r="F82" s="473"/>
      <c r="G82" s="473"/>
      <c r="H82" s="473"/>
    </row>
    <row r="83" spans="2:8">
      <c r="B83" s="474"/>
      <c r="C83" s="645"/>
      <c r="D83" s="369">
        <v>2</v>
      </c>
      <c r="E83" s="370" t="s">
        <v>380</v>
      </c>
      <c r="F83" s="473"/>
      <c r="G83" s="473"/>
      <c r="H83" s="473"/>
    </row>
    <row r="84" spans="2:8" ht="25">
      <c r="B84" s="474"/>
      <c r="C84" s="474"/>
      <c r="D84" s="369">
        <v>3</v>
      </c>
      <c r="E84" s="370" t="s">
        <v>381</v>
      </c>
      <c r="F84" s="473"/>
      <c r="G84" s="473"/>
      <c r="H84" s="473"/>
    </row>
    <row r="85" spans="2:8" ht="25">
      <c r="B85" s="474"/>
      <c r="C85" s="474"/>
      <c r="D85" s="369">
        <v>4</v>
      </c>
      <c r="E85" s="370" t="s">
        <v>486</v>
      </c>
      <c r="F85" s="476"/>
      <c r="G85" s="476"/>
      <c r="H85" s="476"/>
    </row>
    <row r="86" spans="2:8">
      <c r="B86" s="474"/>
      <c r="C86" s="474"/>
      <c r="D86" s="369">
        <v>5</v>
      </c>
      <c r="E86" s="370" t="s">
        <v>383</v>
      </c>
      <c r="F86" s="473"/>
      <c r="G86" s="473"/>
      <c r="H86" s="473"/>
    </row>
    <row r="87" spans="2:8">
      <c r="B87" s="474"/>
      <c r="C87" s="474"/>
      <c r="D87" s="369">
        <v>6</v>
      </c>
      <c r="E87" s="370" t="s">
        <v>384</v>
      </c>
      <c r="F87" s="473"/>
      <c r="G87" s="473"/>
      <c r="H87" s="473"/>
    </row>
    <row r="88" spans="2:8">
      <c r="B88" s="474"/>
      <c r="C88" s="474"/>
      <c r="D88" s="369">
        <v>7</v>
      </c>
      <c r="E88" s="370" t="s">
        <v>385</v>
      </c>
      <c r="F88" s="473"/>
      <c r="G88" s="473"/>
      <c r="H88" s="473"/>
    </row>
    <row r="89" spans="2:8">
      <c r="B89" s="474"/>
      <c r="C89" s="474"/>
      <c r="D89" s="369">
        <v>8</v>
      </c>
      <c r="E89" s="370" t="s">
        <v>386</v>
      </c>
      <c r="F89" s="473"/>
      <c r="G89" s="473"/>
      <c r="H89" s="473"/>
    </row>
    <row r="90" spans="2:8">
      <c r="B90" s="474"/>
      <c r="C90" s="474"/>
      <c r="D90" s="369">
        <v>9</v>
      </c>
      <c r="E90" s="370" t="s">
        <v>387</v>
      </c>
      <c r="F90" s="473"/>
      <c r="G90" s="473"/>
      <c r="H90" s="473"/>
    </row>
    <row r="91" spans="2:8">
      <c r="B91" s="474"/>
      <c r="C91" s="474"/>
      <c r="D91" s="369">
        <v>10</v>
      </c>
      <c r="E91" s="370" t="s">
        <v>353</v>
      </c>
      <c r="F91" s="473"/>
      <c r="G91" s="473"/>
      <c r="H91" s="473"/>
    </row>
    <row r="92" spans="2:8">
      <c r="B92" s="474"/>
      <c r="C92" s="474"/>
      <c r="D92" s="369">
        <v>11</v>
      </c>
      <c r="E92" s="370" t="s">
        <v>388</v>
      </c>
      <c r="F92" s="477"/>
      <c r="G92" s="477"/>
      <c r="H92" s="477"/>
    </row>
    <row r="93" spans="2:8">
      <c r="B93" s="474"/>
      <c r="C93" s="474"/>
      <c r="D93" s="369">
        <v>12</v>
      </c>
      <c r="E93" s="370" t="s">
        <v>389</v>
      </c>
      <c r="F93" s="477"/>
      <c r="G93" s="477"/>
      <c r="H93" s="477"/>
    </row>
    <row r="94" spans="2:8">
      <c r="B94" s="474"/>
      <c r="C94" s="474"/>
      <c r="D94" s="369">
        <v>13</v>
      </c>
      <c r="E94" s="370" t="s">
        <v>390</v>
      </c>
      <c r="F94" s="477"/>
      <c r="G94" s="477"/>
      <c r="H94" s="477"/>
    </row>
    <row r="95" spans="2:8" ht="25">
      <c r="B95" s="474"/>
      <c r="C95" s="474"/>
      <c r="D95" s="507">
        <v>14</v>
      </c>
      <c r="E95" s="508" t="s">
        <v>391</v>
      </c>
      <c r="F95" s="477"/>
      <c r="G95" s="477"/>
      <c r="H95" s="477"/>
    </row>
    <row r="96" spans="2:8">
      <c r="B96" s="509"/>
      <c r="C96" s="509"/>
      <c r="D96" s="510"/>
      <c r="E96" s="511"/>
      <c r="F96" s="512"/>
      <c r="G96" s="512"/>
      <c r="H96" s="512"/>
    </row>
    <row r="97" spans="2:8">
      <c r="B97" s="513"/>
      <c r="C97" s="513"/>
      <c r="D97" s="514"/>
      <c r="E97" s="515"/>
      <c r="F97" s="516"/>
      <c r="G97" s="516"/>
      <c r="H97" s="516"/>
    </row>
    <row r="98" spans="2:8">
      <c r="B98" s="513"/>
      <c r="C98" s="513"/>
      <c r="D98" s="514"/>
      <c r="E98" s="515"/>
      <c r="F98" s="516"/>
      <c r="G98" s="516"/>
      <c r="H98" s="516"/>
    </row>
    <row r="99" spans="2:8">
      <c r="B99" s="513"/>
      <c r="C99" s="513"/>
      <c r="D99" s="514"/>
      <c r="E99" s="515"/>
      <c r="F99" s="516"/>
      <c r="G99" s="516"/>
      <c r="H99" s="516"/>
    </row>
    <row r="100" spans="2:8" ht="15" customHeight="1">
      <c r="B100" s="633" t="s">
        <v>0</v>
      </c>
      <c r="C100" s="455"/>
      <c r="D100" s="456"/>
      <c r="E100" s="636" t="s">
        <v>455</v>
      </c>
      <c r="F100" s="639" t="s">
        <v>1</v>
      </c>
      <c r="G100" s="639"/>
      <c r="H100" s="639"/>
    </row>
    <row r="101" spans="2:8" ht="50">
      <c r="B101" s="634"/>
      <c r="C101" s="457" t="s">
        <v>456</v>
      </c>
      <c r="D101" s="458"/>
      <c r="E101" s="637"/>
      <c r="F101" s="459" t="s">
        <v>457</v>
      </c>
      <c r="G101" s="459" t="s">
        <v>458</v>
      </c>
      <c r="H101" s="459" t="s">
        <v>459</v>
      </c>
    </row>
    <row r="102" spans="2:8">
      <c r="B102" s="635"/>
      <c r="C102" s="460"/>
      <c r="D102" s="461"/>
      <c r="E102" s="638"/>
      <c r="F102" s="462">
        <v>0</v>
      </c>
      <c r="G102" s="462">
        <v>1</v>
      </c>
      <c r="H102" s="462">
        <v>2</v>
      </c>
    </row>
    <row r="103" spans="2:8" ht="25">
      <c r="B103" s="472" t="s">
        <v>139</v>
      </c>
      <c r="C103" s="640" t="s">
        <v>211</v>
      </c>
      <c r="D103" s="369">
        <v>1</v>
      </c>
      <c r="E103" s="370" t="s">
        <v>392</v>
      </c>
      <c r="F103" s="477"/>
      <c r="G103" s="477"/>
      <c r="H103" s="477"/>
    </row>
    <row r="104" spans="2:8" ht="25">
      <c r="B104" s="474"/>
      <c r="C104" s="643"/>
      <c r="D104" s="369">
        <v>2</v>
      </c>
      <c r="E104" s="370" t="s">
        <v>393</v>
      </c>
      <c r="F104" s="477"/>
      <c r="G104" s="477"/>
      <c r="H104" s="477"/>
    </row>
    <row r="105" spans="2:8">
      <c r="B105" s="474"/>
      <c r="C105" s="474"/>
      <c r="D105" s="369">
        <v>3</v>
      </c>
      <c r="E105" s="370" t="s">
        <v>394</v>
      </c>
      <c r="F105" s="473"/>
      <c r="G105" s="473"/>
      <c r="H105" s="473"/>
    </row>
    <row r="106" spans="2:8" ht="25">
      <c r="B106" s="474"/>
      <c r="C106" s="474"/>
      <c r="D106" s="369">
        <v>4</v>
      </c>
      <c r="E106" s="370" t="s">
        <v>395</v>
      </c>
      <c r="F106" s="477"/>
      <c r="G106" s="477"/>
      <c r="H106" s="477"/>
    </row>
    <row r="107" spans="2:8">
      <c r="B107" s="474"/>
      <c r="C107" s="474"/>
      <c r="D107" s="369">
        <v>5</v>
      </c>
      <c r="E107" s="370" t="s">
        <v>396</v>
      </c>
      <c r="F107" s="477"/>
      <c r="G107" s="477"/>
      <c r="H107" s="477"/>
    </row>
    <row r="108" spans="2:8">
      <c r="B108" s="474"/>
      <c r="C108" s="474"/>
      <c r="D108" s="369">
        <v>6</v>
      </c>
      <c r="E108" s="370" t="s">
        <v>397</v>
      </c>
      <c r="F108" s="477"/>
      <c r="G108" s="477"/>
      <c r="H108" s="477"/>
    </row>
    <row r="109" spans="2:8" ht="25">
      <c r="B109" s="474"/>
      <c r="C109" s="474"/>
      <c r="D109" s="369">
        <v>7</v>
      </c>
      <c r="E109" s="370" t="s">
        <v>398</v>
      </c>
      <c r="F109" s="477"/>
      <c r="G109" s="477"/>
      <c r="H109" s="477"/>
    </row>
    <row r="110" spans="2:8">
      <c r="B110" s="478"/>
      <c r="C110" s="478"/>
      <c r="D110" s="369"/>
      <c r="E110" s="370"/>
      <c r="F110" s="477"/>
      <c r="G110" s="477"/>
      <c r="H110" s="477"/>
    </row>
    <row r="111" spans="2:8">
      <c r="B111" s="479"/>
      <c r="C111" s="480"/>
      <c r="D111" s="480"/>
      <c r="E111" s="481" t="s">
        <v>466</v>
      </c>
      <c r="F111" s="482"/>
      <c r="G111" s="482"/>
      <c r="H111" s="482"/>
    </row>
    <row r="112" spans="2:8">
      <c r="B112" s="479"/>
      <c r="C112" s="480"/>
      <c r="D112" s="480"/>
      <c r="E112" s="481" t="s">
        <v>467</v>
      </c>
      <c r="F112" s="482"/>
      <c r="G112" s="482"/>
      <c r="H112" s="482"/>
    </row>
    <row r="113" spans="2:8">
      <c r="B113" s="450"/>
      <c r="C113" s="450"/>
      <c r="D113" s="450"/>
      <c r="E113" s="450"/>
      <c r="F113" s="450"/>
      <c r="G113" s="450"/>
      <c r="H113" s="450"/>
    </row>
    <row r="114" spans="2:8">
      <c r="B114" s="450"/>
      <c r="C114" s="450"/>
      <c r="D114" s="450"/>
      <c r="E114" s="450"/>
      <c r="F114" s="450"/>
      <c r="G114" s="450"/>
      <c r="H114" s="450"/>
    </row>
    <row r="115" spans="2:8">
      <c r="B115" s="450"/>
      <c r="C115" s="450"/>
      <c r="D115" s="450"/>
      <c r="E115" s="450"/>
      <c r="F115" s="450"/>
      <c r="G115" s="450"/>
      <c r="H115" s="450"/>
    </row>
    <row r="116" spans="2:8">
      <c r="B116" s="450"/>
      <c r="C116" s="450"/>
      <c r="D116" s="450"/>
      <c r="E116" s="450"/>
      <c r="F116" s="450"/>
      <c r="G116" s="450"/>
      <c r="H116" s="450"/>
    </row>
    <row r="117" spans="2:8">
      <c r="B117" s="450"/>
      <c r="C117" s="450"/>
      <c r="D117" s="450"/>
      <c r="E117" s="450"/>
      <c r="F117" s="450" t="s">
        <v>472</v>
      </c>
      <c r="G117" s="450"/>
      <c r="H117" s="450"/>
    </row>
    <row r="118" spans="2:8">
      <c r="B118" s="450"/>
      <c r="C118" s="450"/>
      <c r="D118" s="450"/>
      <c r="E118" s="450"/>
      <c r="F118" s="450" t="s">
        <v>468</v>
      </c>
      <c r="G118" s="450"/>
      <c r="H118" s="450"/>
    </row>
    <row r="119" spans="2:8">
      <c r="B119" s="450"/>
      <c r="C119" s="450"/>
      <c r="D119" s="450"/>
      <c r="E119" s="450"/>
      <c r="F119" s="450"/>
      <c r="G119" s="450"/>
      <c r="H119" s="450"/>
    </row>
    <row r="120" spans="2:8">
      <c r="B120" s="450"/>
      <c r="C120" s="450"/>
      <c r="D120" s="450"/>
      <c r="E120" s="450"/>
      <c r="F120" s="450"/>
      <c r="G120" s="450"/>
      <c r="H120" s="450"/>
    </row>
    <row r="121" spans="2:8">
      <c r="B121" s="450"/>
      <c r="C121" s="450"/>
      <c r="D121" s="450"/>
      <c r="E121" s="450"/>
      <c r="F121" s="450"/>
      <c r="G121" s="450"/>
      <c r="H121" s="450"/>
    </row>
    <row r="122" spans="2:8">
      <c r="B122" s="450"/>
      <c r="C122" s="450"/>
      <c r="D122" s="450"/>
      <c r="E122" s="450"/>
      <c r="F122" s="471" t="s">
        <v>473</v>
      </c>
      <c r="G122" s="450"/>
      <c r="H122" s="450"/>
    </row>
    <row r="123" spans="2:8">
      <c r="B123" s="450"/>
      <c r="C123" s="450"/>
      <c r="D123" s="450"/>
      <c r="E123" s="450"/>
      <c r="F123" s="450"/>
      <c r="G123" s="450"/>
      <c r="H123" s="450"/>
    </row>
    <row r="124" spans="2:8">
      <c r="B124" s="450"/>
      <c r="C124" s="450"/>
      <c r="D124" s="450"/>
      <c r="E124" s="450"/>
      <c r="F124" s="450"/>
      <c r="G124" s="450"/>
      <c r="H124" s="450"/>
    </row>
    <row r="125" spans="2:8">
      <c r="B125" s="450"/>
      <c r="C125" s="450"/>
      <c r="D125" s="450"/>
      <c r="E125" s="450"/>
      <c r="F125" s="450"/>
      <c r="G125" s="450"/>
      <c r="H125" s="450"/>
    </row>
    <row r="126" spans="2:8">
      <c r="B126" s="450"/>
      <c r="C126" s="450"/>
      <c r="D126" s="450"/>
      <c r="E126" s="450"/>
      <c r="F126" s="450"/>
      <c r="G126" s="450"/>
      <c r="H126" s="450"/>
    </row>
    <row r="127" spans="2:8">
      <c r="B127" s="450"/>
      <c r="C127" s="450"/>
      <c r="D127" s="450"/>
      <c r="E127" s="450"/>
      <c r="F127" s="450"/>
      <c r="G127" s="450"/>
      <c r="H127" s="450"/>
    </row>
    <row r="128" spans="2:8">
      <c r="B128" s="450"/>
      <c r="C128" s="450"/>
      <c r="D128" s="450"/>
      <c r="E128" s="450"/>
      <c r="F128" s="450"/>
      <c r="G128" s="450"/>
      <c r="H128" s="450"/>
    </row>
    <row r="129" spans="2:8">
      <c r="B129" s="450"/>
      <c r="C129" s="450"/>
      <c r="D129" s="450"/>
      <c r="E129" s="450"/>
      <c r="F129" s="450"/>
      <c r="G129" s="450"/>
      <c r="H129" s="450"/>
    </row>
    <row r="130" spans="2:8">
      <c r="B130" s="450"/>
      <c r="C130" s="450"/>
      <c r="D130" s="450"/>
      <c r="E130" s="450"/>
      <c r="F130" s="450"/>
      <c r="G130" s="450"/>
      <c r="H130" s="450"/>
    </row>
    <row r="131" spans="2:8">
      <c r="B131" s="450"/>
      <c r="C131" s="450"/>
      <c r="D131" s="450"/>
      <c r="E131" s="450"/>
      <c r="F131" s="450"/>
      <c r="G131" s="450"/>
      <c r="H131" s="450"/>
    </row>
    <row r="132" spans="2:8">
      <c r="B132" s="450"/>
      <c r="C132" s="450"/>
      <c r="D132" s="450"/>
      <c r="E132" s="450"/>
      <c r="F132" s="450"/>
      <c r="G132" s="450"/>
      <c r="H132" s="450"/>
    </row>
    <row r="133" spans="2:8">
      <c r="B133" s="450"/>
      <c r="C133" s="450"/>
      <c r="D133" s="450"/>
      <c r="E133" s="450"/>
      <c r="F133" s="450"/>
      <c r="G133" s="450"/>
      <c r="H133" s="450"/>
    </row>
    <row r="134" spans="2:8">
      <c r="B134" s="450"/>
      <c r="C134" s="450"/>
      <c r="D134" s="450"/>
      <c r="E134" s="450"/>
      <c r="F134" s="450"/>
      <c r="G134" s="450"/>
      <c r="H134" s="450"/>
    </row>
    <row r="135" spans="2:8">
      <c r="B135" s="450"/>
      <c r="C135" s="450"/>
      <c r="D135" s="450"/>
      <c r="E135" s="450"/>
      <c r="F135" s="450"/>
      <c r="G135" s="450"/>
      <c r="H135" s="450"/>
    </row>
    <row r="136" spans="2:8">
      <c r="B136" s="450"/>
      <c r="C136" s="450"/>
      <c r="D136" s="450"/>
      <c r="E136" s="450"/>
      <c r="F136" s="450"/>
      <c r="G136" s="450"/>
      <c r="H136" s="450"/>
    </row>
    <row r="137" spans="2:8">
      <c r="B137" s="450"/>
      <c r="C137" s="450"/>
      <c r="D137" s="450"/>
      <c r="E137" s="450"/>
      <c r="F137" s="450"/>
      <c r="G137" s="450"/>
      <c r="H137" s="450"/>
    </row>
    <row r="138" spans="2:8">
      <c r="B138" s="450"/>
      <c r="C138" s="450"/>
      <c r="D138" s="450"/>
      <c r="E138" s="450"/>
      <c r="F138" s="450"/>
      <c r="G138" s="450"/>
      <c r="H138" s="450"/>
    </row>
    <row r="139" spans="2:8">
      <c r="B139" s="450"/>
      <c r="C139" s="450"/>
      <c r="D139" s="450"/>
      <c r="E139" s="450"/>
      <c r="F139" s="450"/>
      <c r="G139" s="450"/>
      <c r="H139" s="450"/>
    </row>
    <row r="140" spans="2:8">
      <c r="B140" s="450"/>
      <c r="C140" s="450"/>
      <c r="D140" s="450"/>
      <c r="E140" s="450"/>
      <c r="F140" s="450"/>
      <c r="G140" s="450"/>
      <c r="H140" s="450"/>
    </row>
    <row r="141" spans="2:8">
      <c r="B141" s="450"/>
      <c r="C141" s="450"/>
      <c r="D141" s="450"/>
      <c r="E141" s="450"/>
      <c r="F141" s="450"/>
      <c r="G141" s="450"/>
      <c r="H141" s="450"/>
    </row>
    <row r="142" spans="2:8">
      <c r="B142" s="450"/>
      <c r="C142" s="450"/>
      <c r="D142" s="450"/>
      <c r="E142" s="450"/>
      <c r="F142" s="450"/>
      <c r="G142" s="450"/>
      <c r="H142" s="450"/>
    </row>
    <row r="143" spans="2:8">
      <c r="B143" s="450"/>
      <c r="C143" s="450"/>
      <c r="D143" s="450"/>
      <c r="E143" s="450"/>
      <c r="F143" s="450"/>
      <c r="G143" s="450"/>
      <c r="H143" s="450"/>
    </row>
    <row r="144" spans="2:8">
      <c r="B144" s="450"/>
      <c r="C144" s="450"/>
      <c r="D144" s="450"/>
      <c r="E144" s="450"/>
      <c r="F144" s="450"/>
      <c r="G144" s="450"/>
      <c r="H144" s="450"/>
    </row>
    <row r="145" spans="2:8">
      <c r="B145" s="450"/>
      <c r="C145" s="450"/>
      <c r="D145" s="450"/>
      <c r="E145" s="450"/>
      <c r="F145" s="450"/>
      <c r="G145" s="450"/>
      <c r="H145" s="450"/>
    </row>
    <row r="146" spans="2:8">
      <c r="B146" s="450"/>
      <c r="C146" s="450"/>
      <c r="D146" s="450"/>
      <c r="E146" s="450"/>
      <c r="F146" s="450"/>
      <c r="G146" s="450"/>
      <c r="H146" s="450"/>
    </row>
    <row r="147" spans="2:8">
      <c r="B147" s="450"/>
      <c r="C147" s="450"/>
      <c r="D147" s="450"/>
      <c r="E147" s="450"/>
      <c r="F147" s="450"/>
      <c r="G147" s="450"/>
      <c r="H147" s="450"/>
    </row>
    <row r="148" spans="2:8">
      <c r="B148" s="450"/>
      <c r="C148" s="450"/>
      <c r="D148" s="450"/>
      <c r="E148" s="450"/>
      <c r="F148" s="450"/>
      <c r="G148" s="450"/>
      <c r="H148" s="450"/>
    </row>
    <row r="149" spans="2:8">
      <c r="B149" s="450"/>
      <c r="C149" s="450"/>
      <c r="D149" s="450"/>
      <c r="E149" s="450"/>
      <c r="F149" s="450"/>
      <c r="G149" s="450"/>
      <c r="H149" s="450"/>
    </row>
    <row r="150" spans="2:8">
      <c r="B150" s="450"/>
      <c r="C150" s="450"/>
      <c r="D150" s="450"/>
      <c r="E150" s="450"/>
      <c r="F150" s="450"/>
      <c r="G150" s="450"/>
      <c r="H150" s="450"/>
    </row>
    <row r="151" spans="2:8">
      <c r="B151" s="450"/>
      <c r="C151" s="450"/>
      <c r="D151" s="450"/>
      <c r="E151" s="450"/>
      <c r="F151" s="450"/>
      <c r="G151" s="450"/>
      <c r="H151" s="450"/>
    </row>
    <row r="152" spans="2:8">
      <c r="B152" s="450"/>
      <c r="C152" s="450"/>
      <c r="D152" s="450"/>
      <c r="E152" s="450"/>
      <c r="F152" s="450"/>
      <c r="G152" s="450"/>
      <c r="H152" s="450"/>
    </row>
    <row r="153" spans="2:8">
      <c r="B153" s="450"/>
      <c r="C153" s="450"/>
      <c r="D153" s="450"/>
      <c r="E153" s="450"/>
      <c r="F153" s="450"/>
      <c r="G153" s="450"/>
      <c r="H153" s="450"/>
    </row>
    <row r="154" spans="2:8">
      <c r="B154" s="450"/>
      <c r="C154" s="450"/>
      <c r="D154" s="450"/>
      <c r="E154" s="450"/>
      <c r="F154" s="450"/>
      <c r="G154" s="450"/>
      <c r="H154" s="450"/>
    </row>
    <row r="155" spans="2:8">
      <c r="B155" s="450"/>
      <c r="C155" s="450"/>
      <c r="D155" s="450"/>
      <c r="E155" s="450"/>
      <c r="F155" s="450"/>
      <c r="G155" s="450"/>
      <c r="H155" s="450"/>
    </row>
    <row r="156" spans="2:8">
      <c r="B156" s="642" t="s">
        <v>450</v>
      </c>
      <c r="C156" s="642"/>
      <c r="D156" s="642"/>
      <c r="E156" s="642"/>
      <c r="F156" s="642"/>
      <c r="G156" s="642"/>
      <c r="H156" s="642"/>
    </row>
    <row r="157" spans="2:8">
      <c r="B157" s="642" t="s">
        <v>470</v>
      </c>
      <c r="C157" s="642"/>
      <c r="D157" s="642"/>
      <c r="E157" s="642"/>
      <c r="F157" s="642"/>
      <c r="G157" s="642"/>
      <c r="H157" s="642"/>
    </row>
    <row r="158" spans="2:8">
      <c r="B158" s="450"/>
      <c r="C158" s="450"/>
      <c r="D158" s="450"/>
      <c r="E158" s="450"/>
      <c r="F158" s="450"/>
      <c r="G158" s="450"/>
      <c r="H158" s="450"/>
    </row>
    <row r="159" spans="2:8">
      <c r="B159" s="452" t="s">
        <v>452</v>
      </c>
      <c r="C159" s="450"/>
      <c r="D159" s="450"/>
      <c r="E159" s="450" t="s">
        <v>474</v>
      </c>
      <c r="F159" s="450"/>
      <c r="G159" s="450"/>
      <c r="H159" s="450"/>
    </row>
    <row r="160" spans="2:8">
      <c r="B160" s="452" t="s">
        <v>453</v>
      </c>
      <c r="C160" s="450"/>
      <c r="D160" s="450"/>
      <c r="E160" s="450" t="s">
        <v>474</v>
      </c>
      <c r="F160" s="450"/>
      <c r="G160" s="450"/>
      <c r="H160" s="450"/>
    </row>
    <row r="161" spans="2:8">
      <c r="B161" s="452" t="s">
        <v>454</v>
      </c>
      <c r="C161" s="450"/>
      <c r="D161" s="450"/>
      <c r="E161" s="450" t="s">
        <v>474</v>
      </c>
      <c r="F161" s="450"/>
      <c r="G161" s="450"/>
      <c r="H161" s="450"/>
    </row>
    <row r="162" spans="2:8">
      <c r="B162" s="453"/>
      <c r="C162" s="453"/>
      <c r="D162" s="453"/>
      <c r="E162" s="454"/>
      <c r="F162" s="454"/>
      <c r="G162" s="454"/>
      <c r="H162" s="454"/>
    </row>
    <row r="163" spans="2:8" ht="15" customHeight="1">
      <c r="B163" s="633" t="s">
        <v>0</v>
      </c>
      <c r="C163" s="455"/>
      <c r="D163" s="456"/>
      <c r="E163" s="636" t="s">
        <v>455</v>
      </c>
      <c r="F163" s="639" t="s">
        <v>1</v>
      </c>
      <c r="G163" s="639"/>
      <c r="H163" s="639"/>
    </row>
    <row r="164" spans="2:8" ht="50">
      <c r="B164" s="634"/>
      <c r="C164" s="457" t="s">
        <v>456</v>
      </c>
      <c r="D164" s="458"/>
      <c r="E164" s="637"/>
      <c r="F164" s="459" t="s">
        <v>457</v>
      </c>
      <c r="G164" s="459" t="s">
        <v>458</v>
      </c>
      <c r="H164" s="459" t="s">
        <v>459</v>
      </c>
    </row>
    <row r="165" spans="2:8">
      <c r="B165" s="635"/>
      <c r="C165" s="460"/>
      <c r="D165" s="461"/>
      <c r="E165" s="638"/>
      <c r="F165" s="462">
        <v>0</v>
      </c>
      <c r="G165" s="462">
        <v>1</v>
      </c>
      <c r="H165" s="462">
        <v>2</v>
      </c>
    </row>
    <row r="166" spans="2:8" ht="32.25" customHeight="1">
      <c r="B166" s="472" t="s">
        <v>460</v>
      </c>
      <c r="C166" s="640" t="s">
        <v>212</v>
      </c>
      <c r="D166" s="369">
        <v>1</v>
      </c>
      <c r="E166" s="370" t="s">
        <v>400</v>
      </c>
      <c r="F166" s="473"/>
      <c r="G166" s="473"/>
      <c r="H166" s="473"/>
    </row>
    <row r="167" spans="2:8" ht="54" customHeight="1">
      <c r="B167" s="474"/>
      <c r="C167" s="641"/>
      <c r="D167" s="369">
        <v>2</v>
      </c>
      <c r="E167" s="370" t="s">
        <v>401</v>
      </c>
      <c r="F167" s="473"/>
      <c r="G167" s="473"/>
      <c r="H167" s="473"/>
    </row>
    <row r="168" spans="2:8" ht="41.25" customHeight="1">
      <c r="B168" s="474"/>
      <c r="C168" s="474"/>
      <c r="D168" s="369">
        <v>3</v>
      </c>
      <c r="E168" s="370" t="s">
        <v>402</v>
      </c>
      <c r="F168" s="473"/>
      <c r="G168" s="473"/>
      <c r="H168" s="473"/>
    </row>
    <row r="169" spans="2:8" ht="35.25" customHeight="1">
      <c r="B169" s="472" t="s">
        <v>462</v>
      </c>
      <c r="C169" s="640" t="s">
        <v>213</v>
      </c>
      <c r="D169" s="369">
        <v>1</v>
      </c>
      <c r="E169" s="370" t="s">
        <v>403</v>
      </c>
      <c r="F169" s="473"/>
      <c r="G169" s="473"/>
      <c r="H169" s="473"/>
    </row>
    <row r="170" spans="2:8" ht="29.25" customHeight="1">
      <c r="B170" s="474"/>
      <c r="C170" s="641"/>
      <c r="D170" s="369">
        <v>2</v>
      </c>
      <c r="E170" s="370" t="s">
        <v>404</v>
      </c>
      <c r="F170" s="473"/>
      <c r="G170" s="473"/>
      <c r="H170" s="473"/>
    </row>
    <row r="171" spans="2:8" ht="54" customHeight="1">
      <c r="B171" s="474"/>
      <c r="C171" s="474"/>
      <c r="D171" s="369">
        <v>3</v>
      </c>
      <c r="E171" s="370" t="s">
        <v>405</v>
      </c>
      <c r="F171" s="473"/>
      <c r="G171" s="473"/>
      <c r="H171" s="473"/>
    </row>
    <row r="172" spans="2:8" ht="32.25" customHeight="1">
      <c r="B172" s="474"/>
      <c r="C172" s="474"/>
      <c r="D172" s="369">
        <v>4</v>
      </c>
      <c r="E172" s="370" t="s">
        <v>406</v>
      </c>
      <c r="F172" s="473"/>
      <c r="G172" s="473"/>
      <c r="H172" s="473"/>
    </row>
    <row r="173" spans="2:8" ht="48" customHeight="1">
      <c r="B173" s="474"/>
      <c r="C173" s="474"/>
      <c r="D173" s="369">
        <v>5</v>
      </c>
      <c r="E173" s="370" t="s">
        <v>407</v>
      </c>
      <c r="F173" s="473"/>
      <c r="G173" s="473"/>
      <c r="H173" s="473"/>
    </row>
    <row r="174" spans="2:8" ht="30" customHeight="1">
      <c r="B174" s="479"/>
      <c r="C174" s="480"/>
      <c r="D174" s="480"/>
      <c r="E174" s="481" t="s">
        <v>466</v>
      </c>
      <c r="F174" s="482"/>
      <c r="G174" s="482"/>
      <c r="H174" s="482"/>
    </row>
    <row r="175" spans="2:8" ht="30" customHeight="1">
      <c r="B175" s="479"/>
      <c r="C175" s="480"/>
      <c r="D175" s="480"/>
      <c r="E175" s="481" t="s">
        <v>467</v>
      </c>
      <c r="F175" s="482"/>
      <c r="G175" s="482"/>
      <c r="H175" s="482"/>
    </row>
    <row r="176" spans="2:8">
      <c r="B176" s="450"/>
      <c r="C176" s="450"/>
      <c r="D176" s="450"/>
      <c r="E176" s="450"/>
      <c r="F176" s="450"/>
      <c r="G176" s="450"/>
      <c r="H176" s="450"/>
    </row>
    <row r="177" spans="2:8">
      <c r="B177" s="450"/>
      <c r="C177" s="450"/>
      <c r="D177" s="450"/>
      <c r="E177" s="450"/>
      <c r="F177" s="450"/>
      <c r="G177" s="450"/>
      <c r="H177" s="450"/>
    </row>
    <row r="178" spans="2:8">
      <c r="B178" s="450"/>
      <c r="C178" s="450"/>
      <c r="D178" s="450"/>
      <c r="E178" s="450"/>
      <c r="F178" s="450"/>
      <c r="G178" s="450"/>
      <c r="H178" s="450"/>
    </row>
    <row r="179" spans="2:8">
      <c r="B179" s="450"/>
      <c r="C179" s="450"/>
      <c r="D179" s="450"/>
      <c r="E179" s="450"/>
      <c r="F179" s="450"/>
      <c r="G179" s="450"/>
      <c r="H179" s="450"/>
    </row>
    <row r="180" spans="2:8">
      <c r="B180" s="450"/>
      <c r="C180" s="450"/>
      <c r="D180" s="450"/>
      <c r="E180" s="450"/>
      <c r="F180" s="450"/>
      <c r="G180" s="450"/>
      <c r="H180" s="450"/>
    </row>
    <row r="181" spans="2:8">
      <c r="B181" s="450"/>
      <c r="C181" s="450"/>
      <c r="D181" s="450"/>
      <c r="E181" s="450"/>
      <c r="F181" s="450" t="s">
        <v>472</v>
      </c>
      <c r="G181" s="450"/>
      <c r="H181" s="450"/>
    </row>
    <row r="182" spans="2:8">
      <c r="B182" s="450"/>
      <c r="C182" s="450"/>
      <c r="D182" s="450"/>
      <c r="E182" s="450"/>
      <c r="F182" s="450" t="s">
        <v>468</v>
      </c>
      <c r="G182" s="450"/>
      <c r="H182" s="450"/>
    </row>
    <row r="183" spans="2:8">
      <c r="B183" s="450"/>
      <c r="C183" s="450"/>
      <c r="D183" s="450"/>
      <c r="E183" s="450"/>
      <c r="F183" s="450"/>
      <c r="G183" s="450"/>
      <c r="H183" s="450"/>
    </row>
    <row r="184" spans="2:8">
      <c r="B184" s="450"/>
      <c r="C184" s="450"/>
      <c r="D184" s="450"/>
      <c r="E184" s="450"/>
      <c r="F184" s="450"/>
      <c r="G184" s="450"/>
      <c r="H184" s="450"/>
    </row>
    <row r="185" spans="2:8">
      <c r="B185" s="450"/>
      <c r="C185" s="450"/>
      <c r="D185" s="450"/>
      <c r="E185" s="450"/>
      <c r="F185" s="450"/>
      <c r="G185" s="450"/>
      <c r="H185" s="450"/>
    </row>
    <row r="186" spans="2:8">
      <c r="B186" s="450"/>
      <c r="C186" s="450"/>
      <c r="D186" s="450"/>
      <c r="E186" s="450"/>
      <c r="F186" s="471" t="s">
        <v>473</v>
      </c>
      <c r="G186" s="450"/>
      <c r="H186" s="450"/>
    </row>
    <row r="187" spans="2:8">
      <c r="B187" s="450"/>
      <c r="C187" s="450"/>
      <c r="D187" s="450"/>
      <c r="E187" s="450"/>
      <c r="F187" s="450"/>
      <c r="G187" s="450"/>
      <c r="H187" s="450"/>
    </row>
    <row r="188" spans="2:8">
      <c r="B188" s="450"/>
      <c r="C188" s="450"/>
      <c r="D188" s="450"/>
      <c r="E188" s="450"/>
      <c r="F188" s="450"/>
      <c r="G188" s="450"/>
      <c r="H188" s="450"/>
    </row>
    <row r="189" spans="2:8">
      <c r="B189" s="450"/>
      <c r="C189" s="450"/>
      <c r="D189" s="450"/>
      <c r="E189" s="450"/>
      <c r="F189" s="450"/>
      <c r="G189" s="450"/>
      <c r="H189" s="450"/>
    </row>
    <row r="190" spans="2:8">
      <c r="B190" s="450"/>
      <c r="C190" s="450"/>
      <c r="D190" s="450"/>
      <c r="E190" s="450"/>
      <c r="F190" s="450"/>
      <c r="G190" s="450"/>
      <c r="H190" s="450"/>
    </row>
    <row r="191" spans="2:8">
      <c r="B191" s="450"/>
      <c r="C191" s="450"/>
      <c r="D191" s="450"/>
      <c r="E191" s="450"/>
      <c r="F191" s="450"/>
      <c r="G191" s="450"/>
      <c r="H191" s="450"/>
    </row>
    <row r="192" spans="2:8">
      <c r="B192" s="450"/>
      <c r="C192" s="450"/>
      <c r="D192" s="450"/>
      <c r="E192" s="450"/>
      <c r="F192" s="450"/>
      <c r="G192" s="450"/>
      <c r="H192" s="450"/>
    </row>
    <row r="193" spans="2:8">
      <c r="B193" s="450"/>
      <c r="C193" s="450"/>
      <c r="D193" s="450"/>
      <c r="E193" s="450"/>
      <c r="F193" s="450"/>
      <c r="G193" s="450"/>
      <c r="H193" s="450"/>
    </row>
    <row r="194" spans="2:8">
      <c r="B194" s="450"/>
      <c r="C194" s="450"/>
      <c r="D194" s="450"/>
      <c r="E194" s="450"/>
      <c r="F194" s="450"/>
      <c r="G194" s="450"/>
      <c r="H194" s="450"/>
    </row>
    <row r="195" spans="2:8">
      <c r="B195" s="450"/>
      <c r="C195" s="450"/>
      <c r="D195" s="450"/>
      <c r="E195" s="450"/>
      <c r="F195" s="450"/>
      <c r="G195" s="450"/>
      <c r="H195" s="450"/>
    </row>
    <row r="196" spans="2:8">
      <c r="B196" s="450"/>
      <c r="C196" s="450"/>
      <c r="D196" s="450"/>
      <c r="E196" s="450"/>
      <c r="F196" s="450"/>
      <c r="G196" s="450"/>
      <c r="H196" s="450"/>
    </row>
    <row r="197" spans="2:8">
      <c r="B197" s="450"/>
      <c r="C197" s="450"/>
      <c r="D197" s="450"/>
      <c r="E197" s="450"/>
      <c r="F197" s="450"/>
      <c r="G197" s="450"/>
      <c r="H197" s="450"/>
    </row>
    <row r="198" spans="2:8">
      <c r="B198" s="450"/>
      <c r="C198" s="450"/>
      <c r="D198" s="450"/>
      <c r="E198" s="450"/>
      <c r="F198" s="450"/>
      <c r="G198" s="450"/>
      <c r="H198" s="450"/>
    </row>
    <row r="199" spans="2:8">
      <c r="B199" s="450"/>
      <c r="C199" s="450"/>
      <c r="D199" s="450"/>
      <c r="E199" s="450"/>
      <c r="F199" s="450"/>
      <c r="G199" s="450"/>
      <c r="H199" s="450"/>
    </row>
    <row r="200" spans="2:8">
      <c r="B200" s="450"/>
      <c r="C200" s="450"/>
      <c r="D200" s="450"/>
      <c r="E200" s="450"/>
      <c r="F200" s="450"/>
      <c r="G200" s="450"/>
      <c r="H200" s="450"/>
    </row>
    <row r="201" spans="2:8">
      <c r="B201" s="642" t="s">
        <v>450</v>
      </c>
      <c r="C201" s="642"/>
      <c r="D201" s="642"/>
      <c r="E201" s="642"/>
      <c r="F201" s="642"/>
      <c r="G201" s="642"/>
      <c r="H201" s="642"/>
    </row>
    <row r="202" spans="2:8">
      <c r="B202" s="642" t="s">
        <v>471</v>
      </c>
      <c r="C202" s="642"/>
      <c r="D202" s="642"/>
      <c r="E202" s="642"/>
      <c r="F202" s="642"/>
      <c r="G202" s="642"/>
      <c r="H202" s="642"/>
    </row>
    <row r="203" spans="2:8">
      <c r="B203" s="450"/>
      <c r="C203" s="450"/>
      <c r="D203" s="450"/>
      <c r="E203" s="450"/>
      <c r="F203" s="450"/>
      <c r="G203" s="450"/>
      <c r="H203" s="450"/>
    </row>
    <row r="204" spans="2:8">
      <c r="B204" s="452" t="s">
        <v>452</v>
      </c>
      <c r="C204" s="450"/>
      <c r="D204" s="450"/>
      <c r="E204" s="450" t="s">
        <v>474</v>
      </c>
      <c r="F204" s="450"/>
      <c r="G204" s="450"/>
      <c r="H204" s="450"/>
    </row>
    <row r="205" spans="2:8">
      <c r="B205" s="452" t="s">
        <v>453</v>
      </c>
      <c r="C205" s="450"/>
      <c r="D205" s="450"/>
      <c r="E205" s="450" t="s">
        <v>474</v>
      </c>
      <c r="F205" s="450"/>
      <c r="G205" s="450"/>
      <c r="H205" s="450"/>
    </row>
    <row r="206" spans="2:8">
      <c r="B206" s="452" t="s">
        <v>454</v>
      </c>
      <c r="C206" s="450"/>
      <c r="D206" s="450"/>
      <c r="E206" s="450" t="s">
        <v>474</v>
      </c>
      <c r="F206" s="450"/>
      <c r="G206" s="450"/>
      <c r="H206" s="450"/>
    </row>
    <row r="207" spans="2:8">
      <c r="B207" s="453"/>
      <c r="C207" s="453"/>
      <c r="D207" s="453"/>
      <c r="E207" s="454"/>
      <c r="F207" s="454"/>
      <c r="G207" s="454"/>
      <c r="H207" s="454"/>
    </row>
    <row r="208" spans="2:8" ht="15" customHeight="1">
      <c r="B208" s="633" t="s">
        <v>0</v>
      </c>
      <c r="C208" s="455"/>
      <c r="D208" s="456"/>
      <c r="E208" s="636" t="s">
        <v>455</v>
      </c>
      <c r="F208" s="639" t="s">
        <v>1</v>
      </c>
      <c r="G208" s="639"/>
      <c r="H208" s="639"/>
    </row>
    <row r="209" spans="2:8" ht="50">
      <c r="B209" s="634"/>
      <c r="C209" s="457" t="s">
        <v>456</v>
      </c>
      <c r="D209" s="458"/>
      <c r="E209" s="637"/>
      <c r="F209" s="459" t="s">
        <v>457</v>
      </c>
      <c r="G209" s="459" t="s">
        <v>458</v>
      </c>
      <c r="H209" s="459" t="s">
        <v>459</v>
      </c>
    </row>
    <row r="210" spans="2:8">
      <c r="B210" s="635"/>
      <c r="C210" s="460"/>
      <c r="D210" s="461"/>
      <c r="E210" s="638"/>
      <c r="F210" s="462">
        <v>0</v>
      </c>
      <c r="G210" s="462">
        <v>1</v>
      </c>
      <c r="H210" s="462">
        <v>2</v>
      </c>
    </row>
    <row r="211" spans="2:8" ht="35.25" customHeight="1">
      <c r="B211" s="472" t="s">
        <v>460</v>
      </c>
      <c r="C211" s="417" t="s">
        <v>220</v>
      </c>
      <c r="D211" s="369">
        <v>1</v>
      </c>
      <c r="E211" s="370" t="s">
        <v>489</v>
      </c>
      <c r="F211" s="473"/>
      <c r="G211" s="473"/>
      <c r="H211" s="473"/>
    </row>
    <row r="212" spans="2:8" ht="19.5" customHeight="1">
      <c r="B212" s="474"/>
      <c r="C212" s="394"/>
      <c r="D212" s="369">
        <v>2</v>
      </c>
      <c r="E212" s="370" t="s">
        <v>488</v>
      </c>
      <c r="F212" s="473"/>
      <c r="G212" s="473"/>
      <c r="H212" s="473"/>
    </row>
    <row r="213" spans="2:8" ht="35.25" customHeight="1">
      <c r="B213" s="474"/>
      <c r="C213" s="394"/>
      <c r="D213" s="369">
        <v>3</v>
      </c>
      <c r="E213" s="370" t="s">
        <v>409</v>
      </c>
      <c r="F213" s="473"/>
      <c r="G213" s="473"/>
      <c r="H213" s="473"/>
    </row>
    <row r="214" spans="2:8" ht="19.5" customHeight="1">
      <c r="B214" s="474"/>
      <c r="C214" s="372"/>
      <c r="D214" s="369">
        <v>4</v>
      </c>
      <c r="E214" s="370" t="s">
        <v>410</v>
      </c>
      <c r="F214" s="473"/>
      <c r="G214" s="473"/>
      <c r="H214" s="473"/>
    </row>
    <row r="215" spans="2:8" ht="32.25" customHeight="1">
      <c r="B215" s="474"/>
      <c r="C215" s="374"/>
      <c r="D215" s="369">
        <v>5</v>
      </c>
      <c r="E215" s="370" t="s">
        <v>411</v>
      </c>
      <c r="F215" s="473"/>
      <c r="G215" s="473"/>
      <c r="H215" s="473"/>
    </row>
    <row r="216" spans="2:8" ht="33.75" customHeight="1">
      <c r="B216" s="472" t="s">
        <v>462</v>
      </c>
      <c r="C216" s="632" t="s">
        <v>212</v>
      </c>
      <c r="D216" s="369">
        <v>1</v>
      </c>
      <c r="E216" s="370" t="s">
        <v>412</v>
      </c>
      <c r="F216" s="473"/>
      <c r="G216" s="473"/>
      <c r="H216" s="473"/>
    </row>
    <row r="217" spans="2:8" ht="44.25" customHeight="1">
      <c r="B217" s="474"/>
      <c r="C217" s="623"/>
      <c r="D217" s="369">
        <v>2</v>
      </c>
      <c r="E217" s="370" t="s">
        <v>413</v>
      </c>
      <c r="F217" s="473"/>
      <c r="G217" s="473"/>
      <c r="H217" s="473"/>
    </row>
    <row r="218" spans="2:8" ht="44.25" customHeight="1">
      <c r="B218" s="474"/>
      <c r="C218" s="372"/>
      <c r="D218" s="369">
        <v>3</v>
      </c>
      <c r="E218" s="370" t="s">
        <v>414</v>
      </c>
      <c r="F218" s="473"/>
      <c r="G218" s="473"/>
      <c r="H218" s="473"/>
    </row>
    <row r="219" spans="2:8" ht="36" customHeight="1">
      <c r="B219" s="474"/>
      <c r="C219" s="372"/>
      <c r="D219" s="369">
        <v>4</v>
      </c>
      <c r="E219" s="370" t="s">
        <v>415</v>
      </c>
      <c r="F219" s="473"/>
      <c r="G219" s="473"/>
      <c r="H219" s="473"/>
    </row>
    <row r="220" spans="2:8" ht="44.25" customHeight="1">
      <c r="B220" s="474"/>
      <c r="C220" s="372"/>
      <c r="D220" s="369">
        <v>5</v>
      </c>
      <c r="E220" s="370" t="s">
        <v>416</v>
      </c>
      <c r="F220" s="473"/>
      <c r="G220" s="473"/>
      <c r="H220" s="473"/>
    </row>
    <row r="221" spans="2:8" ht="30" customHeight="1">
      <c r="B221" s="479"/>
      <c r="C221" s="480"/>
      <c r="D221" s="480"/>
      <c r="E221" s="481" t="s">
        <v>466</v>
      </c>
      <c r="F221" s="482"/>
      <c r="G221" s="482"/>
      <c r="H221" s="482"/>
    </row>
    <row r="222" spans="2:8" ht="30" customHeight="1">
      <c r="B222" s="479"/>
      <c r="C222" s="480"/>
      <c r="D222" s="480"/>
      <c r="E222" s="481" t="s">
        <v>467</v>
      </c>
      <c r="F222" s="479"/>
      <c r="G222" s="480"/>
      <c r="H222" s="483"/>
    </row>
    <row r="223" spans="2:8">
      <c r="B223" s="450"/>
      <c r="C223" s="450"/>
      <c r="D223" s="450"/>
      <c r="E223" s="450"/>
      <c r="F223" s="450"/>
      <c r="G223" s="450"/>
      <c r="H223" s="450"/>
    </row>
    <row r="224" spans="2:8">
      <c r="B224" s="450"/>
      <c r="C224" s="450"/>
      <c r="D224" s="450"/>
      <c r="E224" s="450"/>
      <c r="F224" s="450"/>
      <c r="G224" s="450"/>
      <c r="H224" s="450"/>
    </row>
    <row r="225" spans="2:8">
      <c r="B225" s="450"/>
      <c r="C225" s="450"/>
      <c r="D225" s="450"/>
      <c r="E225" s="450"/>
      <c r="F225" s="450"/>
      <c r="G225" s="450"/>
      <c r="H225" s="450"/>
    </row>
    <row r="226" spans="2:8">
      <c r="B226" s="450"/>
      <c r="C226" s="450"/>
      <c r="D226" s="450"/>
      <c r="E226" s="450"/>
      <c r="F226" s="450"/>
      <c r="G226" s="450"/>
      <c r="H226" s="450"/>
    </row>
    <row r="227" spans="2:8">
      <c r="B227" s="450"/>
      <c r="C227" s="450"/>
      <c r="D227" s="450"/>
      <c r="E227" s="450"/>
      <c r="F227" s="450" t="s">
        <v>472</v>
      </c>
      <c r="G227" s="450"/>
      <c r="H227" s="450"/>
    </row>
    <row r="228" spans="2:8">
      <c r="B228" s="450"/>
      <c r="C228" s="450"/>
      <c r="D228" s="450"/>
      <c r="E228" s="450"/>
      <c r="F228" s="450" t="s">
        <v>468</v>
      </c>
      <c r="G228" s="450"/>
      <c r="H228" s="450"/>
    </row>
    <row r="229" spans="2:8">
      <c r="B229" s="450"/>
      <c r="C229" s="450"/>
      <c r="D229" s="450"/>
      <c r="E229" s="450"/>
      <c r="F229" s="450"/>
      <c r="G229" s="450"/>
      <c r="H229" s="450"/>
    </row>
    <row r="230" spans="2:8">
      <c r="B230" s="450"/>
      <c r="C230" s="450"/>
      <c r="D230" s="450"/>
      <c r="E230" s="450"/>
      <c r="F230" s="450"/>
      <c r="G230" s="450"/>
      <c r="H230" s="450"/>
    </row>
    <row r="231" spans="2:8">
      <c r="B231" s="450"/>
      <c r="C231" s="450"/>
      <c r="D231" s="450"/>
      <c r="E231" s="450"/>
      <c r="F231" s="450"/>
      <c r="G231" s="450"/>
      <c r="H231" s="450"/>
    </row>
    <row r="232" spans="2:8">
      <c r="B232" s="450"/>
      <c r="C232" s="450"/>
      <c r="D232" s="450"/>
      <c r="E232" s="450"/>
      <c r="F232" s="471" t="s">
        <v>473</v>
      </c>
      <c r="G232" s="450"/>
      <c r="H232" s="450"/>
    </row>
    <row r="233" spans="2:8">
      <c r="B233" s="450"/>
      <c r="C233" s="450"/>
      <c r="D233" s="450"/>
      <c r="E233" s="450"/>
      <c r="F233" s="450"/>
      <c r="G233" s="450"/>
      <c r="H233" s="450"/>
    </row>
    <row r="234" spans="2:8">
      <c r="B234" s="450"/>
      <c r="C234" s="450"/>
      <c r="D234" s="450"/>
      <c r="E234" s="450"/>
      <c r="F234" s="450"/>
      <c r="G234" s="450"/>
      <c r="H234" s="450"/>
    </row>
    <row r="235" spans="2:8">
      <c r="B235" s="450"/>
      <c r="C235" s="450"/>
      <c r="D235" s="450"/>
      <c r="E235" s="450"/>
      <c r="F235" s="450"/>
      <c r="G235" s="450"/>
      <c r="H235" s="450"/>
    </row>
    <row r="236" spans="2:8">
      <c r="B236" s="450"/>
      <c r="C236" s="450"/>
      <c r="D236" s="450"/>
      <c r="E236" s="450"/>
      <c r="F236" s="450"/>
      <c r="G236" s="450"/>
      <c r="H236" s="450"/>
    </row>
    <row r="237" spans="2:8">
      <c r="B237" s="450"/>
      <c r="C237" s="450"/>
      <c r="D237" s="450"/>
      <c r="E237" s="450"/>
      <c r="F237" s="450"/>
      <c r="G237" s="450"/>
      <c r="H237" s="450"/>
    </row>
    <row r="238" spans="2:8">
      <c r="B238" s="450"/>
      <c r="C238" s="450"/>
      <c r="D238" s="450"/>
      <c r="E238" s="450"/>
      <c r="F238" s="450"/>
      <c r="G238" s="450"/>
      <c r="H238" s="450"/>
    </row>
    <row r="239" spans="2:8">
      <c r="B239" s="450"/>
      <c r="C239" s="450"/>
      <c r="D239" s="450"/>
      <c r="E239" s="450"/>
      <c r="F239" s="450"/>
      <c r="G239" s="450"/>
      <c r="H239" s="450"/>
    </row>
    <row r="240" spans="2:8">
      <c r="B240" s="450"/>
      <c r="C240" s="450"/>
      <c r="D240" s="450"/>
      <c r="E240" s="450"/>
      <c r="F240" s="450"/>
      <c r="G240" s="450"/>
      <c r="H240" s="450"/>
    </row>
    <row r="241" spans="2:8">
      <c r="B241" s="450"/>
      <c r="C241" s="450"/>
      <c r="D241" s="450"/>
      <c r="E241" s="450"/>
      <c r="F241" s="450"/>
      <c r="G241" s="450"/>
      <c r="H241" s="450"/>
    </row>
  </sheetData>
  <sheetProtection sheet="1" objects="1" scenarios="1"/>
  <mergeCells count="32">
    <mergeCell ref="C23:C24"/>
    <mergeCell ref="B3:H3"/>
    <mergeCell ref="B4:H4"/>
    <mergeCell ref="B10:B12"/>
    <mergeCell ref="E10:E12"/>
    <mergeCell ref="F10:H10"/>
    <mergeCell ref="C13:C14"/>
    <mergeCell ref="F163:H163"/>
    <mergeCell ref="C63:C64"/>
    <mergeCell ref="C68:C69"/>
    <mergeCell ref="C82:C83"/>
    <mergeCell ref="B53:H53"/>
    <mergeCell ref="B54:H54"/>
    <mergeCell ref="B60:B62"/>
    <mergeCell ref="E60:E62"/>
    <mergeCell ref="F60:H60"/>
    <mergeCell ref="C216:C217"/>
    <mergeCell ref="B100:B102"/>
    <mergeCell ref="E100:E102"/>
    <mergeCell ref="F100:H100"/>
    <mergeCell ref="C166:C167"/>
    <mergeCell ref="C169:C170"/>
    <mergeCell ref="B201:H201"/>
    <mergeCell ref="B202:H202"/>
    <mergeCell ref="B208:B210"/>
    <mergeCell ref="E208:E210"/>
    <mergeCell ref="F208:H208"/>
    <mergeCell ref="C103:C104"/>
    <mergeCell ref="B156:H156"/>
    <mergeCell ref="B157:H157"/>
    <mergeCell ref="B163:B165"/>
    <mergeCell ref="E163:E165"/>
  </mergeCells>
  <printOptions horizontalCentered="1"/>
  <pageMargins left="0.59055118110236227" right="0.39370078740157483" top="0.78740157480314965" bottom="0.78740157480314965" header="0.31496062992125984" footer="0.59055118110236227"/>
  <pageSetup paperSize="9" scale="80" orientation="portrait" horizontalDpi="4294967293" verticalDpi="0" r:id="rId1"/>
  <headerFooter>
    <oddFooter>&amp;A&amp;RPage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H8"/>
  <sheetViews>
    <sheetView showGridLines="0" zoomScale="62" zoomScaleNormal="62" workbookViewId="0">
      <pane xSplit="3" ySplit="3" topLeftCell="D4" activePane="bottomRight" state="frozen"/>
      <selection pane="topRight" activeCell="D1" sqref="D1"/>
      <selection pane="bottomLeft" activeCell="A4" sqref="A4"/>
      <selection pane="bottomRight"/>
    </sheetView>
  </sheetViews>
  <sheetFormatPr defaultColWidth="9.1796875" defaultRowHeight="14.5"/>
  <cols>
    <col min="1" max="1" width="4.7265625" style="487" customWidth="1"/>
    <col min="2" max="2" width="9.1796875" style="487"/>
    <col min="3" max="3" width="9.7265625" style="487" customWidth="1"/>
    <col min="4" max="7" width="40.7265625" style="487" customWidth="1"/>
    <col min="8" max="8" width="48.7265625" style="487" customWidth="1"/>
    <col min="9" max="16384" width="9.1796875" style="487"/>
  </cols>
  <sheetData>
    <row r="1" spans="2:8" ht="21.75" customHeight="1"/>
    <row r="2" spans="2:8">
      <c r="B2" s="547" t="s">
        <v>476</v>
      </c>
      <c r="C2"/>
      <c r="D2"/>
      <c r="E2"/>
      <c r="F2"/>
      <c r="G2"/>
      <c r="H2"/>
    </row>
    <row r="3" spans="2:8" s="506" customFormat="1">
      <c r="B3" s="505" t="s">
        <v>477</v>
      </c>
      <c r="C3" s="505" t="s">
        <v>478</v>
      </c>
      <c r="D3" s="505" t="s">
        <v>588</v>
      </c>
      <c r="E3" s="505" t="s">
        <v>589</v>
      </c>
      <c r="F3" s="505" t="s">
        <v>590</v>
      </c>
      <c r="G3" s="505" t="s">
        <v>591</v>
      </c>
      <c r="H3" s="505" t="s">
        <v>612</v>
      </c>
    </row>
    <row r="4" spans="2:8" ht="141" customHeight="1">
      <c r="B4" s="488">
        <v>1</v>
      </c>
      <c r="C4" s="489" t="s">
        <v>508</v>
      </c>
      <c r="D4" s="490" t="s">
        <v>583</v>
      </c>
      <c r="E4" s="490" t="s">
        <v>592</v>
      </c>
      <c r="F4" s="490" t="s">
        <v>597</v>
      </c>
      <c r="G4" s="490" t="s">
        <v>602</v>
      </c>
      <c r="H4" s="490" t="s">
        <v>613</v>
      </c>
    </row>
    <row r="5" spans="2:8" ht="145.5" customHeight="1">
      <c r="B5" s="517">
        <v>2</v>
      </c>
      <c r="C5" s="518" t="s">
        <v>513</v>
      </c>
      <c r="D5" s="519" t="s">
        <v>584</v>
      </c>
      <c r="E5" s="519" t="s">
        <v>593</v>
      </c>
      <c r="F5" s="519" t="s">
        <v>598</v>
      </c>
      <c r="G5" s="519" t="s">
        <v>603</v>
      </c>
      <c r="H5" s="519" t="s">
        <v>614</v>
      </c>
    </row>
    <row r="6" spans="2:8" ht="144.75" customHeight="1">
      <c r="B6" s="488">
        <v>3</v>
      </c>
      <c r="C6" s="489" t="s">
        <v>514</v>
      </c>
      <c r="D6" s="490" t="s">
        <v>585</v>
      </c>
      <c r="E6" s="490" t="s">
        <v>594</v>
      </c>
      <c r="F6" s="490" t="s">
        <v>599</v>
      </c>
      <c r="G6" s="490" t="s">
        <v>604</v>
      </c>
      <c r="H6" s="490" t="s">
        <v>615</v>
      </c>
    </row>
    <row r="7" spans="2:8" ht="169.5" customHeight="1">
      <c r="B7" s="517">
        <v>4</v>
      </c>
      <c r="C7" s="518" t="s">
        <v>515</v>
      </c>
      <c r="D7" s="519" t="s">
        <v>586</v>
      </c>
      <c r="E7" s="519" t="s">
        <v>595</v>
      </c>
      <c r="F7" s="519" t="s">
        <v>600</v>
      </c>
      <c r="G7" s="519" t="s">
        <v>605</v>
      </c>
      <c r="H7" s="519" t="s">
        <v>616</v>
      </c>
    </row>
    <row r="8" spans="2:8" ht="169.5" customHeight="1">
      <c r="B8" s="488">
        <v>5</v>
      </c>
      <c r="C8" s="489" t="s">
        <v>516</v>
      </c>
      <c r="D8" s="490" t="s">
        <v>587</v>
      </c>
      <c r="E8" s="490" t="s">
        <v>596</v>
      </c>
      <c r="F8" s="490" t="s">
        <v>601</v>
      </c>
      <c r="G8" s="490" t="s">
        <v>606</v>
      </c>
      <c r="H8" s="490" t="s">
        <v>617</v>
      </c>
    </row>
  </sheetData>
  <sheetProtection password="CC3D" sheet="1" objects="1" scenarios="1"/>
  <protectedRanges>
    <protectedRange sqref="D4:H8" name="Range1"/>
  </protectedRanges>
  <printOptions horizontalCentered="1"/>
  <pageMargins left="0.70866141732283472" right="0.70866141732283472" top="0.74803149606299213" bottom="0.74803149606299213" header="0.31496062992125984" footer="0.31496062992125984"/>
  <pageSetup paperSize="9" scale="125"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8"/>
  </sheetPr>
  <dimension ref="B1:O43"/>
  <sheetViews>
    <sheetView showGridLines="0" zoomScale="115" zoomScaleNormal="115" zoomScaleSheetLayoutView="120" workbookViewId="0">
      <pane ySplit="3" topLeftCell="A4" activePane="bottomLeft" state="frozen"/>
      <selection pane="bottomLeft"/>
    </sheetView>
  </sheetViews>
  <sheetFormatPr defaultColWidth="9.1796875" defaultRowHeight="12.5"/>
  <cols>
    <col min="1" max="1" width="3.81640625" style="123" customWidth="1"/>
    <col min="2" max="2" width="4.26953125" style="123" customWidth="1"/>
    <col min="3" max="3" width="20.7265625" style="123" bestFit="1" customWidth="1"/>
    <col min="4" max="4" width="3.26953125" style="123" customWidth="1"/>
    <col min="5" max="5" width="14.1796875" style="123" customWidth="1"/>
    <col min="6" max="6" width="11.81640625" style="123" customWidth="1"/>
    <col min="7" max="7" width="9" style="123" customWidth="1"/>
    <col min="8" max="8" width="9.26953125" style="123" customWidth="1"/>
    <col min="9" max="9" width="4.26953125" style="123" customWidth="1"/>
    <col min="10" max="10" width="6.81640625" style="132" customWidth="1"/>
    <col min="11" max="14" width="9.1796875" style="123"/>
    <col min="15" max="15" width="7" style="123" customWidth="1"/>
    <col min="16" max="16384" width="9.1796875" style="123"/>
  </cols>
  <sheetData>
    <row r="1" spans="2:15" ht="13.5">
      <c r="M1" s="297" t="s">
        <v>170</v>
      </c>
    </row>
    <row r="2" spans="2:15" s="70" customFormat="1" ht="14.25" customHeight="1">
      <c r="B2" s="578" t="s">
        <v>59</v>
      </c>
      <c r="C2" s="578"/>
      <c r="D2" s="578"/>
      <c r="E2" s="578"/>
      <c r="F2" s="578"/>
      <c r="G2" s="578"/>
      <c r="H2" s="578"/>
      <c r="J2" s="131"/>
      <c r="M2" s="397" t="s">
        <v>712</v>
      </c>
    </row>
    <row r="3" spans="2:15" s="70" customFormat="1" ht="14.25" customHeight="1">
      <c r="B3" s="578" t="s">
        <v>417</v>
      </c>
      <c r="C3" s="578"/>
      <c r="D3" s="578"/>
      <c r="E3" s="578"/>
      <c r="F3" s="578"/>
      <c r="G3" s="578"/>
      <c r="H3" s="578"/>
      <c r="J3" s="131"/>
    </row>
    <row r="4" spans="2:15" s="70" customFormat="1" ht="11.25" customHeight="1">
      <c r="B4" s="99"/>
      <c r="C4" s="99"/>
      <c r="D4" s="99"/>
      <c r="E4" s="99"/>
      <c r="F4" s="99"/>
      <c r="G4" s="99"/>
      <c r="H4" s="99"/>
      <c r="J4" s="140" t="s">
        <v>61</v>
      </c>
      <c r="K4" s="141"/>
      <c r="L4" s="141"/>
      <c r="M4" s="141"/>
      <c r="N4" s="141"/>
      <c r="O4" s="142"/>
    </row>
    <row r="5" spans="2:15" s="79" customFormat="1">
      <c r="B5" s="100" t="s">
        <v>18</v>
      </c>
      <c r="C5" s="101" t="s">
        <v>418</v>
      </c>
      <c r="D5" s="102" t="s">
        <v>41</v>
      </c>
      <c r="E5" s="124" t="s">
        <v>713</v>
      </c>
      <c r="F5" s="103"/>
      <c r="G5" s="103"/>
      <c r="H5" s="104"/>
      <c r="J5" s="226" t="s">
        <v>95</v>
      </c>
      <c r="K5" s="139" t="s">
        <v>132</v>
      </c>
      <c r="L5" s="137"/>
      <c r="M5" s="136"/>
      <c r="N5" s="138"/>
      <c r="O5" s="143"/>
    </row>
    <row r="6" spans="2:15" s="79" customFormat="1">
      <c r="B6" s="100"/>
      <c r="C6" s="101" t="s">
        <v>20</v>
      </c>
      <c r="D6" s="102" t="s">
        <v>41</v>
      </c>
      <c r="E6" s="105" t="s">
        <v>714</v>
      </c>
      <c r="F6" s="106"/>
      <c r="G6" s="106"/>
      <c r="H6" s="104"/>
      <c r="J6" s="226" t="s">
        <v>96</v>
      </c>
      <c r="K6" s="139" t="s">
        <v>62</v>
      </c>
      <c r="L6" s="139"/>
      <c r="M6" s="136"/>
      <c r="N6" s="138"/>
      <c r="O6" s="143"/>
    </row>
    <row r="7" spans="2:15" s="79" customFormat="1">
      <c r="B7" s="100"/>
      <c r="C7" s="101" t="s">
        <v>42</v>
      </c>
      <c r="D7" s="102" t="s">
        <v>41</v>
      </c>
      <c r="E7" s="105" t="s">
        <v>84</v>
      </c>
      <c r="F7" s="106"/>
      <c r="G7" s="106"/>
      <c r="H7" s="104"/>
      <c r="J7" s="226" t="s">
        <v>97</v>
      </c>
      <c r="K7" s="139" t="s">
        <v>63</v>
      </c>
      <c r="L7" s="136"/>
      <c r="M7" s="136"/>
      <c r="N7" s="136"/>
      <c r="O7" s="143"/>
    </row>
    <row r="8" spans="2:15" s="79" customFormat="1">
      <c r="B8" s="100"/>
      <c r="C8" s="101" t="s">
        <v>21</v>
      </c>
      <c r="D8" s="102" t="s">
        <v>41</v>
      </c>
      <c r="E8" s="105" t="s">
        <v>715</v>
      </c>
      <c r="F8" s="106"/>
      <c r="G8" s="106"/>
      <c r="H8" s="104"/>
      <c r="J8" s="226" t="s">
        <v>98</v>
      </c>
      <c r="K8" s="139" t="s">
        <v>64</v>
      </c>
      <c r="L8" s="136"/>
      <c r="M8" s="136"/>
      <c r="N8" s="136"/>
      <c r="O8" s="143"/>
    </row>
    <row r="9" spans="2:15" s="79" customFormat="1">
      <c r="B9" s="100"/>
      <c r="C9" s="101" t="s">
        <v>142</v>
      </c>
      <c r="D9" s="102" t="s">
        <v>41</v>
      </c>
      <c r="E9" s="105" t="s">
        <v>140</v>
      </c>
      <c r="F9" s="237" t="s">
        <v>716</v>
      </c>
      <c r="G9" s="105" t="s">
        <v>141</v>
      </c>
      <c r="H9" s="104"/>
      <c r="J9" s="226" t="s">
        <v>99</v>
      </c>
      <c r="K9" s="139" t="s">
        <v>126</v>
      </c>
      <c r="L9" s="136"/>
      <c r="M9" s="136"/>
      <c r="N9" s="136"/>
      <c r="O9" s="143"/>
    </row>
    <row r="10" spans="2:15" s="79" customFormat="1">
      <c r="B10" s="100"/>
      <c r="C10" s="101" t="s">
        <v>82</v>
      </c>
      <c r="D10" s="102" t="s">
        <v>41</v>
      </c>
      <c r="E10" s="105" t="s">
        <v>419</v>
      </c>
      <c r="F10" s="106"/>
      <c r="G10" s="106"/>
      <c r="H10" s="104"/>
      <c r="J10" s="226" t="s">
        <v>100</v>
      </c>
      <c r="K10" s="139" t="s">
        <v>129</v>
      </c>
      <c r="L10" s="136"/>
      <c r="M10" s="136"/>
      <c r="N10" s="136"/>
      <c r="O10" s="143"/>
    </row>
    <row r="11" spans="2:15" s="79" customFormat="1">
      <c r="B11" s="100"/>
      <c r="C11" s="101" t="s">
        <v>23</v>
      </c>
      <c r="D11" s="102" t="s">
        <v>41</v>
      </c>
      <c r="E11" s="105" t="s">
        <v>426</v>
      </c>
      <c r="F11" s="106"/>
      <c r="G11" s="106"/>
      <c r="H11" s="104"/>
      <c r="J11" s="226" t="s">
        <v>101</v>
      </c>
      <c r="K11" s="139" t="s">
        <v>133</v>
      </c>
      <c r="L11" s="136"/>
      <c r="M11" s="136"/>
      <c r="N11" s="136"/>
      <c r="O11" s="143"/>
    </row>
    <row r="12" spans="2:15" s="79" customFormat="1">
      <c r="B12" s="100"/>
      <c r="C12" s="101" t="s">
        <v>24</v>
      </c>
      <c r="D12" s="102" t="s">
        <v>41</v>
      </c>
      <c r="E12" s="105" t="s">
        <v>420</v>
      </c>
      <c r="F12" s="106"/>
      <c r="G12" s="106"/>
      <c r="H12" s="104"/>
      <c r="J12" s="226" t="s">
        <v>102</v>
      </c>
      <c r="K12" s="139" t="s">
        <v>65</v>
      </c>
      <c r="L12" s="136"/>
      <c r="M12" s="136"/>
      <c r="N12" s="136"/>
      <c r="O12" s="143"/>
    </row>
    <row r="13" spans="2:15" s="79" customFormat="1">
      <c r="B13" s="100"/>
      <c r="C13" s="101" t="s">
        <v>25</v>
      </c>
      <c r="D13" s="102" t="s">
        <v>41</v>
      </c>
      <c r="E13" s="105" t="s">
        <v>86</v>
      </c>
      <c r="F13" s="106"/>
      <c r="G13" s="106"/>
      <c r="H13" s="104"/>
      <c r="J13" s="226" t="s">
        <v>103</v>
      </c>
      <c r="K13" s="139" t="s">
        <v>66</v>
      </c>
      <c r="L13" s="136"/>
      <c r="M13" s="136"/>
      <c r="N13" s="136"/>
      <c r="O13" s="143"/>
    </row>
    <row r="14" spans="2:15" s="79" customFormat="1">
      <c r="B14" s="100"/>
      <c r="C14" s="101" t="s">
        <v>26</v>
      </c>
      <c r="D14" s="102" t="s">
        <v>41</v>
      </c>
      <c r="E14" s="105" t="s">
        <v>131</v>
      </c>
      <c r="F14" s="106"/>
      <c r="G14" s="106"/>
      <c r="H14" s="104"/>
      <c r="J14" s="226" t="s">
        <v>104</v>
      </c>
      <c r="K14" s="139" t="s">
        <v>134</v>
      </c>
      <c r="L14" s="136"/>
      <c r="M14" s="136"/>
      <c r="N14" s="136"/>
      <c r="O14" s="143"/>
    </row>
    <row r="15" spans="2:15" s="79" customFormat="1">
      <c r="B15" s="100"/>
      <c r="C15" s="101" t="s">
        <v>43</v>
      </c>
      <c r="D15" s="102" t="s">
        <v>41</v>
      </c>
      <c r="E15" s="108" t="s">
        <v>611</v>
      </c>
      <c r="F15" s="103"/>
      <c r="G15" s="103"/>
      <c r="H15" s="104"/>
      <c r="J15" s="226" t="s">
        <v>105</v>
      </c>
      <c r="K15" s="139" t="s">
        <v>67</v>
      </c>
      <c r="L15" s="136"/>
      <c r="M15" s="136"/>
      <c r="N15" s="136"/>
      <c r="O15" s="143"/>
    </row>
    <row r="16" spans="2:15" s="79" customFormat="1">
      <c r="B16" s="100"/>
      <c r="C16" s="101"/>
      <c r="D16" s="102"/>
      <c r="E16" s="104"/>
      <c r="F16" s="104"/>
      <c r="G16" s="104"/>
      <c r="H16" s="104"/>
      <c r="J16" s="227"/>
      <c r="K16" s="139"/>
      <c r="L16" s="136"/>
      <c r="M16" s="136"/>
      <c r="N16" s="136"/>
      <c r="O16" s="143"/>
    </row>
    <row r="17" spans="2:15" s="79" customFormat="1">
      <c r="B17" s="100" t="s">
        <v>27</v>
      </c>
      <c r="C17" s="101" t="s">
        <v>44</v>
      </c>
      <c r="D17" s="102" t="s">
        <v>41</v>
      </c>
      <c r="E17" s="124" t="s">
        <v>421</v>
      </c>
      <c r="F17" s="103"/>
      <c r="G17" s="103"/>
      <c r="H17" s="104"/>
      <c r="J17" s="226" t="s">
        <v>106</v>
      </c>
      <c r="K17" s="139" t="str">
        <f>"Tuliskan "&amp;C17&amp;""</f>
        <v>Tuliskan Nama Kepsek</v>
      </c>
      <c r="L17" s="136"/>
      <c r="M17" s="136"/>
      <c r="N17" s="136"/>
      <c r="O17" s="143"/>
    </row>
    <row r="18" spans="2:15" s="79" customFormat="1">
      <c r="B18" s="100"/>
      <c r="C18" s="101" t="s">
        <v>20</v>
      </c>
      <c r="D18" s="102" t="s">
        <v>41</v>
      </c>
      <c r="E18" s="105" t="s">
        <v>422</v>
      </c>
      <c r="F18" s="106"/>
      <c r="G18" s="106"/>
      <c r="H18" s="104"/>
      <c r="J18" s="226" t="s">
        <v>107</v>
      </c>
      <c r="K18" s="139" t="str">
        <f>"Tuliskan "&amp;C18&amp;""</f>
        <v>Tuliskan N I P</v>
      </c>
      <c r="L18" s="136"/>
      <c r="M18" s="136"/>
      <c r="N18" s="136"/>
      <c r="O18" s="143"/>
    </row>
    <row r="19" spans="2:15" s="79" customFormat="1">
      <c r="B19" s="100"/>
      <c r="C19" s="101" t="s">
        <v>83</v>
      </c>
      <c r="D19" s="102" t="s">
        <v>41</v>
      </c>
      <c r="E19" s="105" t="s">
        <v>47</v>
      </c>
      <c r="F19" s="106"/>
      <c r="G19" s="106"/>
      <c r="H19" s="104"/>
      <c r="J19" s="226" t="s">
        <v>108</v>
      </c>
      <c r="K19" s="139" t="str">
        <f>"Tuliskan "&amp;C19&amp;""</f>
        <v>Tuliskan Jabatan</v>
      </c>
      <c r="L19" s="136"/>
      <c r="M19" s="136"/>
      <c r="N19" s="136"/>
      <c r="O19" s="143"/>
    </row>
    <row r="20" spans="2:15" s="79" customFormat="1">
      <c r="B20" s="100"/>
      <c r="C20" s="101" t="s">
        <v>22</v>
      </c>
      <c r="D20" s="102" t="s">
        <v>41</v>
      </c>
      <c r="E20" s="105" t="s">
        <v>425</v>
      </c>
      <c r="F20" s="106"/>
      <c r="G20" s="106"/>
      <c r="H20" s="104"/>
      <c r="J20" s="226" t="s">
        <v>109</v>
      </c>
      <c r="K20" s="139" t="str">
        <f>"Tuliskan "&amp;C20&amp;""&amp;" / TMT Gol."</f>
        <v>Tuliskan Pangkat / Gol. / TMT Gol.</v>
      </c>
      <c r="L20" s="136"/>
      <c r="M20" s="136"/>
      <c r="N20" s="136"/>
      <c r="O20" s="143"/>
    </row>
    <row r="21" spans="2:15" s="79" customFormat="1">
      <c r="B21" s="100"/>
      <c r="C21" s="101" t="s">
        <v>23</v>
      </c>
      <c r="D21" s="102" t="s">
        <v>41</v>
      </c>
      <c r="E21" s="105" t="s">
        <v>85</v>
      </c>
      <c r="F21" s="237"/>
      <c r="G21" s="106"/>
      <c r="H21" s="104"/>
      <c r="J21" s="226" t="s">
        <v>110</v>
      </c>
      <c r="K21" s="139" t="str">
        <f>"Tuliskan "&amp;C21&amp;""</f>
        <v>Tuliskan Masa Kerja</v>
      </c>
      <c r="L21" s="136"/>
      <c r="M21" s="136"/>
      <c r="N21" s="136"/>
      <c r="O21" s="143"/>
    </row>
    <row r="22" spans="2:15" s="79" customFormat="1">
      <c r="B22" s="100"/>
      <c r="C22" s="101" t="s">
        <v>24</v>
      </c>
      <c r="D22" s="102" t="s">
        <v>41</v>
      </c>
      <c r="E22" s="105" t="s">
        <v>128</v>
      </c>
      <c r="F22" s="106"/>
      <c r="G22" s="106"/>
      <c r="H22" s="104"/>
      <c r="J22" s="226" t="s">
        <v>111</v>
      </c>
      <c r="K22" s="139" t="str">
        <f>"Tuliskan "&amp;C22&amp;""</f>
        <v>Tuliskan Jenis Kelamin</v>
      </c>
      <c r="L22" s="136"/>
      <c r="M22" s="136"/>
      <c r="N22" s="136"/>
      <c r="O22" s="143"/>
    </row>
    <row r="23" spans="2:15" s="79" customFormat="1">
      <c r="B23" s="100"/>
      <c r="C23" s="101" t="s">
        <v>25</v>
      </c>
      <c r="D23" s="102" t="s">
        <v>41</v>
      </c>
      <c r="E23" s="105" t="s">
        <v>86</v>
      </c>
      <c r="F23" s="106"/>
      <c r="G23" s="106"/>
      <c r="H23" s="104"/>
      <c r="J23" s="226" t="s">
        <v>112</v>
      </c>
      <c r="K23" s="139" t="str">
        <f>"Tuliskan "&amp;C23&amp;""</f>
        <v>Tuliskan Pend. Terakhir</v>
      </c>
      <c r="L23" s="136"/>
      <c r="M23" s="136"/>
      <c r="N23" s="136"/>
      <c r="O23" s="143"/>
    </row>
    <row r="24" spans="2:15" s="79" customFormat="1">
      <c r="B24" s="100"/>
      <c r="C24" s="101" t="s">
        <v>26</v>
      </c>
      <c r="D24" s="102" t="s">
        <v>41</v>
      </c>
      <c r="E24" s="105" t="s">
        <v>423</v>
      </c>
      <c r="F24" s="106"/>
      <c r="G24" s="106"/>
      <c r="H24" s="104"/>
      <c r="J24" s="226" t="s">
        <v>113</v>
      </c>
      <c r="K24" s="139" t="str">
        <f>"Tuliskan "&amp;C24&amp;""</f>
        <v>Tuliskan Spesialisasi</v>
      </c>
      <c r="L24" s="136"/>
      <c r="M24" s="136"/>
      <c r="N24" s="136"/>
      <c r="O24" s="143"/>
    </row>
    <row r="25" spans="2:15" s="79" customFormat="1">
      <c r="B25" s="100"/>
      <c r="C25" s="101"/>
      <c r="D25" s="102"/>
      <c r="E25" s="104"/>
      <c r="F25" s="104"/>
      <c r="G25" s="104"/>
      <c r="H25" s="104"/>
      <c r="J25" s="227"/>
      <c r="K25" s="139"/>
      <c r="L25" s="136"/>
      <c r="M25" s="136"/>
      <c r="N25" s="136"/>
      <c r="O25" s="143"/>
    </row>
    <row r="26" spans="2:15" s="79" customFormat="1">
      <c r="B26" s="100" t="s">
        <v>45</v>
      </c>
      <c r="C26" s="101" t="s">
        <v>28</v>
      </c>
      <c r="D26" s="102" t="s">
        <v>41</v>
      </c>
      <c r="E26" s="124" t="s">
        <v>618</v>
      </c>
      <c r="F26" s="103"/>
      <c r="G26" s="103"/>
      <c r="H26" s="104"/>
      <c r="J26" s="226" t="s">
        <v>114</v>
      </c>
      <c r="K26" s="139" t="str">
        <f t="shared" ref="K26:K31" si="0">"Tuliskan "&amp;C26&amp;""</f>
        <v>Tuliskan Nama Instansi/Sklh.</v>
      </c>
      <c r="L26" s="136"/>
      <c r="M26" s="136"/>
      <c r="N26" s="136"/>
      <c r="O26" s="143"/>
    </row>
    <row r="27" spans="2:15" s="79" customFormat="1">
      <c r="B27" s="100"/>
      <c r="C27" s="101" t="s">
        <v>29</v>
      </c>
      <c r="D27" s="102" t="s">
        <v>41</v>
      </c>
      <c r="E27" s="105" t="s">
        <v>87</v>
      </c>
      <c r="F27" s="106"/>
      <c r="G27" s="106"/>
      <c r="H27" s="104"/>
      <c r="J27" s="226" t="s">
        <v>115</v>
      </c>
      <c r="K27" s="139" t="str">
        <f t="shared" si="0"/>
        <v>Tuliskan Telepon / Fax</v>
      </c>
      <c r="L27" s="136"/>
      <c r="M27" s="136"/>
      <c r="N27" s="136"/>
      <c r="O27" s="143"/>
    </row>
    <row r="28" spans="2:15" s="79" customFormat="1">
      <c r="B28" s="100"/>
      <c r="C28" s="101" t="s">
        <v>30</v>
      </c>
      <c r="D28" s="102" t="s">
        <v>41</v>
      </c>
      <c r="E28" s="105" t="s">
        <v>88</v>
      </c>
      <c r="F28" s="106"/>
      <c r="G28" s="106"/>
      <c r="H28" s="104"/>
      <c r="J28" s="226" t="s">
        <v>116</v>
      </c>
      <c r="K28" s="139" t="str">
        <f t="shared" si="0"/>
        <v>Tuliskan Kelurahan</v>
      </c>
      <c r="L28" s="136"/>
      <c r="M28" s="136"/>
      <c r="N28" s="136"/>
      <c r="O28" s="143"/>
    </row>
    <row r="29" spans="2:15" s="79" customFormat="1">
      <c r="B29" s="100"/>
      <c r="C29" s="101" t="s">
        <v>31</v>
      </c>
      <c r="D29" s="102" t="s">
        <v>41</v>
      </c>
      <c r="E29" s="105" t="s">
        <v>89</v>
      </c>
      <c r="F29" s="106"/>
      <c r="G29" s="106"/>
      <c r="H29" s="104"/>
      <c r="J29" s="226" t="s">
        <v>117</v>
      </c>
      <c r="K29" s="139" t="str">
        <f t="shared" si="0"/>
        <v>Tuliskan Kecamatan</v>
      </c>
      <c r="L29" s="136"/>
      <c r="M29" s="136"/>
      <c r="N29" s="136"/>
      <c r="O29" s="143"/>
    </row>
    <row r="30" spans="2:15" s="79" customFormat="1">
      <c r="B30" s="100"/>
      <c r="C30" s="101" t="s">
        <v>644</v>
      </c>
      <c r="D30" s="102" t="s">
        <v>41</v>
      </c>
      <c r="E30" s="105" t="s">
        <v>90</v>
      </c>
      <c r="F30" s="106"/>
      <c r="G30" s="106"/>
      <c r="H30" s="104"/>
      <c r="J30" s="226" t="s">
        <v>118</v>
      </c>
      <c r="K30" s="139" t="str">
        <f t="shared" si="0"/>
        <v>Tuliskan Kabupaten</v>
      </c>
      <c r="L30" s="136"/>
      <c r="M30" s="136"/>
      <c r="N30" s="136"/>
      <c r="O30" s="143"/>
    </row>
    <row r="31" spans="2:15" s="79" customFormat="1">
      <c r="B31" s="100"/>
      <c r="C31" s="101" t="s">
        <v>46</v>
      </c>
      <c r="D31" s="102" t="s">
        <v>41</v>
      </c>
      <c r="E31" s="105" t="s">
        <v>91</v>
      </c>
      <c r="F31" s="106"/>
      <c r="G31" s="106"/>
      <c r="H31" s="104"/>
      <c r="J31" s="226" t="s">
        <v>119</v>
      </c>
      <c r="K31" s="139" t="str">
        <f t="shared" si="0"/>
        <v>Tuliskan Provinsi</v>
      </c>
      <c r="L31" s="136"/>
      <c r="M31" s="136"/>
      <c r="N31" s="136"/>
      <c r="O31" s="143"/>
    </row>
    <row r="32" spans="2:15" s="79" customFormat="1">
      <c r="B32" s="100"/>
      <c r="C32" s="101"/>
      <c r="D32" s="102"/>
      <c r="E32" s="109"/>
      <c r="F32" s="107"/>
      <c r="G32" s="107"/>
      <c r="H32" s="104"/>
      <c r="J32" s="228"/>
      <c r="K32" s="139"/>
      <c r="L32" s="136"/>
      <c r="M32" s="136"/>
      <c r="N32" s="136"/>
      <c r="O32" s="143"/>
    </row>
    <row r="33" spans="2:15" s="79" customFormat="1">
      <c r="B33" s="100" t="s">
        <v>49</v>
      </c>
      <c r="C33" s="101" t="s">
        <v>50</v>
      </c>
      <c r="D33" s="102" t="s">
        <v>41</v>
      </c>
      <c r="E33" s="124" t="s">
        <v>719</v>
      </c>
      <c r="F33" s="103"/>
      <c r="G33" s="103"/>
      <c r="H33" s="104"/>
      <c r="J33" s="226" t="s">
        <v>120</v>
      </c>
      <c r="K33" s="139" t="str">
        <f t="shared" ref="K33:K38" si="1">"Tuliskan "&amp;C33&amp;""</f>
        <v>Tuliskan Penilai</v>
      </c>
      <c r="L33" s="136"/>
      <c r="M33" s="136"/>
      <c r="N33" s="136"/>
      <c r="O33" s="143"/>
    </row>
    <row r="34" spans="2:15" s="79" customFormat="1">
      <c r="B34" s="100"/>
      <c r="C34" s="101" t="s">
        <v>48</v>
      </c>
      <c r="D34" s="102" t="s">
        <v>41</v>
      </c>
      <c r="E34" s="105" t="s">
        <v>130</v>
      </c>
      <c r="F34" s="106"/>
      <c r="G34" s="106"/>
      <c r="H34" s="104"/>
      <c r="J34" s="226" t="s">
        <v>121</v>
      </c>
      <c r="K34" s="139" t="str">
        <f t="shared" si="1"/>
        <v>Tuliskan NIP</v>
      </c>
      <c r="L34" s="136"/>
      <c r="M34" s="136"/>
      <c r="N34" s="136"/>
      <c r="O34" s="143"/>
    </row>
    <row r="35" spans="2:15" s="79" customFormat="1">
      <c r="B35" s="100"/>
      <c r="C35" s="101" t="s">
        <v>51</v>
      </c>
      <c r="D35" s="102" t="s">
        <v>41</v>
      </c>
      <c r="E35" s="105" t="s">
        <v>424</v>
      </c>
      <c r="F35" s="106"/>
      <c r="G35" s="106"/>
      <c r="H35" s="104"/>
      <c r="J35" s="226" t="s">
        <v>122</v>
      </c>
      <c r="K35" s="139" t="str">
        <f t="shared" si="1"/>
        <v>Tuliskan SK Penugasan</v>
      </c>
      <c r="L35" s="136"/>
      <c r="M35" s="136"/>
      <c r="N35" s="136"/>
      <c r="O35" s="143"/>
    </row>
    <row r="36" spans="2:15" s="79" customFormat="1">
      <c r="B36" s="100"/>
      <c r="C36" s="101" t="s">
        <v>52</v>
      </c>
      <c r="D36" s="102" t="s">
        <v>41</v>
      </c>
      <c r="E36" s="105" t="s">
        <v>92</v>
      </c>
      <c r="F36" s="106"/>
      <c r="G36" s="106"/>
      <c r="H36" s="104"/>
      <c r="J36" s="226" t="s">
        <v>123</v>
      </c>
      <c r="K36" s="139" t="str">
        <f t="shared" si="1"/>
        <v>Tuliskan Nomor</v>
      </c>
      <c r="L36" s="136"/>
      <c r="M36" s="136"/>
      <c r="N36" s="136"/>
      <c r="O36" s="143"/>
    </row>
    <row r="37" spans="2:15" s="79" customFormat="1">
      <c r="B37" s="100"/>
      <c r="C37" s="101" t="s">
        <v>53</v>
      </c>
      <c r="D37" s="102" t="s">
        <v>41</v>
      </c>
      <c r="E37" s="110" t="s">
        <v>93</v>
      </c>
      <c r="F37" s="106"/>
      <c r="G37" s="106"/>
      <c r="H37" s="104"/>
      <c r="J37" s="229" t="s">
        <v>124</v>
      </c>
      <c r="K37" s="139" t="str">
        <f t="shared" si="1"/>
        <v>Tuliskan Tanggal</v>
      </c>
      <c r="L37" s="136"/>
      <c r="M37" s="136"/>
      <c r="N37" s="136"/>
      <c r="O37" s="143"/>
    </row>
    <row r="38" spans="2:15" s="79" customFormat="1">
      <c r="B38" s="100"/>
      <c r="C38" s="101" t="s">
        <v>54</v>
      </c>
      <c r="D38" s="102" t="s">
        <v>41</v>
      </c>
      <c r="E38" s="110" t="s">
        <v>718</v>
      </c>
      <c r="F38" s="106"/>
      <c r="G38" s="106"/>
      <c r="H38" s="104"/>
      <c r="J38" s="229" t="s">
        <v>125</v>
      </c>
      <c r="K38" s="139" t="str">
        <f t="shared" si="1"/>
        <v>Tuliskan Berlaku sampai dgn</v>
      </c>
      <c r="L38" s="136"/>
      <c r="M38" s="136"/>
      <c r="N38" s="136"/>
      <c r="O38" s="143"/>
    </row>
    <row r="39" spans="2:15" s="79" customFormat="1">
      <c r="B39" s="100"/>
      <c r="C39" s="101"/>
      <c r="D39" s="104"/>
      <c r="E39" s="104"/>
      <c r="F39" s="104"/>
      <c r="G39" s="104"/>
      <c r="H39" s="104"/>
      <c r="J39" s="144"/>
      <c r="K39" s="136"/>
      <c r="L39" s="136"/>
      <c r="M39" s="136"/>
      <c r="N39" s="136"/>
      <c r="O39" s="143"/>
    </row>
    <row r="40" spans="2:15" s="89" customFormat="1" ht="12.75" customHeight="1">
      <c r="B40" s="111"/>
      <c r="C40" s="112"/>
      <c r="D40" s="113" t="s">
        <v>32</v>
      </c>
      <c r="E40" s="114"/>
      <c r="F40" s="115" t="s">
        <v>33</v>
      </c>
      <c r="G40" s="116"/>
      <c r="H40" s="117" t="s">
        <v>55</v>
      </c>
      <c r="J40" s="144"/>
      <c r="K40" s="138"/>
      <c r="L40" s="138"/>
      <c r="M40" s="138"/>
      <c r="N40" s="138"/>
      <c r="O40" s="145"/>
    </row>
    <row r="41" spans="2:15" s="89" customFormat="1" ht="12.75" customHeight="1">
      <c r="B41" s="111"/>
      <c r="C41" s="116" t="s">
        <v>717</v>
      </c>
      <c r="D41" s="118" t="s">
        <v>56</v>
      </c>
      <c r="E41" s="119" t="s">
        <v>718</v>
      </c>
      <c r="F41" s="115" t="s">
        <v>34</v>
      </c>
      <c r="G41" s="116" t="s">
        <v>127</v>
      </c>
      <c r="H41" s="646" t="s">
        <v>631</v>
      </c>
      <c r="J41" s="144"/>
      <c r="K41" s="146" t="s">
        <v>68</v>
      </c>
      <c r="L41" s="138"/>
      <c r="M41" s="138"/>
      <c r="N41" s="138"/>
      <c r="O41" s="145"/>
    </row>
    <row r="42" spans="2:15" s="89" customFormat="1" ht="25">
      <c r="B42" s="111"/>
      <c r="C42" s="118" t="s">
        <v>35</v>
      </c>
      <c r="D42" s="118"/>
      <c r="E42" s="120" t="s">
        <v>35</v>
      </c>
      <c r="F42" s="115" t="s">
        <v>36</v>
      </c>
      <c r="G42" s="117"/>
      <c r="H42" s="647"/>
      <c r="J42" s="144"/>
      <c r="K42" s="648" t="s">
        <v>69</v>
      </c>
      <c r="L42" s="581"/>
      <c r="M42" s="581"/>
      <c r="N42" s="581"/>
      <c r="O42" s="145"/>
    </row>
    <row r="43" spans="2:15">
      <c r="F43" s="121"/>
      <c r="G43" s="122"/>
      <c r="J43" s="147"/>
      <c r="K43" s="148"/>
      <c r="L43" s="148"/>
      <c r="M43" s="148"/>
      <c r="N43" s="148"/>
      <c r="O43" s="149"/>
    </row>
  </sheetData>
  <sheetProtection password="CC3D" sheet="1" objects="1" scenarios="1"/>
  <protectedRanges>
    <protectedRange sqref="C30" name="Range5"/>
    <protectedRange sqref="E33:E38 C41 E41 G40:G41" name="Range3"/>
    <protectedRange algorithmName="SHA-512" hashValue="9kEz3iVKk0CPUYGaidoHnEbDML7zDAj+h6I7DCKarO5LP+qK2q3MEveBKAQOBGeRNblyGjnkt2okRfXWLltMwQ==" saltValue="9/VlYqVU1nl9YRMwcOhtDQ==" spinCount="100000" sqref="F9:G9 M2 F21 E17:E24 E5:E15" name="Range1"/>
    <protectedRange sqref="H41:H42" name="Range4"/>
    <protectedRange sqref="E26:E31" name="Range6"/>
  </protectedRanges>
  <mergeCells count="4">
    <mergeCell ref="B2:H2"/>
    <mergeCell ref="B3:H3"/>
    <mergeCell ref="H41:H42"/>
    <mergeCell ref="K42:N42"/>
  </mergeCells>
  <pageMargins left="0.98425196850393704" right="0.74803149606299213" top="0.98425196850393704" bottom="0.74803149606299213" header="0.51181102362204722" footer="0.51181102362204722"/>
  <pageSetup paperSize="9" scale="115" orientation="portrait" horizontalDpi="4294967292"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499984740745262"/>
  </sheetPr>
  <dimension ref="A1:WVR183"/>
  <sheetViews>
    <sheetView showGridLines="0" zoomScale="85" zoomScaleNormal="85" zoomScaleSheetLayoutView="55" workbookViewId="0">
      <pane xSplit="2" ySplit="2" topLeftCell="C3" activePane="bottomRight" state="frozen"/>
      <selection pane="topRight" activeCell="C1" sqref="C1"/>
      <selection pane="bottomLeft" activeCell="A3" sqref="A3"/>
      <selection pane="bottomRight"/>
    </sheetView>
  </sheetViews>
  <sheetFormatPr defaultRowHeight="13"/>
  <cols>
    <col min="1" max="1" width="5.26953125" style="5" customWidth="1"/>
    <col min="2" max="2" width="6.26953125" style="7" customWidth="1"/>
    <col min="3" max="5" width="20.54296875" style="5" customWidth="1"/>
    <col min="6" max="6" width="22.1796875" style="5" customWidth="1"/>
    <col min="7" max="7" width="15.1796875" style="8" customWidth="1"/>
    <col min="8" max="8" width="5.81640625" style="5" customWidth="1"/>
    <col min="9" max="9" width="7" style="31" hidden="1" customWidth="1"/>
    <col min="10" max="13" width="5.81640625" style="4" hidden="1" customWidth="1"/>
    <col min="14" max="235" width="9.1796875" style="5"/>
    <col min="236" max="236" width="5.26953125" style="5" customWidth="1"/>
    <col min="237" max="253" width="5.81640625" style="5" customWidth="1"/>
    <col min="254" max="254" width="0" style="5" hidden="1" customWidth="1"/>
    <col min="255" max="255" width="5.81640625" style="5" customWidth="1"/>
    <col min="256" max="256" width="4" style="5" customWidth="1"/>
    <col min="257" max="491" width="9.1796875" style="5"/>
    <col min="492" max="492" width="5.26953125" style="5" customWidth="1"/>
    <col min="493" max="509" width="5.81640625" style="5" customWidth="1"/>
    <col min="510" max="510" width="0" style="5" hidden="1" customWidth="1"/>
    <col min="511" max="511" width="5.81640625" style="5" customWidth="1"/>
    <col min="512" max="512" width="4" style="5" customWidth="1"/>
    <col min="513" max="747" width="9.1796875" style="5"/>
    <col min="748" max="748" width="5.26953125" style="5" customWidth="1"/>
    <col min="749" max="765" width="5.81640625" style="5" customWidth="1"/>
    <col min="766" max="766" width="0" style="5" hidden="1" customWidth="1"/>
    <col min="767" max="767" width="5.81640625" style="5" customWidth="1"/>
    <col min="768" max="768" width="4" style="5" customWidth="1"/>
    <col min="769" max="1003" width="9.1796875" style="5"/>
    <col min="1004" max="1004" width="5.26953125" style="5" customWidth="1"/>
    <col min="1005" max="1021" width="5.81640625" style="5" customWidth="1"/>
    <col min="1022" max="1022" width="0" style="5" hidden="1" customWidth="1"/>
    <col min="1023" max="1023" width="5.81640625" style="5" customWidth="1"/>
    <col min="1024" max="1024" width="4" style="5" customWidth="1"/>
    <col min="1025" max="1259" width="9.1796875" style="5"/>
    <col min="1260" max="1260" width="5.26953125" style="5" customWidth="1"/>
    <col min="1261" max="1277" width="5.81640625" style="5" customWidth="1"/>
    <col min="1278" max="1278" width="0" style="5" hidden="1" customWidth="1"/>
    <col min="1279" max="1279" width="5.81640625" style="5" customWidth="1"/>
    <col min="1280" max="1280" width="4" style="5" customWidth="1"/>
    <col min="1281" max="1515" width="9.1796875" style="5"/>
    <col min="1516" max="1516" width="5.26953125" style="5" customWidth="1"/>
    <col min="1517" max="1533" width="5.81640625" style="5" customWidth="1"/>
    <col min="1534" max="1534" width="0" style="5" hidden="1" customWidth="1"/>
    <col min="1535" max="1535" width="5.81640625" style="5" customWidth="1"/>
    <col min="1536" max="1536" width="4" style="5" customWidth="1"/>
    <col min="1537" max="1771" width="9.1796875" style="5"/>
    <col min="1772" max="1772" width="5.26953125" style="5" customWidth="1"/>
    <col min="1773" max="1789" width="5.81640625" style="5" customWidth="1"/>
    <col min="1790" max="1790" width="0" style="5" hidden="1" customWidth="1"/>
    <col min="1791" max="1791" width="5.81640625" style="5" customWidth="1"/>
    <col min="1792" max="1792" width="4" style="5" customWidth="1"/>
    <col min="1793" max="2027" width="9.1796875" style="5"/>
    <col min="2028" max="2028" width="5.26953125" style="5" customWidth="1"/>
    <col min="2029" max="2045" width="5.81640625" style="5" customWidth="1"/>
    <col min="2046" max="2046" width="0" style="5" hidden="1" customWidth="1"/>
    <col min="2047" max="2047" width="5.81640625" style="5" customWidth="1"/>
    <col min="2048" max="2048" width="4" style="5" customWidth="1"/>
    <col min="2049" max="2283" width="9.1796875" style="5"/>
    <col min="2284" max="2284" width="5.26953125" style="5" customWidth="1"/>
    <col min="2285" max="2301" width="5.81640625" style="5" customWidth="1"/>
    <col min="2302" max="2302" width="0" style="5" hidden="1" customWidth="1"/>
    <col min="2303" max="2303" width="5.81640625" style="5" customWidth="1"/>
    <col min="2304" max="2304" width="4" style="5" customWidth="1"/>
    <col min="2305" max="2539" width="9.1796875" style="5"/>
    <col min="2540" max="2540" width="5.26953125" style="5" customWidth="1"/>
    <col min="2541" max="2557" width="5.81640625" style="5" customWidth="1"/>
    <col min="2558" max="2558" width="0" style="5" hidden="1" customWidth="1"/>
    <col min="2559" max="2559" width="5.81640625" style="5" customWidth="1"/>
    <col min="2560" max="2560" width="4" style="5" customWidth="1"/>
    <col min="2561" max="2795" width="9.1796875" style="5"/>
    <col min="2796" max="2796" width="5.26953125" style="5" customWidth="1"/>
    <col min="2797" max="2813" width="5.81640625" style="5" customWidth="1"/>
    <col min="2814" max="2814" width="0" style="5" hidden="1" customWidth="1"/>
    <col min="2815" max="2815" width="5.81640625" style="5" customWidth="1"/>
    <col min="2816" max="2816" width="4" style="5" customWidth="1"/>
    <col min="2817" max="3051" width="9.1796875" style="5"/>
    <col min="3052" max="3052" width="5.26953125" style="5" customWidth="1"/>
    <col min="3053" max="3069" width="5.81640625" style="5" customWidth="1"/>
    <col min="3070" max="3070" width="0" style="5" hidden="1" customWidth="1"/>
    <col min="3071" max="3071" width="5.81640625" style="5" customWidth="1"/>
    <col min="3072" max="3072" width="4" style="5" customWidth="1"/>
    <col min="3073" max="3307" width="9.1796875" style="5"/>
    <col min="3308" max="3308" width="5.26953125" style="5" customWidth="1"/>
    <col min="3309" max="3325" width="5.81640625" style="5" customWidth="1"/>
    <col min="3326" max="3326" width="0" style="5" hidden="1" customWidth="1"/>
    <col min="3327" max="3327" width="5.81640625" style="5" customWidth="1"/>
    <col min="3328" max="3328" width="4" style="5" customWidth="1"/>
    <col min="3329" max="3563" width="9.1796875" style="5"/>
    <col min="3564" max="3564" width="5.26953125" style="5" customWidth="1"/>
    <col min="3565" max="3581" width="5.81640625" style="5" customWidth="1"/>
    <col min="3582" max="3582" width="0" style="5" hidden="1" customWidth="1"/>
    <col min="3583" max="3583" width="5.81640625" style="5" customWidth="1"/>
    <col min="3584" max="3584" width="4" style="5" customWidth="1"/>
    <col min="3585" max="3819" width="9.1796875" style="5"/>
    <col min="3820" max="3820" width="5.26953125" style="5" customWidth="1"/>
    <col min="3821" max="3837" width="5.81640625" style="5" customWidth="1"/>
    <col min="3838" max="3838" width="0" style="5" hidden="1" customWidth="1"/>
    <col min="3839" max="3839" width="5.81640625" style="5" customWidth="1"/>
    <col min="3840" max="3840" width="4" style="5" customWidth="1"/>
    <col min="3841" max="4075" width="9.1796875" style="5"/>
    <col min="4076" max="4076" width="5.26953125" style="5" customWidth="1"/>
    <col min="4077" max="4093" width="5.81640625" style="5" customWidth="1"/>
    <col min="4094" max="4094" width="0" style="5" hidden="1" customWidth="1"/>
    <col min="4095" max="4095" width="5.81640625" style="5" customWidth="1"/>
    <col min="4096" max="4096" width="4" style="5" customWidth="1"/>
    <col min="4097" max="4331" width="9.1796875" style="5"/>
    <col min="4332" max="4332" width="5.26953125" style="5" customWidth="1"/>
    <col min="4333" max="4349" width="5.81640625" style="5" customWidth="1"/>
    <col min="4350" max="4350" width="0" style="5" hidden="1" customWidth="1"/>
    <col min="4351" max="4351" width="5.81640625" style="5" customWidth="1"/>
    <col min="4352" max="4352" width="4" style="5" customWidth="1"/>
    <col min="4353" max="4587" width="9.1796875" style="5"/>
    <col min="4588" max="4588" width="5.26953125" style="5" customWidth="1"/>
    <col min="4589" max="4605" width="5.81640625" style="5" customWidth="1"/>
    <col min="4606" max="4606" width="0" style="5" hidden="1" customWidth="1"/>
    <col min="4607" max="4607" width="5.81640625" style="5" customWidth="1"/>
    <col min="4608" max="4608" width="4" style="5" customWidth="1"/>
    <col min="4609" max="4843" width="9.1796875" style="5"/>
    <col min="4844" max="4844" width="5.26953125" style="5" customWidth="1"/>
    <col min="4845" max="4861" width="5.81640625" style="5" customWidth="1"/>
    <col min="4862" max="4862" width="0" style="5" hidden="1" customWidth="1"/>
    <col min="4863" max="4863" width="5.81640625" style="5" customWidth="1"/>
    <col min="4864" max="4864" width="4" style="5" customWidth="1"/>
    <col min="4865" max="5099" width="9.1796875" style="5"/>
    <col min="5100" max="5100" width="5.26953125" style="5" customWidth="1"/>
    <col min="5101" max="5117" width="5.81640625" style="5" customWidth="1"/>
    <col min="5118" max="5118" width="0" style="5" hidden="1" customWidth="1"/>
    <col min="5119" max="5119" width="5.81640625" style="5" customWidth="1"/>
    <col min="5120" max="5120" width="4" style="5" customWidth="1"/>
    <col min="5121" max="5355" width="9.1796875" style="5"/>
    <col min="5356" max="5356" width="5.26953125" style="5" customWidth="1"/>
    <col min="5357" max="5373" width="5.81640625" style="5" customWidth="1"/>
    <col min="5374" max="5374" width="0" style="5" hidden="1" customWidth="1"/>
    <col min="5375" max="5375" width="5.81640625" style="5" customWidth="1"/>
    <col min="5376" max="5376" width="4" style="5" customWidth="1"/>
    <col min="5377" max="5611" width="9.1796875" style="5"/>
    <col min="5612" max="5612" width="5.26953125" style="5" customWidth="1"/>
    <col min="5613" max="5629" width="5.81640625" style="5" customWidth="1"/>
    <col min="5630" max="5630" width="0" style="5" hidden="1" customWidth="1"/>
    <col min="5631" max="5631" width="5.81640625" style="5" customWidth="1"/>
    <col min="5632" max="5632" width="4" style="5" customWidth="1"/>
    <col min="5633" max="5867" width="9.1796875" style="5"/>
    <col min="5868" max="5868" width="5.26953125" style="5" customWidth="1"/>
    <col min="5869" max="5885" width="5.81640625" style="5" customWidth="1"/>
    <col min="5886" max="5886" width="0" style="5" hidden="1" customWidth="1"/>
    <col min="5887" max="5887" width="5.81640625" style="5" customWidth="1"/>
    <col min="5888" max="5888" width="4" style="5" customWidth="1"/>
    <col min="5889" max="6123" width="9.1796875" style="5"/>
    <col min="6124" max="6124" width="5.26953125" style="5" customWidth="1"/>
    <col min="6125" max="6141" width="5.81640625" style="5" customWidth="1"/>
    <col min="6142" max="6142" width="0" style="5" hidden="1" customWidth="1"/>
    <col min="6143" max="6143" width="5.81640625" style="5" customWidth="1"/>
    <col min="6144" max="6144" width="4" style="5" customWidth="1"/>
    <col min="6145" max="6379" width="9.1796875" style="5"/>
    <col min="6380" max="6380" width="5.26953125" style="5" customWidth="1"/>
    <col min="6381" max="6397" width="5.81640625" style="5" customWidth="1"/>
    <col min="6398" max="6398" width="0" style="5" hidden="1" customWidth="1"/>
    <col min="6399" max="6399" width="5.81640625" style="5" customWidth="1"/>
    <col min="6400" max="6400" width="4" style="5" customWidth="1"/>
    <col min="6401" max="6635" width="9.1796875" style="5"/>
    <col min="6636" max="6636" width="5.26953125" style="5" customWidth="1"/>
    <col min="6637" max="6653" width="5.81640625" style="5" customWidth="1"/>
    <col min="6654" max="6654" width="0" style="5" hidden="1" customWidth="1"/>
    <col min="6655" max="6655" width="5.81640625" style="5" customWidth="1"/>
    <col min="6656" max="6656" width="4" style="5" customWidth="1"/>
    <col min="6657" max="6891" width="9.1796875" style="5"/>
    <col min="6892" max="6892" width="5.26953125" style="5" customWidth="1"/>
    <col min="6893" max="6909" width="5.81640625" style="5" customWidth="1"/>
    <col min="6910" max="6910" width="0" style="5" hidden="1" customWidth="1"/>
    <col min="6911" max="6911" width="5.81640625" style="5" customWidth="1"/>
    <col min="6912" max="6912" width="4" style="5" customWidth="1"/>
    <col min="6913" max="7147" width="9.1796875" style="5"/>
    <col min="7148" max="7148" width="5.26953125" style="5" customWidth="1"/>
    <col min="7149" max="7165" width="5.81640625" style="5" customWidth="1"/>
    <col min="7166" max="7166" width="0" style="5" hidden="1" customWidth="1"/>
    <col min="7167" max="7167" width="5.81640625" style="5" customWidth="1"/>
    <col min="7168" max="7168" width="4" style="5" customWidth="1"/>
    <col min="7169" max="7403" width="9.1796875" style="5"/>
    <col min="7404" max="7404" width="5.26953125" style="5" customWidth="1"/>
    <col min="7405" max="7421" width="5.81640625" style="5" customWidth="1"/>
    <col min="7422" max="7422" width="0" style="5" hidden="1" customWidth="1"/>
    <col min="7423" max="7423" width="5.81640625" style="5" customWidth="1"/>
    <col min="7424" max="7424" width="4" style="5" customWidth="1"/>
    <col min="7425" max="7659" width="9.1796875" style="5"/>
    <col min="7660" max="7660" width="5.26953125" style="5" customWidth="1"/>
    <col min="7661" max="7677" width="5.81640625" style="5" customWidth="1"/>
    <col min="7678" max="7678" width="0" style="5" hidden="1" customWidth="1"/>
    <col min="7679" max="7679" width="5.81640625" style="5" customWidth="1"/>
    <col min="7680" max="7680" width="4" style="5" customWidth="1"/>
    <col min="7681" max="7915" width="9.1796875" style="5"/>
    <col min="7916" max="7916" width="5.26953125" style="5" customWidth="1"/>
    <col min="7917" max="7933" width="5.81640625" style="5" customWidth="1"/>
    <col min="7934" max="7934" width="0" style="5" hidden="1" customWidth="1"/>
    <col min="7935" max="7935" width="5.81640625" style="5" customWidth="1"/>
    <col min="7936" max="7936" width="4" style="5" customWidth="1"/>
    <col min="7937" max="8171" width="9.1796875" style="5"/>
    <col min="8172" max="8172" width="5.26953125" style="5" customWidth="1"/>
    <col min="8173" max="8189" width="5.81640625" style="5" customWidth="1"/>
    <col min="8190" max="8190" width="0" style="5" hidden="1" customWidth="1"/>
    <col min="8191" max="8191" width="5.81640625" style="5" customWidth="1"/>
    <col min="8192" max="8192" width="4" style="5" customWidth="1"/>
    <col min="8193" max="8427" width="9.1796875" style="5"/>
    <col min="8428" max="8428" width="5.26953125" style="5" customWidth="1"/>
    <col min="8429" max="8445" width="5.81640625" style="5" customWidth="1"/>
    <col min="8446" max="8446" width="0" style="5" hidden="1" customWidth="1"/>
    <col min="8447" max="8447" width="5.81640625" style="5" customWidth="1"/>
    <col min="8448" max="8448" width="4" style="5" customWidth="1"/>
    <col min="8449" max="8683" width="9.1796875" style="5"/>
    <col min="8684" max="8684" width="5.26953125" style="5" customWidth="1"/>
    <col min="8685" max="8701" width="5.81640625" style="5" customWidth="1"/>
    <col min="8702" max="8702" width="0" style="5" hidden="1" customWidth="1"/>
    <col min="8703" max="8703" width="5.81640625" style="5" customWidth="1"/>
    <col min="8704" max="8704" width="4" style="5" customWidth="1"/>
    <col min="8705" max="8939" width="9.1796875" style="5"/>
    <col min="8940" max="8940" width="5.26953125" style="5" customWidth="1"/>
    <col min="8941" max="8957" width="5.81640625" style="5" customWidth="1"/>
    <col min="8958" max="8958" width="0" style="5" hidden="1" customWidth="1"/>
    <col min="8959" max="8959" width="5.81640625" style="5" customWidth="1"/>
    <col min="8960" max="8960" width="4" style="5" customWidth="1"/>
    <col min="8961" max="9195" width="9.1796875" style="5"/>
    <col min="9196" max="9196" width="5.26953125" style="5" customWidth="1"/>
    <col min="9197" max="9213" width="5.81640625" style="5" customWidth="1"/>
    <col min="9214" max="9214" width="0" style="5" hidden="1" customWidth="1"/>
    <col min="9215" max="9215" width="5.81640625" style="5" customWidth="1"/>
    <col min="9216" max="9216" width="4" style="5" customWidth="1"/>
    <col min="9217" max="9451" width="9.1796875" style="5"/>
    <col min="9452" max="9452" width="5.26953125" style="5" customWidth="1"/>
    <col min="9453" max="9469" width="5.81640625" style="5" customWidth="1"/>
    <col min="9470" max="9470" width="0" style="5" hidden="1" customWidth="1"/>
    <col min="9471" max="9471" width="5.81640625" style="5" customWidth="1"/>
    <col min="9472" max="9472" width="4" style="5" customWidth="1"/>
    <col min="9473" max="9707" width="9.1796875" style="5"/>
    <col min="9708" max="9708" width="5.26953125" style="5" customWidth="1"/>
    <col min="9709" max="9725" width="5.81640625" style="5" customWidth="1"/>
    <col min="9726" max="9726" width="0" style="5" hidden="1" customWidth="1"/>
    <col min="9727" max="9727" width="5.81640625" style="5" customWidth="1"/>
    <col min="9728" max="9728" width="4" style="5" customWidth="1"/>
    <col min="9729" max="9963" width="9.1796875" style="5"/>
    <col min="9964" max="9964" width="5.26953125" style="5" customWidth="1"/>
    <col min="9965" max="9981" width="5.81640625" style="5" customWidth="1"/>
    <col min="9982" max="9982" width="0" style="5" hidden="1" customWidth="1"/>
    <col min="9983" max="9983" width="5.81640625" style="5" customWidth="1"/>
    <col min="9984" max="9984" width="4" style="5" customWidth="1"/>
    <col min="9985" max="10219" width="9.1796875" style="5"/>
    <col min="10220" max="10220" width="5.26953125" style="5" customWidth="1"/>
    <col min="10221" max="10237" width="5.81640625" style="5" customWidth="1"/>
    <col min="10238" max="10238" width="0" style="5" hidden="1" customWidth="1"/>
    <col min="10239" max="10239" width="5.81640625" style="5" customWidth="1"/>
    <col min="10240" max="10240" width="4" style="5" customWidth="1"/>
    <col min="10241" max="10475" width="9.1796875" style="5"/>
    <col min="10476" max="10476" width="5.26953125" style="5" customWidth="1"/>
    <col min="10477" max="10493" width="5.81640625" style="5" customWidth="1"/>
    <col min="10494" max="10494" width="0" style="5" hidden="1" customWidth="1"/>
    <col min="10495" max="10495" width="5.81640625" style="5" customWidth="1"/>
    <col min="10496" max="10496" width="4" style="5" customWidth="1"/>
    <col min="10497" max="10731" width="9.1796875" style="5"/>
    <col min="10732" max="10732" width="5.26953125" style="5" customWidth="1"/>
    <col min="10733" max="10749" width="5.81640625" style="5" customWidth="1"/>
    <col min="10750" max="10750" width="0" style="5" hidden="1" customWidth="1"/>
    <col min="10751" max="10751" width="5.81640625" style="5" customWidth="1"/>
    <col min="10752" max="10752" width="4" style="5" customWidth="1"/>
    <col min="10753" max="10987" width="9.1796875" style="5"/>
    <col min="10988" max="10988" width="5.26953125" style="5" customWidth="1"/>
    <col min="10989" max="11005" width="5.81640625" style="5" customWidth="1"/>
    <col min="11006" max="11006" width="0" style="5" hidden="1" customWidth="1"/>
    <col min="11007" max="11007" width="5.81640625" style="5" customWidth="1"/>
    <col min="11008" max="11008" width="4" style="5" customWidth="1"/>
    <col min="11009" max="11243" width="9.1796875" style="5"/>
    <col min="11244" max="11244" width="5.26953125" style="5" customWidth="1"/>
    <col min="11245" max="11261" width="5.81640625" style="5" customWidth="1"/>
    <col min="11262" max="11262" width="0" style="5" hidden="1" customWidth="1"/>
    <col min="11263" max="11263" width="5.81640625" style="5" customWidth="1"/>
    <col min="11264" max="11264" width="4" style="5" customWidth="1"/>
    <col min="11265" max="11499" width="9.1796875" style="5"/>
    <col min="11500" max="11500" width="5.26953125" style="5" customWidth="1"/>
    <col min="11501" max="11517" width="5.81640625" style="5" customWidth="1"/>
    <col min="11518" max="11518" width="0" style="5" hidden="1" customWidth="1"/>
    <col min="11519" max="11519" width="5.81640625" style="5" customWidth="1"/>
    <col min="11520" max="11520" width="4" style="5" customWidth="1"/>
    <col min="11521" max="11755" width="9.1796875" style="5"/>
    <col min="11756" max="11756" width="5.26953125" style="5" customWidth="1"/>
    <col min="11757" max="11773" width="5.81640625" style="5" customWidth="1"/>
    <col min="11774" max="11774" width="0" style="5" hidden="1" customWidth="1"/>
    <col min="11775" max="11775" width="5.81640625" style="5" customWidth="1"/>
    <col min="11776" max="11776" width="4" style="5" customWidth="1"/>
    <col min="11777" max="12011" width="9.1796875" style="5"/>
    <col min="12012" max="12012" width="5.26953125" style="5" customWidth="1"/>
    <col min="12013" max="12029" width="5.81640625" style="5" customWidth="1"/>
    <col min="12030" max="12030" width="0" style="5" hidden="1" customWidth="1"/>
    <col min="12031" max="12031" width="5.81640625" style="5" customWidth="1"/>
    <col min="12032" max="12032" width="4" style="5" customWidth="1"/>
    <col min="12033" max="12267" width="9.1796875" style="5"/>
    <col min="12268" max="12268" width="5.26953125" style="5" customWidth="1"/>
    <col min="12269" max="12285" width="5.81640625" style="5" customWidth="1"/>
    <col min="12286" max="12286" width="0" style="5" hidden="1" customWidth="1"/>
    <col min="12287" max="12287" width="5.81640625" style="5" customWidth="1"/>
    <col min="12288" max="12288" width="4" style="5" customWidth="1"/>
    <col min="12289" max="12523" width="9.1796875" style="5"/>
    <col min="12524" max="12524" width="5.26953125" style="5" customWidth="1"/>
    <col min="12525" max="12541" width="5.81640625" style="5" customWidth="1"/>
    <col min="12542" max="12542" width="0" style="5" hidden="1" customWidth="1"/>
    <col min="12543" max="12543" width="5.81640625" style="5" customWidth="1"/>
    <col min="12544" max="12544" width="4" style="5" customWidth="1"/>
    <col min="12545" max="12779" width="9.1796875" style="5"/>
    <col min="12780" max="12780" width="5.26953125" style="5" customWidth="1"/>
    <col min="12781" max="12797" width="5.81640625" style="5" customWidth="1"/>
    <col min="12798" max="12798" width="0" style="5" hidden="1" customWidth="1"/>
    <col min="12799" max="12799" width="5.81640625" style="5" customWidth="1"/>
    <col min="12800" max="12800" width="4" style="5" customWidth="1"/>
    <col min="12801" max="13035" width="9.1796875" style="5"/>
    <col min="13036" max="13036" width="5.26953125" style="5" customWidth="1"/>
    <col min="13037" max="13053" width="5.81640625" style="5" customWidth="1"/>
    <col min="13054" max="13054" width="0" style="5" hidden="1" customWidth="1"/>
    <col min="13055" max="13055" width="5.81640625" style="5" customWidth="1"/>
    <col min="13056" max="13056" width="4" style="5" customWidth="1"/>
    <col min="13057" max="13291" width="9.1796875" style="5"/>
    <col min="13292" max="13292" width="5.26953125" style="5" customWidth="1"/>
    <col min="13293" max="13309" width="5.81640625" style="5" customWidth="1"/>
    <col min="13310" max="13310" width="0" style="5" hidden="1" customWidth="1"/>
    <col min="13311" max="13311" width="5.81640625" style="5" customWidth="1"/>
    <col min="13312" max="13312" width="4" style="5" customWidth="1"/>
    <col min="13313" max="13547" width="9.1796875" style="5"/>
    <col min="13548" max="13548" width="5.26953125" style="5" customWidth="1"/>
    <col min="13549" max="13565" width="5.81640625" style="5" customWidth="1"/>
    <col min="13566" max="13566" width="0" style="5" hidden="1" customWidth="1"/>
    <col min="13567" max="13567" width="5.81640625" style="5" customWidth="1"/>
    <col min="13568" max="13568" width="4" style="5" customWidth="1"/>
    <col min="13569" max="13803" width="9.1796875" style="5"/>
    <col min="13804" max="13804" width="5.26953125" style="5" customWidth="1"/>
    <col min="13805" max="13821" width="5.81640625" style="5" customWidth="1"/>
    <col min="13822" max="13822" width="0" style="5" hidden="1" customWidth="1"/>
    <col min="13823" max="13823" width="5.81640625" style="5" customWidth="1"/>
    <col min="13824" max="13824" width="4" style="5" customWidth="1"/>
    <col min="13825" max="14059" width="9.1796875" style="5"/>
    <col min="14060" max="14060" width="5.26953125" style="5" customWidth="1"/>
    <col min="14061" max="14077" width="5.81640625" style="5" customWidth="1"/>
    <col min="14078" max="14078" width="0" style="5" hidden="1" customWidth="1"/>
    <col min="14079" max="14079" width="5.81640625" style="5" customWidth="1"/>
    <col min="14080" max="14080" width="4" style="5" customWidth="1"/>
    <col min="14081" max="14315" width="9.1796875" style="5"/>
    <col min="14316" max="14316" width="5.26953125" style="5" customWidth="1"/>
    <col min="14317" max="14333" width="5.81640625" style="5" customWidth="1"/>
    <col min="14334" max="14334" width="0" style="5" hidden="1" customWidth="1"/>
    <col min="14335" max="14335" width="5.81640625" style="5" customWidth="1"/>
    <col min="14336" max="14336" width="4" style="5" customWidth="1"/>
    <col min="14337" max="14571" width="9.1796875" style="5"/>
    <col min="14572" max="14572" width="5.26953125" style="5" customWidth="1"/>
    <col min="14573" max="14589" width="5.81640625" style="5" customWidth="1"/>
    <col min="14590" max="14590" width="0" style="5" hidden="1" customWidth="1"/>
    <col min="14591" max="14591" width="5.81640625" style="5" customWidth="1"/>
    <col min="14592" max="14592" width="4" style="5" customWidth="1"/>
    <col min="14593" max="14827" width="9.1796875" style="5"/>
    <col min="14828" max="14828" width="5.26953125" style="5" customWidth="1"/>
    <col min="14829" max="14845" width="5.81640625" style="5" customWidth="1"/>
    <col min="14846" max="14846" width="0" style="5" hidden="1" customWidth="1"/>
    <col min="14847" max="14847" width="5.81640625" style="5" customWidth="1"/>
    <col min="14848" max="14848" width="4" style="5" customWidth="1"/>
    <col min="14849" max="15083" width="9.1796875" style="5"/>
    <col min="15084" max="15084" width="5.26953125" style="5" customWidth="1"/>
    <col min="15085" max="15101" width="5.81640625" style="5" customWidth="1"/>
    <col min="15102" max="15102" width="0" style="5" hidden="1" customWidth="1"/>
    <col min="15103" max="15103" width="5.81640625" style="5" customWidth="1"/>
    <col min="15104" max="15104" width="4" style="5" customWidth="1"/>
    <col min="15105" max="15339" width="9.1796875" style="5"/>
    <col min="15340" max="15340" width="5.26953125" style="5" customWidth="1"/>
    <col min="15341" max="15357" width="5.81640625" style="5" customWidth="1"/>
    <col min="15358" max="15358" width="0" style="5" hidden="1" customWidth="1"/>
    <col min="15359" max="15359" width="5.81640625" style="5" customWidth="1"/>
    <col min="15360" max="15360" width="4" style="5" customWidth="1"/>
    <col min="15361" max="15595" width="9.1796875" style="5"/>
    <col min="15596" max="15596" width="5.26953125" style="5" customWidth="1"/>
    <col min="15597" max="15613" width="5.81640625" style="5" customWidth="1"/>
    <col min="15614" max="15614" width="0" style="5" hidden="1" customWidth="1"/>
    <col min="15615" max="15615" width="5.81640625" style="5" customWidth="1"/>
    <col min="15616" max="15616" width="4" style="5" customWidth="1"/>
    <col min="15617" max="15851" width="9.1796875" style="5"/>
    <col min="15852" max="15852" width="5.26953125" style="5" customWidth="1"/>
    <col min="15853" max="15869" width="5.81640625" style="5" customWidth="1"/>
    <col min="15870" max="15870" width="0" style="5" hidden="1" customWidth="1"/>
    <col min="15871" max="15871" width="5.81640625" style="5" customWidth="1"/>
    <col min="15872" max="15872" width="4" style="5" customWidth="1"/>
    <col min="15873" max="16107" width="9.1796875" style="5"/>
    <col min="16108" max="16108" width="5.26953125" style="5" customWidth="1"/>
    <col min="16109" max="16125" width="5.81640625" style="5" customWidth="1"/>
    <col min="16126" max="16126" width="0" style="5" hidden="1" customWidth="1"/>
    <col min="16127" max="16127" width="5.81640625" style="5" customWidth="1"/>
    <col min="16128" max="16128" width="4" style="5" customWidth="1"/>
    <col min="16129" max="16384" width="9.1796875" style="5"/>
  </cols>
  <sheetData>
    <row r="1" spans="1:16138" s="6" customFormat="1" ht="41.25" customHeight="1">
      <c r="A1" s="1"/>
      <c r="B1" s="2"/>
      <c r="C1" s="1"/>
      <c r="D1" s="1"/>
      <c r="E1" s="1"/>
      <c r="F1" s="1"/>
      <c r="G1" s="3"/>
      <c r="H1" s="1"/>
      <c r="I1" s="29"/>
      <c r="J1" s="4"/>
      <c r="K1" s="4"/>
      <c r="L1" s="4"/>
      <c r="M1" s="4"/>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row>
    <row r="2" spans="1:16138" ht="15.5">
      <c r="A2" s="1"/>
      <c r="B2" s="652" t="s">
        <v>490</v>
      </c>
      <c r="C2" s="652"/>
      <c r="D2" s="652"/>
      <c r="E2" s="652"/>
      <c r="F2" s="652"/>
      <c r="G2" s="652"/>
      <c r="H2" s="1"/>
      <c r="I2" s="29"/>
    </row>
    <row r="3" spans="1:16138" ht="14">
      <c r="A3" s="1"/>
      <c r="B3" s="25"/>
      <c r="C3" s="26"/>
      <c r="D3" s="23"/>
      <c r="E3" s="23"/>
      <c r="G3" s="24"/>
      <c r="H3" s="1"/>
      <c r="I3" s="29"/>
    </row>
    <row r="4" spans="1:16138" ht="14">
      <c r="A4" s="1"/>
      <c r="B4" s="25"/>
      <c r="C4" s="27"/>
      <c r="D4" s="27" t="s">
        <v>449</v>
      </c>
      <c r="E4" s="498" t="s">
        <v>491</v>
      </c>
      <c r="G4" s="24"/>
      <c r="H4" s="1"/>
      <c r="I4" s="29"/>
    </row>
    <row r="5" spans="1:16138" ht="14">
      <c r="A5" s="1"/>
      <c r="B5" s="25"/>
      <c r="C5" s="27"/>
      <c r="D5" s="27" t="s">
        <v>20</v>
      </c>
      <c r="E5" s="498" t="s">
        <v>491</v>
      </c>
      <c r="G5" s="24"/>
      <c r="H5" s="1"/>
      <c r="I5" s="29"/>
    </row>
    <row r="6" spans="1:16138" ht="14">
      <c r="A6" s="1"/>
      <c r="B6" s="25"/>
      <c r="C6" s="27"/>
      <c r="D6" s="27" t="s">
        <v>22</v>
      </c>
      <c r="E6" s="498" t="s">
        <v>491</v>
      </c>
      <c r="G6" s="24"/>
      <c r="H6" s="1"/>
      <c r="I6" s="29"/>
    </row>
    <row r="7" spans="1:16138" ht="14">
      <c r="A7" s="1"/>
      <c r="B7" s="25"/>
      <c r="C7" s="27"/>
      <c r="D7" s="27" t="s">
        <v>50</v>
      </c>
      <c r="E7" s="498" t="s">
        <v>491</v>
      </c>
      <c r="G7" s="24"/>
      <c r="H7" s="1"/>
      <c r="I7" s="29"/>
    </row>
    <row r="8" spans="1:16138" ht="14">
      <c r="A8" s="1"/>
      <c r="B8" s="25"/>
      <c r="C8" s="27"/>
      <c r="D8" s="27" t="s">
        <v>20</v>
      </c>
      <c r="E8" s="498" t="s">
        <v>491</v>
      </c>
      <c r="G8" s="24"/>
      <c r="H8" s="1"/>
      <c r="I8" s="29"/>
    </row>
    <row r="9" spans="1:16138" ht="14">
      <c r="A9" s="1"/>
      <c r="B9" s="25"/>
      <c r="C9" s="27"/>
      <c r="D9" s="27" t="s">
        <v>492</v>
      </c>
      <c r="E9" s="498" t="s">
        <v>491</v>
      </c>
      <c r="G9" s="24"/>
      <c r="H9" s="1"/>
      <c r="I9" s="29"/>
    </row>
    <row r="10" spans="1:16138" ht="14">
      <c r="A10" s="1"/>
      <c r="B10" s="25"/>
      <c r="C10" s="26"/>
      <c r="D10" s="23"/>
      <c r="E10" s="23"/>
      <c r="G10" s="24"/>
      <c r="H10" s="1"/>
      <c r="I10" s="29"/>
    </row>
    <row r="11" spans="1:16138" ht="14">
      <c r="A11" s="1"/>
      <c r="B11" s="25" t="s">
        <v>433</v>
      </c>
      <c r="C11" s="26"/>
      <c r="D11" s="23"/>
      <c r="E11" s="23"/>
      <c r="G11" s="24"/>
      <c r="H11" s="1"/>
      <c r="I11" s="29"/>
    </row>
    <row r="12" spans="1:16138" ht="14">
      <c r="A12" s="1"/>
      <c r="B12" s="25" t="s">
        <v>4</v>
      </c>
      <c r="C12" s="26"/>
      <c r="D12" s="23"/>
      <c r="E12" s="23"/>
      <c r="G12" s="24"/>
      <c r="H12" s="1"/>
      <c r="I12" s="29"/>
    </row>
    <row r="13" spans="1:16138" ht="14">
      <c r="A13" s="1"/>
      <c r="B13" s="48" t="s">
        <v>434</v>
      </c>
      <c r="C13" s="27"/>
      <c r="D13" s="23"/>
      <c r="E13" s="23"/>
      <c r="G13" s="24"/>
      <c r="H13" s="1"/>
      <c r="I13" s="29"/>
    </row>
    <row r="14" spans="1:16138" ht="34.5">
      <c r="A14" s="1"/>
      <c r="B14" s="128" t="s">
        <v>58</v>
      </c>
      <c r="C14" s="34"/>
      <c r="D14" s="130" t="s">
        <v>57</v>
      </c>
      <c r="E14" s="35"/>
      <c r="F14" s="36"/>
      <c r="G14" s="129" t="s">
        <v>135</v>
      </c>
      <c r="H14" s="1"/>
      <c r="I14" s="29"/>
    </row>
    <row r="15" spans="1:16138" ht="14">
      <c r="A15" s="1"/>
      <c r="B15" s="28"/>
      <c r="C15" s="19" t="s">
        <v>221</v>
      </c>
      <c r="D15" s="32"/>
      <c r="E15" s="32"/>
      <c r="F15" s="33"/>
      <c r="G15" s="37" t="str">
        <f>IF(I15=1,"Berkembang",IF(I15=2,"Layak",IF(I15=3,"Cakap",IF(I15=4,"Mahir",""))))</f>
        <v/>
      </c>
      <c r="H15" s="1"/>
      <c r="I15" s="29">
        <f>SUM(J15:J18)/K15*4</f>
        <v>0</v>
      </c>
      <c r="J15" s="4">
        <f>COUNTA(B15)</f>
        <v>0</v>
      </c>
      <c r="K15" s="4">
        <f>COUNTA(C15:C18)</f>
        <v>4</v>
      </c>
    </row>
    <row r="16" spans="1:16138" ht="14">
      <c r="A16" s="1"/>
      <c r="B16" s="28"/>
      <c r="C16" s="19" t="s">
        <v>222</v>
      </c>
      <c r="D16" s="32"/>
      <c r="E16" s="32"/>
      <c r="F16" s="33"/>
      <c r="G16" s="38"/>
      <c r="H16" s="1"/>
      <c r="I16" s="29"/>
      <c r="J16" s="4">
        <f t="shared" ref="J16:J18" si="0">COUNTA(B16)</f>
        <v>0</v>
      </c>
    </row>
    <row r="17" spans="1:13" ht="14">
      <c r="A17" s="1"/>
      <c r="B17" s="28"/>
      <c r="C17" s="19" t="s">
        <v>223</v>
      </c>
      <c r="D17" s="32"/>
      <c r="E17" s="32"/>
      <c r="F17" s="33"/>
      <c r="G17" s="38"/>
      <c r="H17" s="1"/>
      <c r="I17" s="29"/>
      <c r="J17" s="4">
        <f t="shared" si="0"/>
        <v>0</v>
      </c>
    </row>
    <row r="18" spans="1:13" ht="14">
      <c r="A18" s="1"/>
      <c r="B18" s="28"/>
      <c r="C18" s="19" t="s">
        <v>224</v>
      </c>
      <c r="D18" s="32"/>
      <c r="E18" s="32"/>
      <c r="F18" s="33"/>
      <c r="G18" s="39"/>
      <c r="H18" s="1"/>
      <c r="I18" s="29"/>
      <c r="J18" s="4">
        <f t="shared" si="0"/>
        <v>0</v>
      </c>
    </row>
    <row r="19" spans="1:13" s="10" customFormat="1">
      <c r="A19" s="1"/>
      <c r="B19" s="42"/>
      <c r="C19" s="43"/>
      <c r="D19" s="44"/>
      <c r="E19" s="46" t="str">
        <f>G14&amp;""</f>
        <v>TINGKAT KOMPETENSI</v>
      </c>
      <c r="F19" s="43"/>
      <c r="G19" s="45"/>
      <c r="H19" s="1"/>
      <c r="I19" s="29"/>
      <c r="J19" s="9"/>
      <c r="K19" s="9"/>
      <c r="L19" s="9"/>
      <c r="M19" s="9"/>
    </row>
    <row r="20" spans="1:13" s="10" customFormat="1" ht="20.25" customHeight="1" thickBot="1">
      <c r="A20" s="1"/>
      <c r="B20" s="40" t="s">
        <v>9</v>
      </c>
      <c r="C20" s="40" t="s">
        <v>5</v>
      </c>
      <c r="D20" s="41" t="s">
        <v>6</v>
      </c>
      <c r="E20" s="40" t="s">
        <v>7</v>
      </c>
      <c r="F20" s="40" t="s">
        <v>8</v>
      </c>
      <c r="G20" s="13" t="s">
        <v>1</v>
      </c>
      <c r="H20" s="1"/>
      <c r="I20" s="29"/>
      <c r="J20" s="9"/>
      <c r="K20" s="9"/>
      <c r="L20" s="9"/>
      <c r="M20" s="9"/>
    </row>
    <row r="21" spans="1:13" s="10" customFormat="1" ht="18.75" customHeight="1" thickTop="1" thickBot="1">
      <c r="A21" s="1"/>
      <c r="B21" s="14">
        <v>1</v>
      </c>
      <c r="C21" s="15" t="str">
        <f>IF(G15="Berkembang","v","")</f>
        <v/>
      </c>
      <c r="D21" s="15" t="str">
        <f>IF(G15="Layak","v","")</f>
        <v/>
      </c>
      <c r="E21" s="15" t="str">
        <f>IF(G15="Cakap","v","")</f>
        <v/>
      </c>
      <c r="F21" s="15" t="str">
        <f>IF(G15="Mahir","v","")</f>
        <v/>
      </c>
      <c r="G21" s="56" t="str">
        <f>IF(G15="Berkembang",1,IF(G15="Layak",2,IF(G15="Cakap",3,IF(G15="Mahir",4,""))))</f>
        <v/>
      </c>
      <c r="H21" s="1"/>
      <c r="I21" s="30" t="s">
        <v>13</v>
      </c>
      <c r="J21" s="9">
        <f>IF(COUNTA(C21)=1,1,0)</f>
        <v>1</v>
      </c>
      <c r="K21" s="9">
        <f>IF(COUNTA(D21)=1,2,0)</f>
        <v>2</v>
      </c>
      <c r="L21" s="9">
        <f>IF(COUNTA(E21)=1,3,0)</f>
        <v>3</v>
      </c>
      <c r="M21" s="9">
        <f>IF(COUNTA(F21)=1,4,0)</f>
        <v>4</v>
      </c>
    </row>
    <row r="22" spans="1:13" s="10" customFormat="1" ht="113" thickTop="1">
      <c r="A22" s="1"/>
      <c r="B22" s="16"/>
      <c r="C22" s="22" t="s">
        <v>225</v>
      </c>
      <c r="D22" s="22" t="s">
        <v>226</v>
      </c>
      <c r="E22" s="22" t="s">
        <v>227</v>
      </c>
      <c r="F22" s="22" t="s">
        <v>228</v>
      </c>
      <c r="G22" s="17"/>
      <c r="H22" s="1"/>
      <c r="I22" s="29"/>
    </row>
    <row r="23" spans="1:13" s="10" customFormat="1">
      <c r="A23" s="1"/>
      <c r="B23" s="20"/>
      <c r="C23" s="47"/>
      <c r="D23" s="47"/>
      <c r="E23" s="47"/>
      <c r="F23" s="47"/>
      <c r="G23" s="49"/>
      <c r="H23" s="1"/>
      <c r="I23" s="29"/>
    </row>
    <row r="24" spans="1:13" ht="14">
      <c r="A24" s="1"/>
      <c r="B24" s="25" t="s">
        <v>4</v>
      </c>
      <c r="C24" s="26"/>
      <c r="D24" s="23"/>
      <c r="E24" s="23"/>
      <c r="G24" s="24"/>
      <c r="H24" s="1"/>
      <c r="I24" s="29"/>
    </row>
    <row r="25" spans="1:13" ht="14">
      <c r="A25" s="1"/>
      <c r="B25" s="48" t="s">
        <v>435</v>
      </c>
      <c r="C25" s="27"/>
      <c r="D25" s="23"/>
      <c r="E25" s="23"/>
      <c r="G25" s="24"/>
      <c r="H25" s="1"/>
      <c r="I25" s="29"/>
    </row>
    <row r="26" spans="1:13" ht="34.5">
      <c r="A26" s="1"/>
      <c r="B26" s="128" t="s">
        <v>58</v>
      </c>
      <c r="C26" s="34"/>
      <c r="D26" s="130" t="s">
        <v>57</v>
      </c>
      <c r="E26" s="35"/>
      <c r="F26" s="36"/>
      <c r="G26" s="129" t="s">
        <v>135</v>
      </c>
      <c r="H26" s="1"/>
      <c r="I26" s="29"/>
    </row>
    <row r="27" spans="1:13" ht="14">
      <c r="A27" s="1"/>
      <c r="B27" s="28"/>
      <c r="C27" s="19" t="s">
        <v>229</v>
      </c>
      <c r="D27" s="32"/>
      <c r="E27" s="32"/>
      <c r="F27" s="33"/>
      <c r="G27" s="37" t="str">
        <f>IF(I27=1,"Berkembang",IF(I27=2,"Layak",IF(I27=3,"Cakap",IF(I27=4,"Mahir",""))))</f>
        <v/>
      </c>
      <c r="H27" s="1"/>
      <c r="I27" s="29">
        <f>SUM(J27:J30)/K27*4</f>
        <v>0</v>
      </c>
      <c r="J27" s="4">
        <f>COUNTA(B27)</f>
        <v>0</v>
      </c>
      <c r="K27" s="4">
        <f>COUNTA(C27:C30)</f>
        <v>4</v>
      </c>
    </row>
    <row r="28" spans="1:13" ht="14">
      <c r="A28" s="1"/>
      <c r="B28" s="28"/>
      <c r="C28" s="19" t="s">
        <v>230</v>
      </c>
      <c r="D28" s="32"/>
      <c r="E28" s="32"/>
      <c r="F28" s="33"/>
      <c r="G28" s="38"/>
      <c r="H28" s="1"/>
      <c r="I28" s="29"/>
      <c r="J28" s="4">
        <f t="shared" ref="J28:J30" si="1">COUNTA(B28)</f>
        <v>0</v>
      </c>
    </row>
    <row r="29" spans="1:13" ht="14">
      <c r="A29" s="1"/>
      <c r="B29" s="28"/>
      <c r="C29" s="19" t="s">
        <v>231</v>
      </c>
      <c r="D29" s="32"/>
      <c r="E29" s="32"/>
      <c r="F29" s="33"/>
      <c r="G29" s="38"/>
      <c r="H29" s="1"/>
      <c r="I29" s="29"/>
      <c r="J29" s="4">
        <f t="shared" si="1"/>
        <v>0</v>
      </c>
    </row>
    <row r="30" spans="1:13" ht="14">
      <c r="A30" s="1"/>
      <c r="B30" s="28"/>
      <c r="C30" s="19" t="s">
        <v>232</v>
      </c>
      <c r="D30" s="32"/>
      <c r="E30" s="32"/>
      <c r="F30" s="33"/>
      <c r="G30" s="39"/>
      <c r="H30" s="1"/>
      <c r="I30" s="29"/>
      <c r="J30" s="4">
        <f t="shared" si="1"/>
        <v>0</v>
      </c>
    </row>
    <row r="31" spans="1:13" s="10" customFormat="1">
      <c r="A31" s="1"/>
      <c r="B31" s="42"/>
      <c r="C31" s="43"/>
      <c r="D31" s="44"/>
      <c r="E31" s="46" t="str">
        <f>G26&amp;""</f>
        <v>TINGKAT KOMPETENSI</v>
      </c>
      <c r="F31" s="43"/>
      <c r="G31" s="45"/>
      <c r="H31" s="1"/>
      <c r="I31" s="29"/>
      <c r="J31" s="9"/>
      <c r="K31" s="9"/>
      <c r="L31" s="9"/>
      <c r="M31" s="9"/>
    </row>
    <row r="32" spans="1:13" s="10" customFormat="1" ht="20.25" customHeight="1" thickBot="1">
      <c r="A32" s="1"/>
      <c r="B32" s="40" t="s">
        <v>9</v>
      </c>
      <c r="C32" s="40" t="s">
        <v>5</v>
      </c>
      <c r="D32" s="41" t="s">
        <v>6</v>
      </c>
      <c r="E32" s="40" t="s">
        <v>7</v>
      </c>
      <c r="F32" s="40" t="s">
        <v>8</v>
      </c>
      <c r="G32" s="13" t="s">
        <v>1</v>
      </c>
      <c r="H32" s="1"/>
      <c r="I32" s="29"/>
      <c r="J32" s="9"/>
      <c r="K32" s="9"/>
      <c r="L32" s="9"/>
      <c r="M32" s="9"/>
    </row>
    <row r="33" spans="1:13" s="10" customFormat="1" ht="18.75" customHeight="1" thickTop="1" thickBot="1">
      <c r="A33" s="1"/>
      <c r="B33" s="14">
        <v>2</v>
      </c>
      <c r="C33" s="15" t="str">
        <f>IF(G27="Berkembang","v","")</f>
        <v/>
      </c>
      <c r="D33" s="15" t="str">
        <f>IF(G27="Layak","v","")</f>
        <v/>
      </c>
      <c r="E33" s="15" t="str">
        <f>IF(G27="Cakap","v","")</f>
        <v/>
      </c>
      <c r="F33" s="15" t="str">
        <f>IF(G27="Mahir","v","")</f>
        <v/>
      </c>
      <c r="G33" s="57" t="str">
        <f>IF(G27="Berkembang",1,IF(G27="Layak",2,IF(G27="Cakap",3,IF(G27="Mahir",4,""))))</f>
        <v/>
      </c>
      <c r="H33" s="1"/>
      <c r="I33" s="30" t="s">
        <v>10</v>
      </c>
      <c r="J33" s="9">
        <f>IF(COUNTA(C33)=1,1,0)</f>
        <v>1</v>
      </c>
      <c r="K33" s="9">
        <f>IF(COUNTA(D33)=1,2,0)</f>
        <v>2</v>
      </c>
      <c r="L33" s="9">
        <f>IF(COUNTA(E33)=1,3,0)</f>
        <v>3</v>
      </c>
      <c r="M33" s="9">
        <f>IF(COUNTA(F33)=1,4,0)</f>
        <v>4</v>
      </c>
    </row>
    <row r="34" spans="1:13" s="10" customFormat="1" ht="213" thickTop="1">
      <c r="A34" s="1"/>
      <c r="B34" s="16"/>
      <c r="C34" s="22" t="s">
        <v>233</v>
      </c>
      <c r="D34" s="22" t="s">
        <v>234</v>
      </c>
      <c r="E34" s="22" t="s">
        <v>235</v>
      </c>
      <c r="F34" s="22" t="s">
        <v>236</v>
      </c>
      <c r="G34" s="17"/>
      <c r="H34" s="1"/>
      <c r="I34" s="29"/>
    </row>
    <row r="35" spans="1:13" ht="14">
      <c r="A35" s="1"/>
      <c r="B35" s="50"/>
      <c r="C35" s="50"/>
      <c r="D35" s="51"/>
      <c r="E35" s="51"/>
      <c r="F35" s="52"/>
      <c r="G35" s="53"/>
      <c r="H35" s="1"/>
      <c r="I35" s="29"/>
    </row>
    <row r="36" spans="1:13" ht="14">
      <c r="A36" s="1"/>
      <c r="B36" s="25"/>
      <c r="C36" s="26"/>
      <c r="D36" s="23"/>
      <c r="E36" s="23"/>
      <c r="G36" s="24"/>
      <c r="H36" s="1"/>
      <c r="I36" s="29"/>
    </row>
    <row r="37" spans="1:13" ht="14">
      <c r="A37" s="1"/>
      <c r="B37" s="25" t="s">
        <v>4</v>
      </c>
      <c r="C37" s="26"/>
      <c r="D37" s="23"/>
      <c r="E37" s="23"/>
      <c r="G37" s="24"/>
      <c r="H37" s="1"/>
      <c r="I37" s="29"/>
    </row>
    <row r="38" spans="1:13" ht="14">
      <c r="A38" s="1"/>
      <c r="B38" s="48" t="s">
        <v>436</v>
      </c>
      <c r="C38" s="27"/>
      <c r="D38" s="23"/>
      <c r="E38" s="23"/>
      <c r="G38" s="24"/>
      <c r="H38" s="1"/>
      <c r="I38" s="29"/>
    </row>
    <row r="39" spans="1:13" ht="34.5">
      <c r="A39" s="1"/>
      <c r="B39" s="128" t="s">
        <v>58</v>
      </c>
      <c r="C39" s="34"/>
      <c r="D39" s="130" t="s">
        <v>57</v>
      </c>
      <c r="E39" s="35"/>
      <c r="F39" s="36"/>
      <c r="G39" s="129" t="s">
        <v>135</v>
      </c>
      <c r="H39" s="1"/>
      <c r="I39" s="29"/>
    </row>
    <row r="40" spans="1:13" ht="14">
      <c r="A40" s="1"/>
      <c r="B40" s="28"/>
      <c r="C40" s="19" t="s">
        <v>237</v>
      </c>
      <c r="D40" s="32"/>
      <c r="E40" s="32"/>
      <c r="F40" s="33"/>
      <c r="G40" s="37" t="str">
        <f>IF(I40=1,"Berkembang",IF(I40=2,"Layak",IF(I40=3,"Cakap",IF(I40=4,"Mahir",""))))</f>
        <v/>
      </c>
      <c r="H40" s="1"/>
      <c r="I40" s="29">
        <f>SUM(J40:J43)/K40*4</f>
        <v>0</v>
      </c>
      <c r="J40" s="4">
        <f>COUNTA(B40)</f>
        <v>0</v>
      </c>
      <c r="K40" s="4">
        <f>COUNTA(C40:C43)</f>
        <v>4</v>
      </c>
    </row>
    <row r="41" spans="1:13" ht="14">
      <c r="A41" s="1"/>
      <c r="B41" s="28"/>
      <c r="C41" s="19" t="s">
        <v>238</v>
      </c>
      <c r="D41" s="32"/>
      <c r="E41" s="32"/>
      <c r="F41" s="33"/>
      <c r="G41" s="38"/>
      <c r="H41" s="1"/>
      <c r="I41" s="29"/>
      <c r="J41" s="4">
        <f t="shared" ref="J41:J43" si="2">COUNTA(B41)</f>
        <v>0</v>
      </c>
    </row>
    <row r="42" spans="1:13" ht="14">
      <c r="A42" s="1"/>
      <c r="B42" s="28"/>
      <c r="C42" s="19" t="s">
        <v>239</v>
      </c>
      <c r="D42" s="32"/>
      <c r="E42" s="32"/>
      <c r="F42" s="33"/>
      <c r="G42" s="38"/>
      <c r="H42" s="1"/>
      <c r="I42" s="29"/>
      <c r="J42" s="4">
        <f t="shared" si="2"/>
        <v>0</v>
      </c>
    </row>
    <row r="43" spans="1:13" ht="14">
      <c r="A43" s="1"/>
      <c r="B43" s="28"/>
      <c r="C43" s="19" t="s">
        <v>240</v>
      </c>
      <c r="D43" s="32"/>
      <c r="E43" s="32"/>
      <c r="F43" s="33"/>
      <c r="G43" s="39"/>
      <c r="H43" s="1"/>
      <c r="I43" s="29"/>
      <c r="J43" s="4">
        <f t="shared" si="2"/>
        <v>0</v>
      </c>
    </row>
    <row r="44" spans="1:13" s="10" customFormat="1">
      <c r="A44" s="1"/>
      <c r="B44" s="42"/>
      <c r="C44" s="43"/>
      <c r="D44" s="44"/>
      <c r="E44" s="46" t="str">
        <f>G39&amp;""</f>
        <v>TINGKAT KOMPETENSI</v>
      </c>
      <c r="F44" s="43"/>
      <c r="G44" s="45"/>
      <c r="H44" s="1"/>
      <c r="I44" s="29"/>
      <c r="J44" s="9"/>
      <c r="K44" s="9"/>
      <c r="L44" s="9"/>
      <c r="M44" s="9"/>
    </row>
    <row r="45" spans="1:13" s="10" customFormat="1" ht="20.25" customHeight="1" thickBot="1">
      <c r="A45" s="1"/>
      <c r="B45" s="40" t="s">
        <v>9</v>
      </c>
      <c r="C45" s="40" t="s">
        <v>5</v>
      </c>
      <c r="D45" s="41" t="s">
        <v>6</v>
      </c>
      <c r="E45" s="40" t="s">
        <v>7</v>
      </c>
      <c r="F45" s="40" t="s">
        <v>8</v>
      </c>
      <c r="G45" s="13" t="s">
        <v>1</v>
      </c>
      <c r="H45" s="1"/>
      <c r="I45" s="29"/>
      <c r="J45" s="9"/>
      <c r="K45" s="9"/>
      <c r="L45" s="9"/>
      <c r="M45" s="9"/>
    </row>
    <row r="46" spans="1:13" s="10" customFormat="1" ht="18.75" customHeight="1" thickTop="1" thickBot="1">
      <c r="A46" s="1"/>
      <c r="B46" s="14">
        <v>3</v>
      </c>
      <c r="C46" s="15" t="str">
        <f>IF(G40="Berkembang","v","")</f>
        <v/>
      </c>
      <c r="D46" s="15" t="str">
        <f>IF(G40="Layak","v","")</f>
        <v/>
      </c>
      <c r="E46" s="15" t="str">
        <f>IF(G40="Cakap","v","")</f>
        <v/>
      </c>
      <c r="F46" s="15" t="str">
        <f>IF(G40="Mahir","v","")</f>
        <v/>
      </c>
      <c r="G46" s="57" t="str">
        <f>IF(G40="Berkembang",1,IF(G40="Layak",2,IF(G40="Cakap",3,IF(G40="Mahir",4,""))))</f>
        <v/>
      </c>
      <c r="H46" s="1"/>
      <c r="I46" s="30" t="s">
        <v>11</v>
      </c>
      <c r="J46" s="9">
        <f>IF(COUNTA(C46)=1,1,0)</f>
        <v>1</v>
      </c>
      <c r="K46" s="9">
        <f>IF(COUNTA(D46)=1,2,0)</f>
        <v>2</v>
      </c>
      <c r="L46" s="9">
        <f>IF(COUNTA(E46)=1,3,0)</f>
        <v>3</v>
      </c>
      <c r="M46" s="9">
        <f>IF(COUNTA(F46)=1,4,0)</f>
        <v>4</v>
      </c>
    </row>
    <row r="47" spans="1:13" s="10" customFormat="1" ht="125.5" thickTop="1">
      <c r="A47" s="1"/>
      <c r="B47" s="16"/>
      <c r="C47" s="22" t="s">
        <v>241</v>
      </c>
      <c r="D47" s="22" t="s">
        <v>242</v>
      </c>
      <c r="E47" s="22" t="s">
        <v>243</v>
      </c>
      <c r="F47" s="22" t="s">
        <v>244</v>
      </c>
      <c r="G47" s="17"/>
      <c r="H47" s="1"/>
      <c r="I47" s="29"/>
    </row>
    <row r="48" spans="1:13" ht="14">
      <c r="A48" s="1"/>
      <c r="B48" s="50"/>
      <c r="C48" s="50"/>
      <c r="D48" s="51"/>
      <c r="E48" s="51"/>
      <c r="F48" s="52"/>
      <c r="G48" s="53"/>
      <c r="H48" s="1"/>
      <c r="I48" s="29"/>
    </row>
    <row r="49" spans="1:13" ht="14">
      <c r="A49" s="1"/>
      <c r="B49" s="21"/>
      <c r="C49" s="21"/>
      <c r="D49" s="23"/>
      <c r="E49" s="23"/>
      <c r="G49" s="54"/>
      <c r="H49" s="1"/>
      <c r="I49" s="29"/>
    </row>
    <row r="50" spans="1:13" ht="14">
      <c r="A50" s="1"/>
      <c r="B50" s="25" t="s">
        <v>437</v>
      </c>
      <c r="C50" s="26"/>
      <c r="D50" s="23"/>
      <c r="E50" s="23"/>
      <c r="G50" s="24"/>
      <c r="H50" s="1"/>
      <c r="I50" s="29"/>
    </row>
    <row r="51" spans="1:13" ht="14">
      <c r="A51" s="1"/>
      <c r="B51" s="25" t="s">
        <v>4</v>
      </c>
      <c r="C51" s="26"/>
      <c r="D51" s="23"/>
      <c r="E51" s="23"/>
      <c r="G51" s="24"/>
      <c r="H51" s="1"/>
      <c r="I51" s="29"/>
    </row>
    <row r="52" spans="1:13" ht="14">
      <c r="A52" s="1"/>
      <c r="B52" s="48" t="s">
        <v>438</v>
      </c>
      <c r="C52" s="27"/>
      <c r="D52" s="23"/>
      <c r="E52" s="23"/>
      <c r="G52" s="24"/>
      <c r="H52" s="1"/>
      <c r="I52" s="29"/>
    </row>
    <row r="53" spans="1:13" ht="34.5">
      <c r="A53" s="1"/>
      <c r="B53" s="128" t="s">
        <v>58</v>
      </c>
      <c r="C53" s="34"/>
      <c r="D53" s="130" t="s">
        <v>57</v>
      </c>
      <c r="E53" s="35"/>
      <c r="F53" s="36"/>
      <c r="G53" s="129" t="s">
        <v>135</v>
      </c>
      <c r="H53" s="1"/>
      <c r="I53" s="29"/>
    </row>
    <row r="54" spans="1:13" ht="14">
      <c r="A54" s="1"/>
      <c r="B54" s="28"/>
      <c r="C54" s="19" t="s">
        <v>245</v>
      </c>
      <c r="D54" s="32"/>
      <c r="E54" s="32"/>
      <c r="F54" s="33"/>
      <c r="G54" s="37" t="str">
        <f>IF(I54=0,"",IF(I54&lt;=1.67,"Berkembang",IF(I54&lt;=2.67,"Layak",IF(I54&lt;=3.67,"Cakap",IF(I54=4,"Mahir","")))))</f>
        <v/>
      </c>
      <c r="H54" s="1"/>
      <c r="I54" s="55">
        <f>SUM(J54:J59)/K54*4</f>
        <v>0</v>
      </c>
      <c r="J54" s="4">
        <f>COUNTA(B54)</f>
        <v>0</v>
      </c>
      <c r="K54" s="4">
        <f>COUNTA(C54:C59)</f>
        <v>6</v>
      </c>
    </row>
    <row r="55" spans="1:13" ht="14">
      <c r="A55" s="1"/>
      <c r="B55" s="28"/>
      <c r="C55" s="19" t="s">
        <v>246</v>
      </c>
      <c r="D55" s="32"/>
      <c r="E55" s="32"/>
      <c r="F55" s="33"/>
      <c r="G55" s="38"/>
      <c r="H55" s="1"/>
      <c r="I55" s="29"/>
      <c r="J55" s="4">
        <f t="shared" ref="J55:J59" si="3">COUNTA(B55)</f>
        <v>0</v>
      </c>
    </row>
    <row r="56" spans="1:13" ht="14">
      <c r="A56" s="1"/>
      <c r="B56" s="28"/>
      <c r="C56" s="19" t="s">
        <v>247</v>
      </c>
      <c r="D56" s="32"/>
      <c r="E56" s="32"/>
      <c r="F56" s="33"/>
      <c r="G56" s="38"/>
      <c r="H56" s="1"/>
      <c r="I56" s="29"/>
      <c r="J56" s="4">
        <f t="shared" si="3"/>
        <v>0</v>
      </c>
    </row>
    <row r="57" spans="1:13" ht="14">
      <c r="A57" s="1"/>
      <c r="B57" s="28"/>
      <c r="C57" s="19" t="s">
        <v>248</v>
      </c>
      <c r="D57" s="32"/>
      <c r="E57" s="32"/>
      <c r="F57" s="33"/>
      <c r="G57" s="38"/>
      <c r="H57" s="1"/>
      <c r="I57" s="29"/>
      <c r="J57" s="4">
        <f t="shared" si="3"/>
        <v>0</v>
      </c>
    </row>
    <row r="58" spans="1:13" ht="14">
      <c r="A58" s="1"/>
      <c r="B58" s="28"/>
      <c r="C58" s="19" t="s">
        <v>249</v>
      </c>
      <c r="D58" s="32"/>
      <c r="E58" s="32"/>
      <c r="F58" s="33"/>
      <c r="G58" s="38"/>
      <c r="H58" s="1"/>
      <c r="I58" s="29"/>
      <c r="J58" s="4">
        <f t="shared" si="3"/>
        <v>0</v>
      </c>
    </row>
    <row r="59" spans="1:13" ht="14">
      <c r="A59" s="1"/>
      <c r="B59" s="28"/>
      <c r="C59" s="19" t="s">
        <v>250</v>
      </c>
      <c r="D59" s="32"/>
      <c r="E59" s="32"/>
      <c r="F59" s="33"/>
      <c r="G59" s="39"/>
      <c r="H59" s="1"/>
      <c r="I59" s="29"/>
      <c r="J59" s="4">
        <f t="shared" si="3"/>
        <v>0</v>
      </c>
    </row>
    <row r="60" spans="1:13" s="10" customFormat="1">
      <c r="A60" s="1"/>
      <c r="B60" s="42"/>
      <c r="C60" s="43"/>
      <c r="D60" s="44"/>
      <c r="E60" s="46" t="str">
        <f>G53&amp;""</f>
        <v>TINGKAT KOMPETENSI</v>
      </c>
      <c r="F60" s="43"/>
      <c r="G60" s="45"/>
      <c r="H60" s="1"/>
      <c r="I60" s="29"/>
      <c r="J60" s="9"/>
      <c r="K60" s="9"/>
      <c r="L60" s="9"/>
      <c r="M60" s="9"/>
    </row>
    <row r="61" spans="1:13" s="10" customFormat="1" ht="20.25" customHeight="1" thickBot="1">
      <c r="A61" s="1"/>
      <c r="B61" s="40" t="s">
        <v>9</v>
      </c>
      <c r="C61" s="40" t="s">
        <v>5</v>
      </c>
      <c r="D61" s="41" t="s">
        <v>6</v>
      </c>
      <c r="E61" s="40" t="s">
        <v>7</v>
      </c>
      <c r="F61" s="40" t="s">
        <v>8</v>
      </c>
      <c r="G61" s="13" t="s">
        <v>1</v>
      </c>
      <c r="H61" s="1"/>
      <c r="I61" s="29"/>
      <c r="J61" s="9"/>
      <c r="K61" s="9"/>
      <c r="L61" s="9"/>
      <c r="M61" s="9"/>
    </row>
    <row r="62" spans="1:13" s="10" customFormat="1" ht="18.75" customHeight="1" thickTop="1" thickBot="1">
      <c r="A62" s="1"/>
      <c r="B62" s="14">
        <v>1</v>
      </c>
      <c r="C62" s="15" t="str">
        <f>IF(G54="Berkembang","v","")</f>
        <v/>
      </c>
      <c r="D62" s="15" t="str">
        <f>IF(G54="Layak","v","")</f>
        <v/>
      </c>
      <c r="E62" s="15" t="str">
        <f>IF(G54="Cakap","v","")</f>
        <v/>
      </c>
      <c r="F62" s="15" t="str">
        <f>IF(G54="Mahir","v","")</f>
        <v/>
      </c>
      <c r="G62" s="57" t="str">
        <f>IF(G54="Berkembang",1,IF(G54="Layak",2,IF(G54="Cakap",3,IF(G54="Mahir",4,""))))</f>
        <v/>
      </c>
      <c r="H62" s="1"/>
      <c r="I62" s="30" t="s">
        <v>12</v>
      </c>
      <c r="J62" s="9">
        <f>IF(COUNTA(C62)=1,1,0)</f>
        <v>1</v>
      </c>
      <c r="K62" s="9">
        <f>IF(COUNTA(D62)=1,2,0)</f>
        <v>2</v>
      </c>
      <c r="L62" s="9">
        <f>IF(COUNTA(E62)=1,3,0)</f>
        <v>3</v>
      </c>
      <c r="M62" s="9">
        <f>IF(COUNTA(F62)=1,4,0)</f>
        <v>4</v>
      </c>
    </row>
    <row r="63" spans="1:13" s="10" customFormat="1" ht="150.5" thickTop="1">
      <c r="A63" s="1"/>
      <c r="B63" s="16"/>
      <c r="C63" s="22" t="s">
        <v>251</v>
      </c>
      <c r="D63" s="22" t="s">
        <v>252</v>
      </c>
      <c r="E63" s="22" t="s">
        <v>253</v>
      </c>
      <c r="F63" s="22" t="s">
        <v>254</v>
      </c>
      <c r="G63" s="17"/>
      <c r="H63" s="1"/>
      <c r="I63" s="29"/>
    </row>
    <row r="64" spans="1:13" ht="14">
      <c r="A64" s="1"/>
      <c r="B64" s="50"/>
      <c r="C64" s="50"/>
      <c r="D64" s="51"/>
      <c r="E64" s="51"/>
      <c r="F64" s="52"/>
      <c r="G64" s="53"/>
      <c r="H64" s="1"/>
      <c r="I64" s="29"/>
    </row>
    <row r="65" spans="1:13" ht="14">
      <c r="A65" s="1"/>
      <c r="B65" s="21"/>
      <c r="C65" s="21"/>
      <c r="D65" s="23"/>
      <c r="E65" s="23"/>
      <c r="G65" s="54"/>
      <c r="H65" s="1"/>
      <c r="I65" s="29"/>
    </row>
    <row r="66" spans="1:13" ht="14">
      <c r="A66" s="1"/>
      <c r="B66" s="21"/>
      <c r="C66" s="21"/>
      <c r="D66" s="23"/>
      <c r="E66" s="23"/>
      <c r="G66" s="54"/>
      <c r="H66" s="1"/>
      <c r="I66" s="29"/>
    </row>
    <row r="67" spans="1:13" ht="14">
      <c r="A67" s="1"/>
      <c r="B67" s="21"/>
      <c r="C67" s="21"/>
      <c r="D67" s="23"/>
      <c r="E67" s="23"/>
      <c r="G67" s="54"/>
      <c r="H67" s="1"/>
      <c r="I67" s="29"/>
    </row>
    <row r="68" spans="1:13" ht="14">
      <c r="A68" s="1"/>
      <c r="B68" s="21"/>
      <c r="C68" s="21"/>
      <c r="D68" s="23"/>
      <c r="E68" s="23"/>
      <c r="G68" s="54"/>
      <c r="H68" s="1"/>
      <c r="I68" s="29"/>
    </row>
    <row r="69" spans="1:13" ht="14">
      <c r="A69" s="1"/>
      <c r="B69" s="21"/>
      <c r="C69" s="21"/>
      <c r="D69" s="23"/>
      <c r="E69" s="23"/>
      <c r="G69" s="54"/>
      <c r="H69" s="1"/>
      <c r="I69" s="29"/>
    </row>
    <row r="70" spans="1:13" ht="14">
      <c r="A70" s="1"/>
      <c r="B70" s="25"/>
      <c r="C70" s="26"/>
      <c r="D70" s="23"/>
      <c r="E70" s="23"/>
      <c r="G70" s="24"/>
      <c r="H70" s="1"/>
      <c r="I70" s="29"/>
    </row>
    <row r="71" spans="1:13" ht="14">
      <c r="A71" s="1"/>
      <c r="B71" s="25" t="s">
        <v>4</v>
      </c>
      <c r="C71" s="26"/>
      <c r="D71" s="23"/>
      <c r="E71" s="23"/>
      <c r="G71" s="24"/>
      <c r="H71" s="1"/>
      <c r="I71" s="29"/>
    </row>
    <row r="72" spans="1:13" ht="14">
      <c r="A72" s="1"/>
      <c r="B72" s="48" t="s">
        <v>439</v>
      </c>
      <c r="C72" s="27"/>
      <c r="D72" s="23"/>
      <c r="E72" s="23"/>
      <c r="G72" s="24"/>
      <c r="H72" s="1"/>
      <c r="I72" s="29"/>
    </row>
    <row r="73" spans="1:13" ht="34.5">
      <c r="A73" s="1"/>
      <c r="B73" s="128" t="s">
        <v>58</v>
      </c>
      <c r="C73" s="34"/>
      <c r="D73" s="130" t="s">
        <v>57</v>
      </c>
      <c r="E73" s="35"/>
      <c r="F73" s="36"/>
      <c r="G73" s="129" t="s">
        <v>135</v>
      </c>
      <c r="H73" s="1"/>
      <c r="I73" s="29"/>
    </row>
    <row r="74" spans="1:13" ht="14.5">
      <c r="A74" s="1"/>
      <c r="B74" s="28"/>
      <c r="C74" s="649" t="s">
        <v>255</v>
      </c>
      <c r="D74" s="650"/>
      <c r="E74" s="650"/>
      <c r="F74" s="651"/>
      <c r="G74" s="37" t="str">
        <f>IF(I74=0,"",IF(I74&lt;=1.67,"Berkembang",IF(I74&lt;=2.67,"Layak",IF(I74&lt;=3.67,"Cakap",IF(I74=4,"Mahir","")))))</f>
        <v/>
      </c>
      <c r="H74" s="1"/>
      <c r="I74" s="55">
        <f>SUM(J74:J78)/K74*4</f>
        <v>0</v>
      </c>
      <c r="J74" s="4">
        <f>COUNTA(B74)</f>
        <v>0</v>
      </c>
      <c r="K74" s="4">
        <f>COUNTA(C74:C78)</f>
        <v>5</v>
      </c>
    </row>
    <row r="75" spans="1:13" ht="14.5">
      <c r="A75" s="1"/>
      <c r="B75" s="28"/>
      <c r="C75" s="649" t="s">
        <v>256</v>
      </c>
      <c r="D75" s="650"/>
      <c r="E75" s="650"/>
      <c r="F75" s="651"/>
      <c r="G75" s="38"/>
      <c r="H75" s="1"/>
      <c r="I75" s="29"/>
      <c r="J75" s="4">
        <f t="shared" ref="J75:J78" si="4">COUNTA(B75)</f>
        <v>0</v>
      </c>
    </row>
    <row r="76" spans="1:13" ht="14.5">
      <c r="A76" s="1"/>
      <c r="B76" s="28"/>
      <c r="C76" s="649" t="s">
        <v>257</v>
      </c>
      <c r="D76" s="650"/>
      <c r="E76" s="650"/>
      <c r="F76" s="651"/>
      <c r="G76" s="38"/>
      <c r="H76" s="1"/>
      <c r="I76" s="29"/>
      <c r="J76" s="4">
        <f t="shared" si="4"/>
        <v>0</v>
      </c>
    </row>
    <row r="77" spans="1:13" ht="14.5">
      <c r="A77" s="1"/>
      <c r="B77" s="28"/>
      <c r="C77" s="649" t="s">
        <v>258</v>
      </c>
      <c r="D77" s="650"/>
      <c r="E77" s="650"/>
      <c r="F77" s="651"/>
      <c r="G77" s="38"/>
      <c r="H77" s="1"/>
      <c r="I77" s="29"/>
      <c r="J77" s="4">
        <f t="shared" si="4"/>
        <v>0</v>
      </c>
    </row>
    <row r="78" spans="1:13" ht="14.5">
      <c r="A78" s="1"/>
      <c r="B78" s="28"/>
      <c r="C78" s="649" t="s">
        <v>259</v>
      </c>
      <c r="D78" s="650"/>
      <c r="E78" s="650"/>
      <c r="F78" s="651"/>
      <c r="G78" s="38"/>
      <c r="H78" s="1"/>
      <c r="I78" s="29"/>
      <c r="J78" s="4">
        <f t="shared" si="4"/>
        <v>0</v>
      </c>
    </row>
    <row r="79" spans="1:13" s="10" customFormat="1" ht="13.5" thickBot="1">
      <c r="A79" s="1"/>
      <c r="B79" s="58"/>
      <c r="C79" s="59"/>
      <c r="D79" s="60"/>
      <c r="E79" s="61" t="str">
        <f>G73&amp;""</f>
        <v>TINGKAT KOMPETENSI</v>
      </c>
      <c r="F79" s="59"/>
      <c r="G79" s="62"/>
      <c r="H79" s="1"/>
      <c r="I79" s="29"/>
      <c r="J79" s="9"/>
      <c r="K79" s="9"/>
      <c r="L79" s="9"/>
      <c r="M79" s="9"/>
    </row>
    <row r="80" spans="1:13" s="10" customFormat="1" ht="20.25" customHeight="1" thickTop="1" thickBot="1">
      <c r="A80" s="1"/>
      <c r="B80" s="11" t="s">
        <v>9</v>
      </c>
      <c r="C80" s="11" t="s">
        <v>5</v>
      </c>
      <c r="D80" s="12" t="s">
        <v>6</v>
      </c>
      <c r="E80" s="11" t="s">
        <v>7</v>
      </c>
      <c r="F80" s="11" t="s">
        <v>8</v>
      </c>
      <c r="G80" s="63" t="s">
        <v>1</v>
      </c>
      <c r="H80" s="1"/>
      <c r="I80" s="29"/>
      <c r="J80" s="9"/>
      <c r="K80" s="9"/>
      <c r="L80" s="9"/>
      <c r="M80" s="9"/>
    </row>
    <row r="81" spans="1:13" s="10" customFormat="1" ht="18.75" customHeight="1" thickTop="1" thickBot="1">
      <c r="A81" s="1"/>
      <c r="B81" s="14">
        <v>2</v>
      </c>
      <c r="C81" s="15" t="str">
        <f>IF(G74="Berkembang","v","")</f>
        <v/>
      </c>
      <c r="D81" s="15" t="str">
        <f>IF(G74="Layak","v","")</f>
        <v/>
      </c>
      <c r="E81" s="15" t="str">
        <f>IF(G74="Cakap","v","")</f>
        <v/>
      </c>
      <c r="F81" s="15" t="str">
        <f>IF(G74="Mahir","v","")</f>
        <v/>
      </c>
      <c r="G81" s="57" t="str">
        <f>IF(G74="Berkembang",1,IF(G74="Layak",2,IF(G74="Cakap",3,IF(G74="Mahir",4,""))))</f>
        <v/>
      </c>
      <c r="H81" s="1"/>
      <c r="I81" s="30" t="s">
        <v>14</v>
      </c>
      <c r="J81" s="9">
        <f>IF(COUNTA(C81)=1,1,0)</f>
        <v>1</v>
      </c>
      <c r="K81" s="9">
        <f>IF(COUNTA(D81)=1,2,0)</f>
        <v>2</v>
      </c>
      <c r="L81" s="9">
        <f>IF(COUNTA(E81)=1,3,0)</f>
        <v>3</v>
      </c>
      <c r="M81" s="9">
        <f>IF(COUNTA(F81)=1,4,0)</f>
        <v>4</v>
      </c>
    </row>
    <row r="82" spans="1:13" s="10" customFormat="1" ht="225.5" thickTop="1">
      <c r="A82" s="1"/>
      <c r="B82" s="16"/>
      <c r="C82" s="22" t="s">
        <v>260</v>
      </c>
      <c r="D82" s="22" t="s">
        <v>261</v>
      </c>
      <c r="E82" s="22" t="s">
        <v>262</v>
      </c>
      <c r="F82" s="22" t="s">
        <v>263</v>
      </c>
      <c r="G82" s="17"/>
      <c r="H82" s="1"/>
      <c r="I82" s="29"/>
    </row>
    <row r="83" spans="1:13" ht="14">
      <c r="A83" s="1"/>
      <c r="B83" s="25" t="s">
        <v>4</v>
      </c>
      <c r="C83" s="26"/>
      <c r="D83" s="23"/>
      <c r="E83" s="23"/>
      <c r="G83" s="24"/>
      <c r="H83" s="1"/>
      <c r="I83" s="29"/>
    </row>
    <row r="84" spans="1:13" ht="14">
      <c r="A84" s="1"/>
      <c r="B84" s="48" t="s">
        <v>440</v>
      </c>
      <c r="C84" s="27"/>
      <c r="D84" s="23"/>
      <c r="E84" s="23"/>
      <c r="G84" s="24"/>
      <c r="H84" s="1"/>
      <c r="I84" s="29"/>
    </row>
    <row r="85" spans="1:13" ht="34.5">
      <c r="A85" s="1"/>
      <c r="B85" s="128" t="s">
        <v>58</v>
      </c>
      <c r="C85" s="34"/>
      <c r="D85" s="130" t="s">
        <v>57</v>
      </c>
      <c r="E85" s="35"/>
      <c r="F85" s="36"/>
      <c r="G85" s="129" t="s">
        <v>135</v>
      </c>
      <c r="H85" s="1"/>
      <c r="I85" s="29"/>
    </row>
    <row r="86" spans="1:13" ht="14">
      <c r="A86" s="1"/>
      <c r="B86" s="28"/>
      <c r="C86" s="19" t="s">
        <v>264</v>
      </c>
      <c r="D86" s="32"/>
      <c r="E86" s="32"/>
      <c r="F86" s="33"/>
      <c r="G86" s="37" t="str">
        <f>IF(I86=0,"",IF(I86&lt;=1.67,"Berkembang",IF(I86&lt;=2.67,"Layak",IF(I86&lt;=3.67,"Cakap",IF(I86=4,"Mahir","")))))</f>
        <v/>
      </c>
      <c r="H86" s="1"/>
      <c r="I86" s="55">
        <f>SUM(J86:J91)/K86*4</f>
        <v>0</v>
      </c>
      <c r="J86" s="4">
        <f>COUNTA(B86)</f>
        <v>0</v>
      </c>
      <c r="K86" s="4">
        <f>COUNTA(C86:C91)</f>
        <v>6</v>
      </c>
    </row>
    <row r="87" spans="1:13" ht="14">
      <c r="A87" s="1"/>
      <c r="B87" s="28"/>
      <c r="C87" s="19" t="s">
        <v>265</v>
      </c>
      <c r="D87" s="32"/>
      <c r="E87" s="32"/>
      <c r="F87" s="33"/>
      <c r="G87" s="38"/>
      <c r="H87" s="1"/>
      <c r="I87" s="29"/>
      <c r="J87" s="4">
        <f t="shared" ref="J87:J91" si="5">COUNTA(B87)</f>
        <v>0</v>
      </c>
    </row>
    <row r="88" spans="1:13" ht="14">
      <c r="A88" s="1"/>
      <c r="B88" s="28"/>
      <c r="C88" s="19" t="s">
        <v>266</v>
      </c>
      <c r="D88" s="32"/>
      <c r="E88" s="32"/>
      <c r="F88" s="33"/>
      <c r="G88" s="38"/>
      <c r="H88" s="1"/>
      <c r="I88" s="29"/>
      <c r="J88" s="4">
        <f t="shared" si="5"/>
        <v>0</v>
      </c>
    </row>
    <row r="89" spans="1:13" ht="14">
      <c r="A89" s="1"/>
      <c r="B89" s="28"/>
      <c r="C89" s="19" t="s">
        <v>267</v>
      </c>
      <c r="D89" s="32"/>
      <c r="E89" s="32"/>
      <c r="F89" s="33"/>
      <c r="G89" s="38"/>
      <c r="H89" s="1"/>
      <c r="I89" s="29"/>
      <c r="J89" s="4">
        <f t="shared" si="5"/>
        <v>0</v>
      </c>
    </row>
    <row r="90" spans="1:13" ht="14">
      <c r="A90" s="1"/>
      <c r="B90" s="28"/>
      <c r="C90" s="19" t="s">
        <v>268</v>
      </c>
      <c r="D90" s="32"/>
      <c r="E90" s="32"/>
      <c r="F90" s="33"/>
      <c r="G90" s="38"/>
      <c r="H90" s="1"/>
      <c r="I90" s="29"/>
      <c r="J90" s="4">
        <f t="shared" si="5"/>
        <v>0</v>
      </c>
    </row>
    <row r="91" spans="1:13" ht="14">
      <c r="A91" s="1"/>
      <c r="B91" s="28"/>
      <c r="C91" s="19" t="s">
        <v>269</v>
      </c>
      <c r="D91" s="32"/>
      <c r="E91" s="32"/>
      <c r="F91" s="33"/>
      <c r="G91" s="39"/>
      <c r="H91" s="1"/>
      <c r="I91" s="29"/>
      <c r="J91" s="4">
        <f t="shared" si="5"/>
        <v>0</v>
      </c>
    </row>
    <row r="92" spans="1:13" s="10" customFormat="1" ht="13.5" thickBot="1">
      <c r="A92" s="1"/>
      <c r="B92" s="58"/>
      <c r="C92" s="59"/>
      <c r="D92" s="60"/>
      <c r="E92" s="61" t="str">
        <f>G85&amp;""</f>
        <v>TINGKAT KOMPETENSI</v>
      </c>
      <c r="F92" s="59"/>
      <c r="G92" s="62"/>
      <c r="H92" s="1"/>
      <c r="I92" s="29"/>
      <c r="J92" s="9"/>
      <c r="K92" s="9"/>
      <c r="L92" s="9"/>
      <c r="M92" s="9"/>
    </row>
    <row r="93" spans="1:13" s="10" customFormat="1" ht="20.25" customHeight="1" thickTop="1" thickBot="1">
      <c r="A93" s="1"/>
      <c r="B93" s="11" t="s">
        <v>9</v>
      </c>
      <c r="C93" s="11" t="s">
        <v>5</v>
      </c>
      <c r="D93" s="12" t="s">
        <v>6</v>
      </c>
      <c r="E93" s="11" t="s">
        <v>7</v>
      </c>
      <c r="F93" s="11" t="s">
        <v>8</v>
      </c>
      <c r="G93" s="11" t="s">
        <v>1</v>
      </c>
      <c r="H93" s="1"/>
      <c r="I93" s="29"/>
      <c r="J93" s="9"/>
      <c r="K93" s="9"/>
      <c r="L93" s="9"/>
      <c r="M93" s="9"/>
    </row>
    <row r="94" spans="1:13" s="10" customFormat="1" ht="18.75" customHeight="1" thickTop="1" thickBot="1">
      <c r="A94" s="1"/>
      <c r="B94" s="65">
        <v>3</v>
      </c>
      <c r="C94" s="15" t="str">
        <f>IF(G86="Berkembang","v","")</f>
        <v/>
      </c>
      <c r="D94" s="15" t="str">
        <f>IF(G86="Layak","v","")</f>
        <v/>
      </c>
      <c r="E94" s="15" t="str">
        <f>IF(G86="Cakap","v","")</f>
        <v/>
      </c>
      <c r="F94" s="15" t="str">
        <f>IF(G86="Mahir","v","")</f>
        <v/>
      </c>
      <c r="G94" s="66" t="str">
        <f>IF(G86="Berkembang",1,IF(G86="Layak",2,IF(G86="Cakap",3,IF(G86="Mahir",4,""))))</f>
        <v/>
      </c>
      <c r="H94" s="1"/>
      <c r="I94" s="30" t="s">
        <v>15</v>
      </c>
      <c r="J94" s="9">
        <f>IF(COUNTA(C94)=1,1,0)</f>
        <v>1</v>
      </c>
      <c r="K94" s="9">
        <f>IF(COUNTA(D94)=1,2,0)</f>
        <v>2</v>
      </c>
      <c r="L94" s="9">
        <f>IF(COUNTA(E94)=1,3,0)</f>
        <v>3</v>
      </c>
      <c r="M94" s="9">
        <f>IF(COUNTA(F94)=1,4,0)</f>
        <v>4</v>
      </c>
    </row>
    <row r="95" spans="1:13" s="10" customFormat="1" ht="225.5" thickTop="1">
      <c r="A95" s="1"/>
      <c r="B95" s="64"/>
      <c r="C95" s="18" t="s">
        <v>270</v>
      </c>
      <c r="D95" s="18" t="s">
        <v>271</v>
      </c>
      <c r="E95" s="18" t="s">
        <v>272</v>
      </c>
      <c r="F95" s="18" t="s">
        <v>273</v>
      </c>
      <c r="G95" s="67"/>
      <c r="H95" s="1"/>
      <c r="I95" s="29"/>
    </row>
    <row r="96" spans="1:13" s="10" customFormat="1">
      <c r="A96" s="1"/>
      <c r="B96" s="20"/>
      <c r="C96" s="47"/>
      <c r="D96" s="47"/>
      <c r="E96" s="47"/>
      <c r="F96" s="47"/>
      <c r="G96" s="49"/>
      <c r="H96" s="1"/>
      <c r="I96" s="29"/>
    </row>
    <row r="97" spans="1:13" ht="14">
      <c r="A97" s="1"/>
      <c r="B97" s="25"/>
      <c r="C97" s="26"/>
      <c r="D97" s="23"/>
      <c r="E97" s="23"/>
      <c r="G97" s="24"/>
      <c r="H97" s="1"/>
      <c r="I97" s="29"/>
    </row>
    <row r="98" spans="1:13" ht="14">
      <c r="A98" s="1"/>
      <c r="B98" s="25" t="s">
        <v>4</v>
      </c>
      <c r="C98" s="26"/>
      <c r="D98" s="23"/>
      <c r="E98" s="23"/>
      <c r="G98" s="24"/>
      <c r="H98" s="1"/>
      <c r="I98" s="29"/>
    </row>
    <row r="99" spans="1:13" ht="14">
      <c r="A99" s="1"/>
      <c r="B99" s="48" t="s">
        <v>441</v>
      </c>
      <c r="C99" s="27"/>
      <c r="D99" s="23"/>
      <c r="E99" s="23"/>
      <c r="G99" s="24"/>
      <c r="H99" s="1"/>
      <c r="I99" s="29"/>
    </row>
    <row r="100" spans="1:13" ht="34.5">
      <c r="A100" s="1"/>
      <c r="B100" s="128" t="s">
        <v>58</v>
      </c>
      <c r="C100" s="34"/>
      <c r="D100" s="130" t="s">
        <v>57</v>
      </c>
      <c r="E100" s="35"/>
      <c r="F100" s="36"/>
      <c r="G100" s="129" t="s">
        <v>135</v>
      </c>
      <c r="H100" s="1"/>
      <c r="I100" s="29"/>
    </row>
    <row r="101" spans="1:13" ht="27.75" customHeight="1">
      <c r="A101" s="1"/>
      <c r="B101" s="28"/>
      <c r="C101" s="649" t="s">
        <v>493</v>
      </c>
      <c r="D101" s="650"/>
      <c r="E101" s="650"/>
      <c r="F101" s="651"/>
      <c r="G101" s="37" t="str">
        <f>IF(I101=0,"",IF(I101&lt;=1.67,"Berkembang",IF(I101&lt;=2.67,"Layak",IF(I101&lt;=3.67,"Cakap",IF(I101=4,"Mahir","")))))</f>
        <v/>
      </c>
      <c r="H101" s="1"/>
      <c r="I101" s="29">
        <f>SUM(J101:J103)/K101*4</f>
        <v>0</v>
      </c>
      <c r="J101" s="4">
        <f>COUNTA(B101)</f>
        <v>0</v>
      </c>
      <c r="K101" s="4">
        <f>COUNTA(C101:C103)</f>
        <v>3</v>
      </c>
    </row>
    <row r="102" spans="1:13" ht="27.75" customHeight="1">
      <c r="A102" s="1"/>
      <c r="B102" s="28"/>
      <c r="C102" s="649" t="s">
        <v>494</v>
      </c>
      <c r="D102" s="650"/>
      <c r="E102" s="650"/>
      <c r="F102" s="651"/>
      <c r="G102" s="38"/>
      <c r="H102" s="1"/>
      <c r="I102" s="29"/>
      <c r="J102" s="4">
        <f t="shared" ref="J102:J103" si="6">COUNTA(B102)</f>
        <v>0</v>
      </c>
    </row>
    <row r="103" spans="1:13" ht="27.75" customHeight="1">
      <c r="A103" s="1"/>
      <c r="B103" s="28"/>
      <c r="C103" s="649" t="s">
        <v>274</v>
      </c>
      <c r="D103" s="650"/>
      <c r="E103" s="650"/>
      <c r="F103" s="651"/>
      <c r="G103" s="38"/>
      <c r="H103" s="1"/>
      <c r="I103" s="29"/>
      <c r="J103" s="4">
        <f t="shared" si="6"/>
        <v>0</v>
      </c>
    </row>
    <row r="104" spans="1:13" s="10" customFormat="1">
      <c r="A104" s="1"/>
      <c r="B104" s="42"/>
      <c r="C104" s="43"/>
      <c r="D104" s="44"/>
      <c r="E104" s="46" t="str">
        <f>G100&amp;""</f>
        <v>TINGKAT KOMPETENSI</v>
      </c>
      <c r="F104" s="43"/>
      <c r="G104" s="45"/>
      <c r="H104" s="1"/>
      <c r="I104" s="29"/>
      <c r="J104" s="9"/>
      <c r="K104" s="9"/>
      <c r="L104" s="9"/>
      <c r="M104" s="9"/>
    </row>
    <row r="105" spans="1:13" s="10" customFormat="1" ht="20.25" customHeight="1" thickBot="1">
      <c r="A105" s="1"/>
      <c r="B105" s="40" t="s">
        <v>9</v>
      </c>
      <c r="C105" s="40" t="s">
        <v>5</v>
      </c>
      <c r="D105" s="41" t="s">
        <v>6</v>
      </c>
      <c r="E105" s="40" t="s">
        <v>7</v>
      </c>
      <c r="F105" s="40" t="s">
        <v>8</v>
      </c>
      <c r="G105" s="13" t="s">
        <v>1</v>
      </c>
      <c r="H105" s="1"/>
      <c r="I105" s="29"/>
      <c r="J105" s="9"/>
      <c r="K105" s="9"/>
      <c r="L105" s="9"/>
      <c r="M105" s="9"/>
    </row>
    <row r="106" spans="1:13" s="10" customFormat="1" ht="18.75" customHeight="1" thickTop="1" thickBot="1">
      <c r="A106" s="1"/>
      <c r="B106" s="14">
        <v>4</v>
      </c>
      <c r="C106" s="15" t="str">
        <f>IF(G101="Berkembang","v","")</f>
        <v/>
      </c>
      <c r="D106" s="15" t="str">
        <f>IF(G101="Layak","v","")</f>
        <v/>
      </c>
      <c r="E106" s="15" t="str">
        <f>IF(G101="Cakap","v","")</f>
        <v/>
      </c>
      <c r="F106" s="15" t="str">
        <f>IF(G101="Mahir","v","")</f>
        <v/>
      </c>
      <c r="G106" s="57" t="str">
        <f>IF(G101="Berkembang",1,IF(G101="Layak",2,IF(G101="Cakap",3,IF(G101="Mahir",4,""))))</f>
        <v/>
      </c>
      <c r="H106" s="1"/>
      <c r="I106" s="30" t="s">
        <v>10</v>
      </c>
      <c r="J106" s="9">
        <f>IF(COUNTA(C106)=1,1,0)</f>
        <v>1</v>
      </c>
      <c r="K106" s="9">
        <f>IF(COUNTA(D106)=1,2,0)</f>
        <v>2</v>
      </c>
      <c r="L106" s="9">
        <f>IF(COUNTA(E106)=1,3,0)</f>
        <v>3</v>
      </c>
      <c r="M106" s="9">
        <f>IF(COUNTA(F106)=1,4,0)</f>
        <v>4</v>
      </c>
    </row>
    <row r="107" spans="1:13" s="10" customFormat="1" ht="150.5" thickTop="1">
      <c r="A107" s="1"/>
      <c r="B107" s="16"/>
      <c r="C107" s="22" t="s">
        <v>275</v>
      </c>
      <c r="D107" s="22" t="s">
        <v>276</v>
      </c>
      <c r="E107" s="22" t="s">
        <v>277</v>
      </c>
      <c r="F107" s="22" t="s">
        <v>278</v>
      </c>
      <c r="G107" s="17"/>
      <c r="H107" s="1"/>
      <c r="I107" s="29"/>
    </row>
    <row r="108" spans="1:13" ht="14">
      <c r="A108" s="1"/>
      <c r="B108" s="21"/>
      <c r="C108" s="21"/>
      <c r="D108" s="23"/>
      <c r="E108" s="23"/>
      <c r="G108" s="54"/>
      <c r="H108" s="1"/>
      <c r="I108" s="29"/>
    </row>
    <row r="109" spans="1:13" ht="14">
      <c r="A109" s="1"/>
      <c r="B109" s="25" t="s">
        <v>442</v>
      </c>
      <c r="C109" s="26"/>
      <c r="D109" s="23"/>
      <c r="E109" s="23"/>
      <c r="G109" s="24"/>
      <c r="H109" s="1"/>
      <c r="I109" s="29"/>
    </row>
    <row r="110" spans="1:13" ht="14">
      <c r="A110" s="1"/>
      <c r="B110" s="25" t="s">
        <v>4</v>
      </c>
      <c r="C110" s="26"/>
      <c r="D110" s="23"/>
      <c r="E110" s="23"/>
      <c r="G110" s="24"/>
      <c r="H110" s="1"/>
      <c r="I110" s="29"/>
    </row>
    <row r="111" spans="1:13" ht="14">
      <c r="A111" s="1"/>
      <c r="B111" s="48" t="s">
        <v>475</v>
      </c>
      <c r="C111" s="27"/>
      <c r="D111" s="23"/>
      <c r="E111" s="23"/>
      <c r="G111" s="24"/>
      <c r="H111" s="1"/>
      <c r="I111" s="29"/>
    </row>
    <row r="112" spans="1:13" ht="34.5">
      <c r="A112" s="1"/>
      <c r="B112" s="128" t="s">
        <v>58</v>
      </c>
      <c r="C112" s="34"/>
      <c r="D112" s="130" t="s">
        <v>57</v>
      </c>
      <c r="E112" s="35"/>
      <c r="F112" s="36"/>
      <c r="G112" s="129" t="s">
        <v>135</v>
      </c>
      <c r="H112" s="1"/>
      <c r="I112" s="29"/>
    </row>
    <row r="113" spans="1:13" ht="14">
      <c r="A113" s="1"/>
      <c r="B113" s="28"/>
      <c r="C113" s="19" t="s">
        <v>279</v>
      </c>
      <c r="D113" s="32"/>
      <c r="E113" s="32"/>
      <c r="F113" s="33"/>
      <c r="G113" s="37" t="str">
        <f>IF(I113=1,"Berkembang",IF(I113=2,"Layak",IF(I113=3,"Cakap",IF(I113=4,"Mahir",""))))</f>
        <v/>
      </c>
      <c r="H113" s="1"/>
      <c r="I113" s="29">
        <f>SUM(J113:J116)/K113*4</f>
        <v>0</v>
      </c>
      <c r="J113" s="4">
        <f>COUNTA(B113)</f>
        <v>0</v>
      </c>
      <c r="K113" s="4">
        <f>COUNTA(C113:C116)</f>
        <v>4</v>
      </c>
    </row>
    <row r="114" spans="1:13" ht="14">
      <c r="A114" s="1"/>
      <c r="B114" s="28"/>
      <c r="C114" s="19" t="s">
        <v>280</v>
      </c>
      <c r="D114" s="32"/>
      <c r="E114" s="32"/>
      <c r="F114" s="33"/>
      <c r="G114" s="38"/>
      <c r="H114" s="1"/>
      <c r="I114" s="29"/>
      <c r="J114" s="4">
        <f t="shared" ref="J114:J116" si="7">COUNTA(B114)</f>
        <v>0</v>
      </c>
    </row>
    <row r="115" spans="1:13" ht="14">
      <c r="A115" s="1"/>
      <c r="B115" s="28"/>
      <c r="C115" s="19" t="s">
        <v>281</v>
      </c>
      <c r="D115" s="32"/>
      <c r="E115" s="32"/>
      <c r="F115" s="33"/>
      <c r="G115" s="38"/>
      <c r="H115" s="1"/>
      <c r="I115" s="29"/>
      <c r="J115" s="4">
        <f t="shared" si="7"/>
        <v>0</v>
      </c>
    </row>
    <row r="116" spans="1:13" ht="14">
      <c r="A116" s="1"/>
      <c r="B116" s="28"/>
      <c r="C116" s="19" t="s">
        <v>282</v>
      </c>
      <c r="D116" s="32"/>
      <c r="E116" s="32"/>
      <c r="F116" s="33"/>
      <c r="G116" s="39"/>
      <c r="H116" s="1"/>
      <c r="I116" s="29"/>
      <c r="J116" s="4">
        <f t="shared" si="7"/>
        <v>0</v>
      </c>
    </row>
    <row r="117" spans="1:13" s="10" customFormat="1">
      <c r="A117" s="1"/>
      <c r="B117" s="42"/>
      <c r="C117" s="43"/>
      <c r="D117" s="44"/>
      <c r="E117" s="46" t="str">
        <f>G112&amp;""</f>
        <v>TINGKAT KOMPETENSI</v>
      </c>
      <c r="F117" s="43"/>
      <c r="G117" s="45"/>
      <c r="H117" s="1"/>
      <c r="I117" s="29"/>
      <c r="J117" s="9"/>
      <c r="K117" s="9"/>
      <c r="L117" s="9"/>
      <c r="M117" s="9"/>
    </row>
    <row r="118" spans="1:13" s="10" customFormat="1" ht="20.25" customHeight="1" thickBot="1">
      <c r="A118" s="1"/>
      <c r="B118" s="40" t="s">
        <v>9</v>
      </c>
      <c r="C118" s="40" t="s">
        <v>5</v>
      </c>
      <c r="D118" s="41" t="s">
        <v>6</v>
      </c>
      <c r="E118" s="40" t="s">
        <v>7</v>
      </c>
      <c r="F118" s="40" t="s">
        <v>8</v>
      </c>
      <c r="G118" s="13" t="s">
        <v>1</v>
      </c>
      <c r="H118" s="1"/>
      <c r="I118" s="29"/>
      <c r="J118" s="9"/>
      <c r="K118" s="9"/>
      <c r="L118" s="9"/>
      <c r="M118" s="9"/>
    </row>
    <row r="119" spans="1:13" s="10" customFormat="1" ht="18.75" customHeight="1" thickTop="1" thickBot="1">
      <c r="A119" s="1"/>
      <c r="B119" s="14">
        <v>1</v>
      </c>
      <c r="C119" s="15" t="str">
        <f>IF(G113="Berkembang","v","")</f>
        <v/>
      </c>
      <c r="D119" s="15" t="str">
        <f>IF(G113="Layak","v","")</f>
        <v/>
      </c>
      <c r="E119" s="15" t="str">
        <f>IF(G113="Cakap","v","")</f>
        <v/>
      </c>
      <c r="F119" s="15" t="str">
        <f>IF(G113="Mahir","v","")</f>
        <v/>
      </c>
      <c r="G119" s="56" t="str">
        <f>IF(G113="Berkembang",1,IF(G113="Layak",2,IF(G113="Cakap",3,IF(G113="Mahir",4,""))))</f>
        <v/>
      </c>
      <c r="H119" s="1"/>
      <c r="I119" s="30" t="s">
        <v>16</v>
      </c>
      <c r="J119" s="9">
        <f>IF(COUNTA(C119)=1,1,0)</f>
        <v>1</v>
      </c>
      <c r="K119" s="9">
        <f>IF(COUNTA(D119)=1,2,0)</f>
        <v>2</v>
      </c>
      <c r="L119" s="9">
        <f>IF(COUNTA(E119)=1,3,0)</f>
        <v>3</v>
      </c>
      <c r="M119" s="9">
        <f>IF(COUNTA(F119)=1,4,0)</f>
        <v>4</v>
      </c>
    </row>
    <row r="120" spans="1:13" s="10" customFormat="1" ht="213" thickTop="1">
      <c r="A120" s="1"/>
      <c r="B120" s="16"/>
      <c r="C120" s="22" t="s">
        <v>283</v>
      </c>
      <c r="D120" s="22" t="s">
        <v>284</v>
      </c>
      <c r="E120" s="22" t="s">
        <v>285</v>
      </c>
      <c r="F120" s="22" t="s">
        <v>286</v>
      </c>
      <c r="G120" s="17"/>
      <c r="H120" s="1"/>
      <c r="I120" s="29"/>
    </row>
    <row r="121" spans="1:13" ht="14">
      <c r="A121" s="1"/>
      <c r="B121" s="25"/>
      <c r="C121" s="26"/>
      <c r="D121" s="23"/>
      <c r="E121" s="23"/>
      <c r="G121" s="24"/>
      <c r="H121" s="1"/>
      <c r="I121" s="29"/>
    </row>
    <row r="122" spans="1:13" ht="14">
      <c r="A122" s="1"/>
      <c r="B122" s="25"/>
      <c r="C122" s="26"/>
      <c r="D122" s="23"/>
      <c r="E122" s="23"/>
      <c r="G122" s="24"/>
      <c r="H122" s="1"/>
      <c r="I122" s="29"/>
    </row>
    <row r="123" spans="1:13" ht="14">
      <c r="A123" s="1"/>
      <c r="B123" s="25" t="s">
        <v>4</v>
      </c>
      <c r="C123" s="26"/>
      <c r="D123" s="23"/>
      <c r="E123" s="23"/>
      <c r="G123" s="24"/>
      <c r="H123" s="1"/>
      <c r="I123" s="29"/>
    </row>
    <row r="124" spans="1:13" ht="14">
      <c r="A124" s="1"/>
      <c r="B124" s="68" t="s">
        <v>443</v>
      </c>
      <c r="C124" s="27"/>
      <c r="D124" s="23"/>
      <c r="E124" s="23"/>
      <c r="G124" s="24"/>
      <c r="H124" s="1"/>
      <c r="I124" s="29"/>
    </row>
    <row r="125" spans="1:13" ht="34.5">
      <c r="A125" s="1"/>
      <c r="B125" s="128" t="s">
        <v>58</v>
      </c>
      <c r="C125" s="34"/>
      <c r="D125" s="130" t="s">
        <v>57</v>
      </c>
      <c r="E125" s="35"/>
      <c r="F125" s="36"/>
      <c r="G125" s="129" t="s">
        <v>135</v>
      </c>
      <c r="H125" s="1"/>
      <c r="I125" s="29"/>
    </row>
    <row r="126" spans="1:13" ht="14.5">
      <c r="A126" s="1"/>
      <c r="B126" s="28"/>
      <c r="C126" s="649" t="s">
        <v>287</v>
      </c>
      <c r="D126" s="650"/>
      <c r="E126" s="650"/>
      <c r="F126" s="651"/>
      <c r="G126" s="37" t="str">
        <f>IF(I126=0,"",IF(I126&lt;=1.67,"Berkembang",IF(I126&lt;=2.67,"Layak",IF(I126&lt;=3.67,"Cakap",IF(I126=4,"Mahir","")))))</f>
        <v/>
      </c>
      <c r="H126" s="1"/>
      <c r="I126" s="29">
        <f>SUM(J126:J130)/K126*4</f>
        <v>0</v>
      </c>
      <c r="J126" s="4">
        <f>COUNTA(B126)</f>
        <v>0</v>
      </c>
      <c r="K126" s="4">
        <f>COUNTA(C126:C130)</f>
        <v>5</v>
      </c>
    </row>
    <row r="127" spans="1:13" ht="14">
      <c r="A127" s="1"/>
      <c r="B127" s="28"/>
      <c r="C127" s="19" t="s">
        <v>288</v>
      </c>
      <c r="D127" s="426"/>
      <c r="E127" s="426"/>
      <c r="F127" s="427"/>
      <c r="G127" s="38"/>
      <c r="H127" s="1"/>
      <c r="I127" s="29"/>
      <c r="J127" s="4">
        <f t="shared" ref="J127:J130" si="8">COUNTA(B127)</f>
        <v>0</v>
      </c>
    </row>
    <row r="128" spans="1:13" ht="14">
      <c r="A128" s="1"/>
      <c r="B128" s="28"/>
      <c r="C128" s="19" t="s">
        <v>289</v>
      </c>
      <c r="D128" s="426"/>
      <c r="E128" s="426"/>
      <c r="F128" s="427"/>
      <c r="G128" s="38"/>
      <c r="H128" s="1"/>
      <c r="I128" s="29"/>
      <c r="J128" s="4">
        <f t="shared" si="8"/>
        <v>0</v>
      </c>
    </row>
    <row r="129" spans="1:13" ht="14.5">
      <c r="A129" s="1"/>
      <c r="B129" s="28"/>
      <c r="C129" s="649" t="s">
        <v>290</v>
      </c>
      <c r="D129" s="650"/>
      <c r="E129" s="650"/>
      <c r="F129" s="651"/>
      <c r="G129" s="38"/>
      <c r="H129" s="1"/>
      <c r="I129" s="29"/>
      <c r="J129" s="4">
        <f t="shared" si="8"/>
        <v>0</v>
      </c>
    </row>
    <row r="130" spans="1:13" ht="14.5">
      <c r="A130" s="1"/>
      <c r="B130" s="28"/>
      <c r="C130" s="649" t="s">
        <v>291</v>
      </c>
      <c r="D130" s="650"/>
      <c r="E130" s="650"/>
      <c r="F130" s="651"/>
      <c r="G130" s="39"/>
      <c r="H130" s="1"/>
      <c r="I130" s="29"/>
      <c r="J130" s="4">
        <f t="shared" si="8"/>
        <v>0</v>
      </c>
    </row>
    <row r="131" spans="1:13" s="10" customFormat="1">
      <c r="A131" s="1"/>
      <c r="B131" s="42"/>
      <c r="C131" s="43"/>
      <c r="D131" s="44"/>
      <c r="E131" s="46" t="str">
        <f>G125&amp;""</f>
        <v>TINGKAT KOMPETENSI</v>
      </c>
      <c r="F131" s="43"/>
      <c r="G131" s="45"/>
      <c r="H131" s="1"/>
      <c r="I131" s="29"/>
      <c r="J131" s="9"/>
      <c r="K131" s="9"/>
      <c r="L131" s="9"/>
      <c r="M131" s="9"/>
    </row>
    <row r="132" spans="1:13" s="10" customFormat="1" ht="20.25" customHeight="1" thickBot="1">
      <c r="A132" s="1"/>
      <c r="B132" s="40" t="s">
        <v>9</v>
      </c>
      <c r="C132" s="40" t="s">
        <v>5</v>
      </c>
      <c r="D132" s="41" t="s">
        <v>6</v>
      </c>
      <c r="E132" s="40" t="s">
        <v>7</v>
      </c>
      <c r="F132" s="40" t="s">
        <v>8</v>
      </c>
      <c r="G132" s="13" t="s">
        <v>1</v>
      </c>
      <c r="H132" s="1"/>
      <c r="I132" s="29"/>
      <c r="J132" s="9"/>
      <c r="K132" s="9"/>
      <c r="L132" s="9"/>
      <c r="M132" s="9"/>
    </row>
    <row r="133" spans="1:13" s="10" customFormat="1" ht="18.75" customHeight="1" thickTop="1" thickBot="1">
      <c r="A133" s="1"/>
      <c r="B133" s="14">
        <v>2</v>
      </c>
      <c r="C133" s="15" t="str">
        <f>IF(G126="Berkembang","v","")</f>
        <v/>
      </c>
      <c r="D133" s="15" t="str">
        <f>IF(G126="Layak","v","")</f>
        <v/>
      </c>
      <c r="E133" s="15" t="str">
        <f>IF(G126="Cakap","v","")</f>
        <v/>
      </c>
      <c r="F133" s="15" t="str">
        <f>IF(G126="Mahir","v","")</f>
        <v/>
      </c>
      <c r="G133" s="57" t="str">
        <f>IF(G126="Berkembang",1,IF(G126="Layak",2,IF(G126="Cakap",3,IF(G126="Mahir",4,""))))</f>
        <v/>
      </c>
      <c r="H133" s="1"/>
      <c r="I133" s="30" t="s">
        <v>17</v>
      </c>
      <c r="J133" s="9">
        <f>IF(COUNTA(C133)=1,1,0)</f>
        <v>1</v>
      </c>
      <c r="K133" s="9">
        <f>IF(COUNTA(D133)=1,2,0)</f>
        <v>2</v>
      </c>
      <c r="L133" s="9">
        <f>IF(COUNTA(E133)=1,3,0)</f>
        <v>3</v>
      </c>
      <c r="M133" s="9">
        <f>IF(COUNTA(F133)=1,4,0)</f>
        <v>4</v>
      </c>
    </row>
    <row r="134" spans="1:13" s="10" customFormat="1" ht="200.5" thickTop="1">
      <c r="A134" s="1"/>
      <c r="B134" s="16"/>
      <c r="C134" s="22" t="s">
        <v>292</v>
      </c>
      <c r="D134" s="22" t="s">
        <v>293</v>
      </c>
      <c r="E134" s="22" t="s">
        <v>294</v>
      </c>
      <c r="F134" s="22" t="s">
        <v>295</v>
      </c>
      <c r="G134" s="17"/>
      <c r="H134" s="1"/>
      <c r="I134" s="29"/>
    </row>
    <row r="135" spans="1:13" ht="14">
      <c r="A135" s="1"/>
      <c r="B135" s="50"/>
      <c r="C135" s="50"/>
      <c r="D135" s="51"/>
      <c r="E135" s="51"/>
      <c r="F135" s="52"/>
      <c r="G135" s="53"/>
      <c r="H135" s="1"/>
      <c r="I135" s="29"/>
    </row>
    <row r="136" spans="1:13" ht="14">
      <c r="A136" s="1"/>
      <c r="B136" s="25" t="s">
        <v>4</v>
      </c>
      <c r="C136" s="26"/>
      <c r="D136" s="23"/>
      <c r="E136" s="23"/>
      <c r="G136" s="24"/>
      <c r="H136" s="1"/>
      <c r="I136" s="29"/>
    </row>
    <row r="137" spans="1:13" ht="14">
      <c r="A137" s="1"/>
      <c r="B137" s="48" t="s">
        <v>444</v>
      </c>
      <c r="C137" s="27"/>
      <c r="D137" s="23"/>
      <c r="E137" s="23"/>
      <c r="G137" s="24"/>
      <c r="H137" s="1"/>
      <c r="I137" s="29"/>
    </row>
    <row r="138" spans="1:13" ht="34.5">
      <c r="A138" s="1"/>
      <c r="B138" s="128" t="s">
        <v>58</v>
      </c>
      <c r="C138" s="34"/>
      <c r="D138" s="130" t="s">
        <v>57</v>
      </c>
      <c r="E138" s="35"/>
      <c r="F138" s="36"/>
      <c r="G138" s="129" t="s">
        <v>135</v>
      </c>
      <c r="H138" s="1"/>
      <c r="I138" s="29"/>
    </row>
    <row r="139" spans="1:13" ht="14.5">
      <c r="A139" s="1"/>
      <c r="B139" s="28"/>
      <c r="C139" s="649" t="s">
        <v>296</v>
      </c>
      <c r="D139" s="650"/>
      <c r="E139" s="650"/>
      <c r="F139" s="651"/>
      <c r="G139" s="37" t="str">
        <f>IF(I139=0,"",IF(I139&lt;=1.67,"Berkembang",IF(I139&lt;=2.67,"Layak",IF(I139&lt;=3.67,"Cakap",IF(I139=4,"Mahir","")))))</f>
        <v/>
      </c>
      <c r="H139" s="1"/>
      <c r="I139" s="29">
        <f>SUM(J139:J141)/K139*4</f>
        <v>0</v>
      </c>
      <c r="J139" s="4">
        <f>COUNTA(B139)</f>
        <v>0</v>
      </c>
      <c r="K139" s="4">
        <f>COUNTA(C139:C141)</f>
        <v>3</v>
      </c>
    </row>
    <row r="140" spans="1:13" ht="14.5">
      <c r="A140" s="1"/>
      <c r="B140" s="28"/>
      <c r="C140" s="649" t="s">
        <v>297</v>
      </c>
      <c r="D140" s="650"/>
      <c r="E140" s="650"/>
      <c r="F140" s="651"/>
      <c r="G140" s="38"/>
      <c r="H140" s="1"/>
      <c r="I140" s="29"/>
      <c r="J140" s="4">
        <f t="shared" ref="J140:J141" si="9">COUNTA(B140)</f>
        <v>0</v>
      </c>
    </row>
    <row r="141" spans="1:13" ht="14">
      <c r="A141" s="1"/>
      <c r="B141" s="28"/>
      <c r="C141" s="19" t="s">
        <v>298</v>
      </c>
      <c r="D141" s="32"/>
      <c r="E141" s="32"/>
      <c r="F141" s="33"/>
      <c r="G141" s="39"/>
      <c r="H141" s="1"/>
      <c r="I141" s="29"/>
      <c r="J141" s="4">
        <f t="shared" si="9"/>
        <v>0</v>
      </c>
    </row>
    <row r="142" spans="1:13" s="10" customFormat="1">
      <c r="A142" s="1"/>
      <c r="B142" s="42"/>
      <c r="C142" s="43"/>
      <c r="D142" s="44"/>
      <c r="E142" s="46" t="str">
        <f>G138&amp;""</f>
        <v>TINGKAT KOMPETENSI</v>
      </c>
      <c r="F142" s="43"/>
      <c r="G142" s="45"/>
      <c r="H142" s="1"/>
      <c r="I142" s="29"/>
      <c r="J142" s="9"/>
      <c r="K142" s="9"/>
      <c r="L142" s="9"/>
      <c r="M142" s="9"/>
    </row>
    <row r="143" spans="1:13" s="10" customFormat="1" ht="20.25" customHeight="1" thickBot="1">
      <c r="A143" s="1"/>
      <c r="B143" s="40" t="s">
        <v>9</v>
      </c>
      <c r="C143" s="40" t="s">
        <v>5</v>
      </c>
      <c r="D143" s="41" t="s">
        <v>6</v>
      </c>
      <c r="E143" s="40" t="s">
        <v>7</v>
      </c>
      <c r="F143" s="40" t="s">
        <v>8</v>
      </c>
      <c r="G143" s="13" t="s">
        <v>1</v>
      </c>
      <c r="H143" s="1"/>
      <c r="I143" s="29"/>
      <c r="J143" s="9"/>
      <c r="K143" s="9"/>
      <c r="L143" s="9"/>
      <c r="M143" s="9"/>
    </row>
    <row r="144" spans="1:13" s="10" customFormat="1" ht="18.75" customHeight="1" thickTop="1" thickBot="1">
      <c r="A144" s="1"/>
      <c r="B144" s="14">
        <v>3</v>
      </c>
      <c r="C144" s="15" t="str">
        <f>IF(G139="Berkembang","v","")</f>
        <v/>
      </c>
      <c r="D144" s="15" t="str">
        <f>IF(G139="Layak","v","")</f>
        <v/>
      </c>
      <c r="E144" s="15" t="str">
        <f>IF(G139="Cakap","v","")</f>
        <v/>
      </c>
      <c r="F144" s="15" t="str">
        <f>IF(G139="Mahir","v","")</f>
        <v/>
      </c>
      <c r="G144" s="57" t="str">
        <f>IF(G139="Berkembang",1,IF(G139="Layak",2,IF(G139="Cakap",3,IF(G139="Mahir",4,""))))</f>
        <v/>
      </c>
      <c r="H144" s="1"/>
      <c r="I144" s="30" t="s">
        <v>299</v>
      </c>
      <c r="J144" s="9">
        <f>IF(COUNTA(C144)=1,1,0)</f>
        <v>1</v>
      </c>
      <c r="K144" s="9">
        <f>IF(COUNTA(D144)=1,2,0)</f>
        <v>2</v>
      </c>
      <c r="L144" s="9">
        <f>IF(COUNTA(E144)=1,3,0)</f>
        <v>3</v>
      </c>
      <c r="M144" s="9">
        <f>IF(COUNTA(F144)=1,4,0)</f>
        <v>4</v>
      </c>
    </row>
    <row r="145" spans="1:13" s="10" customFormat="1" ht="163" thickTop="1">
      <c r="A145" s="1"/>
      <c r="B145" s="16"/>
      <c r="C145" s="22" t="s">
        <v>300</v>
      </c>
      <c r="D145" s="22" t="s">
        <v>301</v>
      </c>
      <c r="E145" s="22" t="s">
        <v>302</v>
      </c>
      <c r="F145" s="22" t="s">
        <v>303</v>
      </c>
      <c r="G145" s="17"/>
      <c r="H145" s="1"/>
      <c r="I145" s="29"/>
    </row>
    <row r="146" spans="1:13" ht="14">
      <c r="A146" s="1"/>
      <c r="B146" s="50"/>
      <c r="C146" s="50"/>
      <c r="D146" s="51"/>
      <c r="E146" s="51"/>
      <c r="F146" s="52"/>
      <c r="G146" s="53"/>
      <c r="H146" s="1"/>
      <c r="I146" s="29"/>
    </row>
    <row r="147" spans="1:13" ht="14">
      <c r="A147" s="1"/>
      <c r="B147" s="25"/>
      <c r="C147" s="26"/>
      <c r="D147" s="23"/>
      <c r="E147" s="23"/>
      <c r="G147" s="24"/>
      <c r="H147" s="1"/>
      <c r="I147" s="29"/>
    </row>
    <row r="148" spans="1:13" ht="14">
      <c r="A148" s="1"/>
      <c r="B148" s="25" t="s">
        <v>4</v>
      </c>
      <c r="C148" s="26"/>
      <c r="D148" s="23"/>
      <c r="E148" s="23"/>
      <c r="G148" s="24"/>
      <c r="H148" s="1"/>
      <c r="I148" s="29"/>
    </row>
    <row r="149" spans="1:13" ht="14">
      <c r="A149" s="1"/>
      <c r="B149" s="48" t="s">
        <v>445</v>
      </c>
      <c r="C149" s="27"/>
      <c r="D149" s="23"/>
      <c r="E149" s="23"/>
      <c r="G149" s="24"/>
      <c r="H149" s="1"/>
      <c r="I149" s="29"/>
    </row>
    <row r="150" spans="1:13" ht="34.5">
      <c r="A150" s="1"/>
      <c r="B150" s="128" t="s">
        <v>58</v>
      </c>
      <c r="C150" s="34"/>
      <c r="D150" s="130" t="s">
        <v>57</v>
      </c>
      <c r="E150" s="35"/>
      <c r="F150" s="36"/>
      <c r="G150" s="129" t="s">
        <v>135</v>
      </c>
      <c r="H150" s="1"/>
      <c r="I150" s="29"/>
    </row>
    <row r="151" spans="1:13" ht="14">
      <c r="A151" s="1"/>
      <c r="B151" s="28"/>
      <c r="C151" s="19" t="s">
        <v>304</v>
      </c>
      <c r="D151" s="32"/>
      <c r="E151" s="32"/>
      <c r="F151" s="33"/>
      <c r="G151" s="37" t="str">
        <f>IF(I151=0,"",IF(I151&lt;=1.67,"Berkembang",IF(I151&lt;=2.67,"Layak",IF(I151&lt;=3.67,"Cakap",IF(I151=4,"Mahir","")))))</f>
        <v/>
      </c>
      <c r="H151" s="1"/>
      <c r="I151" s="55">
        <f>SUM(J151:J155)/K151*4</f>
        <v>0</v>
      </c>
      <c r="J151" s="4">
        <f>COUNTA(B151)</f>
        <v>0</v>
      </c>
      <c r="K151" s="4">
        <f>COUNTA(C151:C155)</f>
        <v>5</v>
      </c>
    </row>
    <row r="152" spans="1:13" ht="14">
      <c r="A152" s="1"/>
      <c r="B152" s="28"/>
      <c r="C152" s="19" t="s">
        <v>305</v>
      </c>
      <c r="D152" s="32"/>
      <c r="E152" s="32"/>
      <c r="F152" s="33"/>
      <c r="G152" s="38"/>
      <c r="H152" s="1"/>
      <c r="I152" s="29"/>
      <c r="J152" s="4">
        <f t="shared" ref="J152:J155" si="10">COUNTA(B152)</f>
        <v>0</v>
      </c>
    </row>
    <row r="153" spans="1:13" ht="14">
      <c r="A153" s="1"/>
      <c r="B153" s="28"/>
      <c r="C153" s="19" t="s">
        <v>306</v>
      </c>
      <c r="D153" s="32"/>
      <c r="E153" s="32"/>
      <c r="F153" s="33"/>
      <c r="G153" s="38"/>
      <c r="H153" s="1"/>
      <c r="I153" s="29"/>
      <c r="J153" s="4">
        <f t="shared" si="10"/>
        <v>0</v>
      </c>
    </row>
    <row r="154" spans="1:13" ht="14">
      <c r="A154" s="1"/>
      <c r="B154" s="28"/>
      <c r="C154" s="19" t="s">
        <v>307</v>
      </c>
      <c r="D154" s="32"/>
      <c r="E154" s="32"/>
      <c r="F154" s="33"/>
      <c r="G154" s="38"/>
      <c r="H154" s="1"/>
      <c r="I154" s="29"/>
      <c r="J154" s="4">
        <f t="shared" si="10"/>
        <v>0</v>
      </c>
    </row>
    <row r="155" spans="1:13" ht="14">
      <c r="A155" s="1"/>
      <c r="B155" s="28"/>
      <c r="C155" s="19" t="s">
        <v>308</v>
      </c>
      <c r="D155" s="32"/>
      <c r="E155" s="32"/>
      <c r="F155" s="33"/>
      <c r="G155" s="38"/>
      <c r="H155" s="1"/>
      <c r="I155" s="29"/>
      <c r="J155" s="4">
        <f t="shared" si="10"/>
        <v>0</v>
      </c>
    </row>
    <row r="156" spans="1:13" s="10" customFormat="1">
      <c r="A156" s="1"/>
      <c r="B156" s="42"/>
      <c r="C156" s="43"/>
      <c r="D156" s="44"/>
      <c r="E156" s="46" t="str">
        <f>G150&amp;""</f>
        <v>TINGKAT KOMPETENSI</v>
      </c>
      <c r="F156" s="43"/>
      <c r="G156" s="45"/>
      <c r="H156" s="1"/>
      <c r="I156" s="29"/>
      <c r="J156" s="9"/>
      <c r="K156" s="9"/>
      <c r="L156" s="9"/>
      <c r="M156" s="9"/>
    </row>
    <row r="157" spans="1:13" s="10" customFormat="1" ht="20.25" customHeight="1" thickBot="1">
      <c r="A157" s="1"/>
      <c r="B157" s="40" t="s">
        <v>9</v>
      </c>
      <c r="C157" s="40" t="s">
        <v>5</v>
      </c>
      <c r="D157" s="41" t="s">
        <v>6</v>
      </c>
      <c r="E157" s="40" t="s">
        <v>7</v>
      </c>
      <c r="F157" s="40" t="s">
        <v>8</v>
      </c>
      <c r="G157" s="13" t="s">
        <v>1</v>
      </c>
      <c r="H157" s="1"/>
      <c r="I157" s="29"/>
      <c r="J157" s="9"/>
      <c r="K157" s="9"/>
      <c r="L157" s="9"/>
      <c r="M157" s="9"/>
    </row>
    <row r="158" spans="1:13" s="10" customFormat="1" ht="18.75" customHeight="1" thickTop="1" thickBot="1">
      <c r="A158" s="1"/>
      <c r="B158" s="14">
        <v>4</v>
      </c>
      <c r="C158" s="15" t="str">
        <f>IF(G151="Berkembang","v","")</f>
        <v/>
      </c>
      <c r="D158" s="15" t="str">
        <f>IF(G151="Layak","v","")</f>
        <v/>
      </c>
      <c r="E158" s="15" t="str">
        <f>IF(G151="Cakap","v","")</f>
        <v/>
      </c>
      <c r="F158" s="15" t="str">
        <f>IF(G151="Mahir","v","")</f>
        <v/>
      </c>
      <c r="G158" s="57" t="str">
        <f>IF(G151="Berkembang",1,IF(G151="Layak",2,IF(G151="Cakap",3,IF(G151="Mahir",4,""))))</f>
        <v/>
      </c>
      <c r="H158" s="1"/>
      <c r="I158" s="30" t="s">
        <v>309</v>
      </c>
      <c r="J158" s="9">
        <f>IF(COUNTA(C158)=1,1,0)</f>
        <v>1</v>
      </c>
      <c r="K158" s="9">
        <f>IF(COUNTA(D158)=1,2,0)</f>
        <v>2</v>
      </c>
      <c r="L158" s="9">
        <f>IF(COUNTA(E158)=1,3,0)</f>
        <v>3</v>
      </c>
      <c r="M158" s="9">
        <f>IF(COUNTA(F158)=1,4,0)</f>
        <v>4</v>
      </c>
    </row>
    <row r="159" spans="1:13" s="10" customFormat="1" ht="138" thickTop="1">
      <c r="A159" s="1"/>
      <c r="B159" s="16"/>
      <c r="C159" s="22" t="s">
        <v>310</v>
      </c>
      <c r="D159" s="22" t="s">
        <v>311</v>
      </c>
      <c r="E159" s="22" t="s">
        <v>312</v>
      </c>
      <c r="F159" s="22" t="s">
        <v>313</v>
      </c>
      <c r="G159" s="17"/>
      <c r="H159" s="1"/>
      <c r="I159" s="29"/>
    </row>
    <row r="160" spans="1:13" ht="14">
      <c r="A160" s="1"/>
      <c r="B160" s="50"/>
      <c r="C160" s="50"/>
      <c r="D160" s="51"/>
      <c r="E160" s="51"/>
      <c r="F160" s="52"/>
      <c r="G160" s="53"/>
      <c r="H160" s="1"/>
      <c r="I160" s="29"/>
    </row>
    <row r="161" spans="1:13" ht="14">
      <c r="A161" s="1"/>
      <c r="B161" s="25" t="s">
        <v>4</v>
      </c>
      <c r="C161" s="26"/>
      <c r="D161" s="23"/>
      <c r="E161" s="23"/>
      <c r="G161" s="24"/>
      <c r="H161" s="1"/>
      <c r="I161" s="29"/>
    </row>
    <row r="162" spans="1:13" ht="14">
      <c r="A162" s="1"/>
      <c r="B162" s="48" t="s">
        <v>446</v>
      </c>
      <c r="C162" s="27"/>
      <c r="D162" s="23"/>
      <c r="E162" s="23"/>
      <c r="G162" s="24"/>
      <c r="H162" s="1"/>
      <c r="I162" s="29"/>
    </row>
    <row r="163" spans="1:13" ht="34.5">
      <c r="A163" s="1"/>
      <c r="B163" s="128" t="s">
        <v>58</v>
      </c>
      <c r="C163" s="34"/>
      <c r="D163" s="130" t="s">
        <v>57</v>
      </c>
      <c r="E163" s="35"/>
      <c r="F163" s="36"/>
      <c r="G163" s="129" t="s">
        <v>135</v>
      </c>
      <c r="H163" s="1"/>
      <c r="I163" s="29"/>
    </row>
    <row r="164" spans="1:13" ht="14.5">
      <c r="A164" s="1"/>
      <c r="B164" s="28"/>
      <c r="C164" s="649" t="s">
        <v>314</v>
      </c>
      <c r="D164" s="650"/>
      <c r="E164" s="650"/>
      <c r="F164" s="651"/>
      <c r="G164" s="37" t="str">
        <f>IF(I164=0,"",IF(I164&lt;=1.67,"Berkembang",IF(I164&lt;=2.67,"Layak",IF(I164&lt;=3.67,"Cakap",IF(I164=4,"Mahir","")))))</f>
        <v/>
      </c>
      <c r="H164" s="1"/>
      <c r="I164" s="55">
        <f>SUM(J164:J166)/K164*4</f>
        <v>0</v>
      </c>
      <c r="J164" s="4">
        <f>COUNTA(B164)</f>
        <v>0</v>
      </c>
      <c r="K164" s="4">
        <f>COUNTA(C164:C166)</f>
        <v>3</v>
      </c>
    </row>
    <row r="165" spans="1:13" ht="28.5" customHeight="1">
      <c r="A165" s="1"/>
      <c r="B165" s="28"/>
      <c r="C165" s="649" t="s">
        <v>315</v>
      </c>
      <c r="D165" s="650"/>
      <c r="E165" s="650"/>
      <c r="F165" s="651"/>
      <c r="G165" s="38"/>
      <c r="H165" s="1"/>
      <c r="I165" s="29"/>
      <c r="J165" s="4">
        <f t="shared" ref="J165:J166" si="11">COUNTA(B165)</f>
        <v>0</v>
      </c>
    </row>
    <row r="166" spans="1:13" ht="28.5" customHeight="1">
      <c r="A166" s="1"/>
      <c r="B166" s="28"/>
      <c r="C166" s="649" t="s">
        <v>316</v>
      </c>
      <c r="D166" s="650"/>
      <c r="E166" s="650"/>
      <c r="F166" s="651"/>
      <c r="G166" s="38"/>
      <c r="H166" s="1"/>
      <c r="I166" s="29"/>
      <c r="J166" s="4">
        <f t="shared" si="11"/>
        <v>0</v>
      </c>
    </row>
    <row r="167" spans="1:13" s="10" customFormat="1" ht="13.5" thickBot="1">
      <c r="A167" s="1"/>
      <c r="B167" s="58"/>
      <c r="C167" s="59"/>
      <c r="D167" s="60"/>
      <c r="E167" s="61" t="str">
        <f>G163&amp;""</f>
        <v>TINGKAT KOMPETENSI</v>
      </c>
      <c r="F167" s="59"/>
      <c r="G167" s="62"/>
      <c r="H167" s="1"/>
      <c r="I167" s="29"/>
      <c r="J167" s="9"/>
      <c r="K167" s="9"/>
      <c r="L167" s="9"/>
      <c r="M167" s="9"/>
    </row>
    <row r="168" spans="1:13" s="10" customFormat="1" ht="20.25" customHeight="1" thickTop="1" thickBot="1">
      <c r="A168" s="1"/>
      <c r="B168" s="11" t="s">
        <v>9</v>
      </c>
      <c r="C168" s="11" t="s">
        <v>5</v>
      </c>
      <c r="D168" s="12" t="s">
        <v>6</v>
      </c>
      <c r="E168" s="11" t="s">
        <v>7</v>
      </c>
      <c r="F168" s="11" t="s">
        <v>8</v>
      </c>
      <c r="G168" s="63" t="s">
        <v>1</v>
      </c>
      <c r="H168" s="1"/>
      <c r="I168" s="29"/>
      <c r="J168" s="9"/>
      <c r="K168" s="9"/>
      <c r="L168" s="9"/>
      <c r="M168" s="9"/>
    </row>
    <row r="169" spans="1:13" s="10" customFormat="1" ht="18.75" customHeight="1" thickTop="1" thickBot="1">
      <c r="A169" s="1"/>
      <c r="B169" s="14">
        <v>5</v>
      </c>
      <c r="C169" s="15" t="str">
        <f>IF(G164="Berkembang","v","")</f>
        <v/>
      </c>
      <c r="D169" s="15" t="str">
        <f>IF(G164="Layak","v","")</f>
        <v/>
      </c>
      <c r="E169" s="15" t="str">
        <f>IF(G164="Cakap","v","")</f>
        <v/>
      </c>
      <c r="F169" s="15" t="str">
        <f>IF(G164="Mahir","v","")</f>
        <v/>
      </c>
      <c r="G169" s="57" t="str">
        <f>IF(G164="Berkembang",1,IF(G164="Layak",2,IF(G164="Cakap",3,IF(G164="Mahir",4,""))))</f>
        <v/>
      </c>
      <c r="H169" s="1"/>
      <c r="I169" s="30" t="s">
        <v>317</v>
      </c>
      <c r="J169" s="9">
        <f>IF(COUNTA(C169)=1,1,0)</f>
        <v>1</v>
      </c>
      <c r="K169" s="9">
        <f>IF(COUNTA(D169)=1,2,0)</f>
        <v>2</v>
      </c>
      <c r="L169" s="9">
        <f>IF(COUNTA(E169)=1,3,0)</f>
        <v>3</v>
      </c>
      <c r="M169" s="9">
        <f>IF(COUNTA(F169)=1,4,0)</f>
        <v>4</v>
      </c>
    </row>
    <row r="170" spans="1:13" s="10" customFormat="1" ht="175.5" thickTop="1">
      <c r="A170" s="1"/>
      <c r="B170" s="16"/>
      <c r="C170" s="22" t="s">
        <v>318</v>
      </c>
      <c r="D170" s="22" t="s">
        <v>319</v>
      </c>
      <c r="E170" s="22" t="s">
        <v>320</v>
      </c>
      <c r="F170" s="22" t="s">
        <v>321</v>
      </c>
      <c r="G170" s="17"/>
      <c r="H170" s="1"/>
      <c r="I170" s="29"/>
    </row>
    <row r="171" spans="1:13" ht="14">
      <c r="A171" s="1"/>
      <c r="B171" s="50"/>
      <c r="C171" s="50"/>
      <c r="D171" s="51"/>
      <c r="E171" s="51"/>
      <c r="F171" s="52"/>
      <c r="G171" s="53"/>
      <c r="H171" s="1"/>
      <c r="I171" s="29"/>
    </row>
    <row r="172" spans="1:13" ht="14">
      <c r="A172" s="1"/>
      <c r="B172" s="21"/>
      <c r="C172" s="21"/>
      <c r="D172" s="23"/>
      <c r="E172" s="23"/>
      <c r="G172" s="54"/>
      <c r="H172" s="1"/>
      <c r="I172" s="29"/>
    </row>
    <row r="173" spans="1:13" ht="14">
      <c r="A173" s="1"/>
      <c r="B173" s="21"/>
      <c r="C173" s="21" t="s">
        <v>495</v>
      </c>
      <c r="D173" s="23"/>
      <c r="E173" s="23"/>
      <c r="F173" s="5" t="s">
        <v>496</v>
      </c>
      <c r="G173" s="54"/>
      <c r="H173" s="1"/>
      <c r="I173" s="29"/>
    </row>
    <row r="174" spans="1:13" ht="14">
      <c r="A174" s="1"/>
      <c r="B174" s="21"/>
      <c r="C174" s="21" t="s">
        <v>497</v>
      </c>
      <c r="D174" s="23"/>
      <c r="E174" s="23"/>
      <c r="F174" s="5" t="s">
        <v>498</v>
      </c>
      <c r="G174" s="54"/>
      <c r="H174" s="1"/>
      <c r="I174" s="29"/>
    </row>
    <row r="175" spans="1:13" ht="14">
      <c r="A175" s="1"/>
      <c r="B175" s="21"/>
      <c r="C175" s="21"/>
      <c r="D175" s="23"/>
      <c r="E175" s="23"/>
      <c r="G175" s="54"/>
      <c r="H175" s="1"/>
      <c r="I175" s="29"/>
    </row>
    <row r="176" spans="1:13" ht="14">
      <c r="A176" s="1"/>
      <c r="B176" s="21"/>
      <c r="C176" s="21"/>
      <c r="D176" s="23"/>
      <c r="E176" s="23"/>
      <c r="G176" s="54"/>
      <c r="H176" s="1"/>
      <c r="I176" s="29"/>
    </row>
    <row r="177" spans="1:16138" ht="14">
      <c r="A177" s="1"/>
      <c r="B177" s="21"/>
      <c r="C177" s="21"/>
      <c r="D177" s="23"/>
      <c r="E177" s="23"/>
      <c r="G177" s="54"/>
      <c r="H177" s="1"/>
      <c r="I177" s="29"/>
    </row>
    <row r="178" spans="1:16138" ht="14">
      <c r="A178" s="1"/>
      <c r="B178" s="21"/>
      <c r="C178" s="498" t="s">
        <v>499</v>
      </c>
      <c r="D178" s="23"/>
      <c r="E178" s="23"/>
      <c r="F178" s="498" t="s">
        <v>499</v>
      </c>
      <c r="G178" s="54"/>
      <c r="H178" s="1"/>
      <c r="I178" s="29"/>
    </row>
    <row r="179" spans="1:16138" ht="14">
      <c r="A179" s="1"/>
      <c r="B179" s="21"/>
      <c r="C179" s="21" t="s">
        <v>500</v>
      </c>
      <c r="D179" s="23"/>
      <c r="E179" s="23"/>
      <c r="F179" s="21" t="s">
        <v>500</v>
      </c>
      <c r="G179" s="54"/>
      <c r="H179" s="1"/>
      <c r="I179" s="29"/>
    </row>
    <row r="180" spans="1:16138" ht="14">
      <c r="A180" s="1"/>
      <c r="B180" s="21"/>
      <c r="C180" s="21"/>
      <c r="D180" s="23"/>
      <c r="E180" s="23"/>
      <c r="F180" s="21"/>
      <c r="G180" s="54"/>
      <c r="H180" s="1"/>
      <c r="I180" s="29"/>
    </row>
    <row r="181" spans="1:16138" ht="14">
      <c r="A181" s="1"/>
      <c r="B181" s="21"/>
      <c r="C181" s="21" t="s">
        <v>501</v>
      </c>
      <c r="D181" s="23"/>
      <c r="E181" s="23"/>
      <c r="F181" s="21"/>
      <c r="G181" s="54"/>
      <c r="H181" s="1"/>
      <c r="I181" s="29"/>
    </row>
    <row r="182" spans="1:16138" ht="14">
      <c r="A182" s="1"/>
      <c r="B182" s="21"/>
      <c r="C182" s="499"/>
      <c r="D182" s="23"/>
      <c r="E182" s="23"/>
      <c r="F182" s="21"/>
      <c r="G182" s="54"/>
      <c r="H182" s="1"/>
      <c r="I182" s="29"/>
    </row>
    <row r="183" spans="1:16138" s="4" customFormat="1" ht="31.5" customHeight="1">
      <c r="A183" s="1"/>
      <c r="B183" s="2"/>
      <c r="C183" s="1"/>
      <c r="D183" s="1"/>
      <c r="E183" s="1"/>
      <c r="F183" s="1"/>
      <c r="G183" s="3"/>
      <c r="H183" s="1"/>
      <c r="I183" s="29"/>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c r="BHB183" s="5"/>
      <c r="BHC183" s="5"/>
      <c r="BHD183" s="5"/>
      <c r="BHE183" s="5"/>
      <c r="BHF183" s="5"/>
      <c r="BHG183" s="5"/>
      <c r="BHH183" s="5"/>
      <c r="BHI183" s="5"/>
      <c r="BHJ183" s="5"/>
      <c r="BHK183" s="5"/>
      <c r="BHL183" s="5"/>
      <c r="BHM183" s="5"/>
      <c r="BHN183" s="5"/>
      <c r="BHO183" s="5"/>
      <c r="BHP183" s="5"/>
      <c r="BHQ183" s="5"/>
      <c r="BHR183" s="5"/>
      <c r="BHS183" s="5"/>
      <c r="BHT183" s="5"/>
      <c r="BHU183" s="5"/>
      <c r="BHV183" s="5"/>
      <c r="BHW183" s="5"/>
      <c r="BHX183" s="5"/>
      <c r="BHY183" s="5"/>
      <c r="BHZ183" s="5"/>
      <c r="BIA183" s="5"/>
      <c r="BIB183" s="5"/>
      <c r="BIC183" s="5"/>
      <c r="BID183" s="5"/>
      <c r="BIE183" s="5"/>
      <c r="BIF183" s="5"/>
      <c r="BIG183" s="5"/>
      <c r="BIH183" s="5"/>
      <c r="BII183" s="5"/>
      <c r="BIJ183" s="5"/>
      <c r="BIK183" s="5"/>
      <c r="BIL183" s="5"/>
      <c r="BIM183" s="5"/>
      <c r="BIN183" s="5"/>
      <c r="BIO183" s="5"/>
      <c r="BIP183" s="5"/>
      <c r="BIQ183" s="5"/>
      <c r="BIR183" s="5"/>
      <c r="BIS183" s="5"/>
      <c r="BIT183" s="5"/>
      <c r="BIU183" s="5"/>
      <c r="BIV183" s="5"/>
      <c r="BIW183" s="5"/>
      <c r="BIX183" s="5"/>
      <c r="BIY183" s="5"/>
      <c r="BIZ183" s="5"/>
      <c r="BJA183" s="5"/>
      <c r="BJB183" s="5"/>
      <c r="BJC183" s="5"/>
      <c r="BJD183" s="5"/>
      <c r="BJE183" s="5"/>
      <c r="BJF183" s="5"/>
      <c r="BJG183" s="5"/>
      <c r="BJH183" s="5"/>
      <c r="BJI183" s="5"/>
      <c r="BJJ183" s="5"/>
      <c r="BJK183" s="5"/>
      <c r="BJL183" s="5"/>
      <c r="BJM183" s="5"/>
      <c r="BJN183" s="5"/>
      <c r="BJO183" s="5"/>
      <c r="BJP183" s="5"/>
      <c r="BJQ183" s="5"/>
      <c r="BJR183" s="5"/>
      <c r="BJS183" s="5"/>
      <c r="BJT183" s="5"/>
      <c r="BJU183" s="5"/>
      <c r="BJV183" s="5"/>
      <c r="BJW183" s="5"/>
      <c r="BJX183" s="5"/>
      <c r="BJY183" s="5"/>
      <c r="BJZ183" s="5"/>
      <c r="BKA183" s="5"/>
      <c r="BKB183" s="5"/>
      <c r="BKC183" s="5"/>
      <c r="BKD183" s="5"/>
      <c r="BKE183" s="5"/>
      <c r="BKF183" s="5"/>
      <c r="BKG183" s="5"/>
      <c r="BKH183" s="5"/>
      <c r="BKI183" s="5"/>
      <c r="BKJ183" s="5"/>
      <c r="BKK183" s="5"/>
      <c r="BKL183" s="5"/>
      <c r="BKM183" s="5"/>
      <c r="BKN183" s="5"/>
      <c r="BKO183" s="5"/>
      <c r="BKP183" s="5"/>
      <c r="BKQ183" s="5"/>
      <c r="BKR183" s="5"/>
      <c r="BKS183" s="5"/>
      <c r="BKT183" s="5"/>
      <c r="BKU183" s="5"/>
      <c r="BKV183" s="5"/>
      <c r="BKW183" s="5"/>
      <c r="BKX183" s="5"/>
      <c r="BKY183" s="5"/>
      <c r="BKZ183" s="5"/>
      <c r="BLA183" s="5"/>
      <c r="BLB183" s="5"/>
      <c r="BLC183" s="5"/>
      <c r="BLD183" s="5"/>
      <c r="BLE183" s="5"/>
      <c r="BLF183" s="5"/>
      <c r="BLG183" s="5"/>
      <c r="BLH183" s="5"/>
      <c r="BLI183" s="5"/>
      <c r="BLJ183" s="5"/>
      <c r="BLK183" s="5"/>
      <c r="BLL183" s="5"/>
      <c r="BLM183" s="5"/>
      <c r="BLN183" s="5"/>
      <c r="BLO183" s="5"/>
      <c r="BLP183" s="5"/>
      <c r="BLQ183" s="5"/>
      <c r="BLR183" s="5"/>
      <c r="BLS183" s="5"/>
      <c r="BLT183" s="5"/>
      <c r="BLU183" s="5"/>
      <c r="BLV183" s="5"/>
      <c r="BLW183" s="5"/>
      <c r="BLX183" s="5"/>
      <c r="BLY183" s="5"/>
      <c r="BLZ183" s="5"/>
      <c r="BMA183" s="5"/>
      <c r="BMB183" s="5"/>
      <c r="BMC183" s="5"/>
      <c r="BMD183" s="5"/>
      <c r="BME183" s="5"/>
      <c r="BMF183" s="5"/>
      <c r="BMG183" s="5"/>
      <c r="BMH183" s="5"/>
      <c r="BMI183" s="5"/>
      <c r="BMJ183" s="5"/>
      <c r="BMK183" s="5"/>
      <c r="BML183" s="5"/>
      <c r="BMM183" s="5"/>
      <c r="BMN183" s="5"/>
      <c r="BMO183" s="5"/>
      <c r="BMP183" s="5"/>
      <c r="BMQ183" s="5"/>
      <c r="BMR183" s="5"/>
      <c r="BMS183" s="5"/>
      <c r="BMT183" s="5"/>
      <c r="BMU183" s="5"/>
      <c r="BMV183" s="5"/>
      <c r="BMW183" s="5"/>
      <c r="BMX183" s="5"/>
      <c r="BMY183" s="5"/>
      <c r="BMZ183" s="5"/>
      <c r="BNA183" s="5"/>
      <c r="BNB183" s="5"/>
      <c r="BNC183" s="5"/>
      <c r="BND183" s="5"/>
      <c r="BNE183" s="5"/>
      <c r="BNF183" s="5"/>
      <c r="BNG183" s="5"/>
      <c r="BNH183" s="5"/>
      <c r="BNI183" s="5"/>
      <c r="BNJ183" s="5"/>
      <c r="BNK183" s="5"/>
      <c r="BNL183" s="5"/>
      <c r="BNM183" s="5"/>
      <c r="BNN183" s="5"/>
      <c r="BNO183" s="5"/>
      <c r="BNP183" s="5"/>
      <c r="BNQ183" s="5"/>
      <c r="BNR183" s="5"/>
      <c r="BNS183" s="5"/>
      <c r="BNT183" s="5"/>
      <c r="BNU183" s="5"/>
      <c r="BNV183" s="5"/>
      <c r="BNW183" s="5"/>
      <c r="BNX183" s="5"/>
      <c r="BNY183" s="5"/>
      <c r="BNZ183" s="5"/>
      <c r="BOA183" s="5"/>
      <c r="BOB183" s="5"/>
      <c r="BOC183" s="5"/>
      <c r="BOD183" s="5"/>
      <c r="BOE183" s="5"/>
      <c r="BOF183" s="5"/>
      <c r="BOG183" s="5"/>
      <c r="BOH183" s="5"/>
      <c r="BOI183" s="5"/>
      <c r="BOJ183" s="5"/>
      <c r="BOK183" s="5"/>
      <c r="BOL183" s="5"/>
      <c r="BOM183" s="5"/>
      <c r="BON183" s="5"/>
      <c r="BOO183" s="5"/>
      <c r="BOP183" s="5"/>
      <c r="BOQ183" s="5"/>
      <c r="BOR183" s="5"/>
      <c r="BOS183" s="5"/>
      <c r="BOT183" s="5"/>
      <c r="BOU183" s="5"/>
      <c r="BOV183" s="5"/>
      <c r="BOW183" s="5"/>
      <c r="BOX183" s="5"/>
      <c r="BOY183" s="5"/>
      <c r="BOZ183" s="5"/>
      <c r="BPA183" s="5"/>
      <c r="BPB183" s="5"/>
      <c r="BPC183" s="5"/>
      <c r="BPD183" s="5"/>
      <c r="BPE183" s="5"/>
      <c r="BPF183" s="5"/>
      <c r="BPG183" s="5"/>
      <c r="BPH183" s="5"/>
      <c r="BPI183" s="5"/>
      <c r="BPJ183" s="5"/>
      <c r="BPK183" s="5"/>
      <c r="BPL183" s="5"/>
      <c r="BPM183" s="5"/>
      <c r="BPN183" s="5"/>
      <c r="BPO183" s="5"/>
      <c r="BPP183" s="5"/>
      <c r="BPQ183" s="5"/>
      <c r="BPR183" s="5"/>
      <c r="BPS183" s="5"/>
      <c r="BPT183" s="5"/>
      <c r="BPU183" s="5"/>
      <c r="BPV183" s="5"/>
      <c r="BPW183" s="5"/>
      <c r="BPX183" s="5"/>
      <c r="BPY183" s="5"/>
      <c r="BPZ183" s="5"/>
      <c r="BQA183" s="5"/>
      <c r="BQB183" s="5"/>
      <c r="BQC183" s="5"/>
      <c r="BQD183" s="5"/>
      <c r="BQE183" s="5"/>
      <c r="BQF183" s="5"/>
      <c r="BQG183" s="5"/>
      <c r="BQH183" s="5"/>
      <c r="BQI183" s="5"/>
      <c r="BQJ183" s="5"/>
      <c r="BQK183" s="5"/>
      <c r="BQL183" s="5"/>
      <c r="BQM183" s="5"/>
      <c r="BQN183" s="5"/>
      <c r="BQO183" s="5"/>
      <c r="BQP183" s="5"/>
      <c r="BQQ183" s="5"/>
      <c r="BQR183" s="5"/>
      <c r="BQS183" s="5"/>
      <c r="BQT183" s="5"/>
      <c r="BQU183" s="5"/>
      <c r="BQV183" s="5"/>
      <c r="BQW183" s="5"/>
      <c r="BQX183" s="5"/>
      <c r="BQY183" s="5"/>
      <c r="BQZ183" s="5"/>
      <c r="BRA183" s="5"/>
      <c r="BRB183" s="5"/>
      <c r="BRC183" s="5"/>
      <c r="BRD183" s="5"/>
      <c r="BRE183" s="5"/>
      <c r="BRF183" s="5"/>
      <c r="BRG183" s="5"/>
      <c r="BRH183" s="5"/>
      <c r="BRI183" s="5"/>
      <c r="BRJ183" s="5"/>
      <c r="BRK183" s="5"/>
      <c r="BRL183" s="5"/>
      <c r="BRM183" s="5"/>
      <c r="BRN183" s="5"/>
      <c r="BRO183" s="5"/>
      <c r="BRP183" s="5"/>
      <c r="BRQ183" s="5"/>
      <c r="BRR183" s="5"/>
      <c r="BRS183" s="5"/>
      <c r="BRT183" s="5"/>
      <c r="BRU183" s="5"/>
      <c r="BRV183" s="5"/>
      <c r="BRW183" s="5"/>
      <c r="BRX183" s="5"/>
      <c r="BRY183" s="5"/>
      <c r="BRZ183" s="5"/>
      <c r="BSA183" s="5"/>
      <c r="BSB183" s="5"/>
      <c r="BSC183" s="5"/>
      <c r="BSD183" s="5"/>
      <c r="BSE183" s="5"/>
      <c r="BSF183" s="5"/>
      <c r="BSG183" s="5"/>
      <c r="BSH183" s="5"/>
      <c r="BSI183" s="5"/>
      <c r="BSJ183" s="5"/>
      <c r="BSK183" s="5"/>
      <c r="BSL183" s="5"/>
      <c r="BSM183" s="5"/>
      <c r="BSN183" s="5"/>
      <c r="BSO183" s="5"/>
      <c r="BSP183" s="5"/>
      <c r="BSQ183" s="5"/>
      <c r="BSR183" s="5"/>
      <c r="BSS183" s="5"/>
      <c r="BST183" s="5"/>
      <c r="BSU183" s="5"/>
      <c r="BSV183" s="5"/>
      <c r="BSW183" s="5"/>
      <c r="BSX183" s="5"/>
      <c r="BSY183" s="5"/>
      <c r="BSZ183" s="5"/>
      <c r="BTA183" s="5"/>
      <c r="BTB183" s="5"/>
      <c r="BTC183" s="5"/>
      <c r="BTD183" s="5"/>
      <c r="BTE183" s="5"/>
      <c r="BTF183" s="5"/>
      <c r="BTG183" s="5"/>
      <c r="BTH183" s="5"/>
      <c r="BTI183" s="5"/>
      <c r="BTJ183" s="5"/>
      <c r="BTK183" s="5"/>
      <c r="BTL183" s="5"/>
      <c r="BTM183" s="5"/>
      <c r="BTN183" s="5"/>
      <c r="BTO183" s="5"/>
      <c r="BTP183" s="5"/>
      <c r="BTQ183" s="5"/>
      <c r="BTR183" s="5"/>
      <c r="BTS183" s="5"/>
      <c r="BTT183" s="5"/>
      <c r="BTU183" s="5"/>
      <c r="BTV183" s="5"/>
      <c r="BTW183" s="5"/>
      <c r="BTX183" s="5"/>
      <c r="BTY183" s="5"/>
      <c r="BTZ183" s="5"/>
      <c r="BUA183" s="5"/>
      <c r="BUB183" s="5"/>
      <c r="BUC183" s="5"/>
      <c r="BUD183" s="5"/>
      <c r="BUE183" s="5"/>
      <c r="BUF183" s="5"/>
      <c r="BUG183" s="5"/>
      <c r="BUH183" s="5"/>
      <c r="BUI183" s="5"/>
      <c r="BUJ183" s="5"/>
      <c r="BUK183" s="5"/>
      <c r="BUL183" s="5"/>
      <c r="BUM183" s="5"/>
      <c r="BUN183" s="5"/>
      <c r="BUO183" s="5"/>
      <c r="BUP183" s="5"/>
      <c r="BUQ183" s="5"/>
      <c r="BUR183" s="5"/>
      <c r="BUS183" s="5"/>
      <c r="BUT183" s="5"/>
      <c r="BUU183" s="5"/>
      <c r="BUV183" s="5"/>
      <c r="BUW183" s="5"/>
      <c r="BUX183" s="5"/>
      <c r="BUY183" s="5"/>
      <c r="BUZ183" s="5"/>
      <c r="BVA183" s="5"/>
      <c r="BVB183" s="5"/>
      <c r="BVC183" s="5"/>
      <c r="BVD183" s="5"/>
      <c r="BVE183" s="5"/>
      <c r="BVF183" s="5"/>
      <c r="BVG183" s="5"/>
      <c r="BVH183" s="5"/>
      <c r="BVI183" s="5"/>
      <c r="BVJ183" s="5"/>
      <c r="BVK183" s="5"/>
      <c r="BVL183" s="5"/>
      <c r="BVM183" s="5"/>
      <c r="BVN183" s="5"/>
      <c r="BVO183" s="5"/>
      <c r="BVP183" s="5"/>
      <c r="BVQ183" s="5"/>
      <c r="BVR183" s="5"/>
      <c r="BVS183" s="5"/>
      <c r="BVT183" s="5"/>
      <c r="BVU183" s="5"/>
      <c r="BVV183" s="5"/>
      <c r="BVW183" s="5"/>
      <c r="BVX183" s="5"/>
      <c r="BVY183" s="5"/>
      <c r="BVZ183" s="5"/>
      <c r="BWA183" s="5"/>
      <c r="BWB183" s="5"/>
      <c r="BWC183" s="5"/>
      <c r="BWD183" s="5"/>
      <c r="BWE183" s="5"/>
      <c r="BWF183" s="5"/>
      <c r="BWG183" s="5"/>
      <c r="BWH183" s="5"/>
      <c r="BWI183" s="5"/>
      <c r="BWJ183" s="5"/>
      <c r="BWK183" s="5"/>
      <c r="BWL183" s="5"/>
      <c r="BWM183" s="5"/>
      <c r="BWN183" s="5"/>
      <c r="BWO183" s="5"/>
      <c r="BWP183" s="5"/>
      <c r="BWQ183" s="5"/>
      <c r="BWR183" s="5"/>
      <c r="BWS183" s="5"/>
      <c r="BWT183" s="5"/>
      <c r="BWU183" s="5"/>
      <c r="BWV183" s="5"/>
      <c r="BWW183" s="5"/>
      <c r="BWX183" s="5"/>
      <c r="BWY183" s="5"/>
      <c r="BWZ183" s="5"/>
      <c r="BXA183" s="5"/>
      <c r="BXB183" s="5"/>
      <c r="BXC183" s="5"/>
      <c r="BXD183" s="5"/>
      <c r="BXE183" s="5"/>
      <c r="BXF183" s="5"/>
      <c r="BXG183" s="5"/>
      <c r="BXH183" s="5"/>
      <c r="BXI183" s="5"/>
      <c r="BXJ183" s="5"/>
      <c r="BXK183" s="5"/>
      <c r="BXL183" s="5"/>
      <c r="BXM183" s="5"/>
      <c r="BXN183" s="5"/>
      <c r="BXO183" s="5"/>
      <c r="BXP183" s="5"/>
      <c r="BXQ183" s="5"/>
      <c r="BXR183" s="5"/>
      <c r="BXS183" s="5"/>
      <c r="BXT183" s="5"/>
      <c r="BXU183" s="5"/>
      <c r="BXV183" s="5"/>
      <c r="BXW183" s="5"/>
      <c r="BXX183" s="5"/>
      <c r="BXY183" s="5"/>
      <c r="BXZ183" s="5"/>
      <c r="BYA183" s="5"/>
      <c r="BYB183" s="5"/>
      <c r="BYC183" s="5"/>
      <c r="BYD183" s="5"/>
      <c r="BYE183" s="5"/>
      <c r="BYF183" s="5"/>
      <c r="BYG183" s="5"/>
      <c r="BYH183" s="5"/>
      <c r="BYI183" s="5"/>
      <c r="BYJ183" s="5"/>
      <c r="BYK183" s="5"/>
      <c r="BYL183" s="5"/>
      <c r="BYM183" s="5"/>
      <c r="BYN183" s="5"/>
      <c r="BYO183" s="5"/>
      <c r="BYP183" s="5"/>
      <c r="BYQ183" s="5"/>
      <c r="BYR183" s="5"/>
      <c r="BYS183" s="5"/>
      <c r="BYT183" s="5"/>
      <c r="BYU183" s="5"/>
      <c r="BYV183" s="5"/>
      <c r="BYW183" s="5"/>
      <c r="BYX183" s="5"/>
      <c r="BYY183" s="5"/>
      <c r="BYZ183" s="5"/>
      <c r="BZA183" s="5"/>
      <c r="BZB183" s="5"/>
      <c r="BZC183" s="5"/>
      <c r="BZD183" s="5"/>
      <c r="BZE183" s="5"/>
      <c r="BZF183" s="5"/>
      <c r="BZG183" s="5"/>
      <c r="BZH183" s="5"/>
      <c r="BZI183" s="5"/>
      <c r="BZJ183" s="5"/>
      <c r="BZK183" s="5"/>
      <c r="BZL183" s="5"/>
      <c r="BZM183" s="5"/>
      <c r="BZN183" s="5"/>
      <c r="BZO183" s="5"/>
      <c r="BZP183" s="5"/>
      <c r="BZQ183" s="5"/>
      <c r="BZR183" s="5"/>
      <c r="BZS183" s="5"/>
      <c r="BZT183" s="5"/>
      <c r="BZU183" s="5"/>
      <c r="BZV183" s="5"/>
      <c r="BZW183" s="5"/>
      <c r="BZX183" s="5"/>
      <c r="BZY183" s="5"/>
      <c r="BZZ183" s="5"/>
      <c r="CAA183" s="5"/>
      <c r="CAB183" s="5"/>
      <c r="CAC183" s="5"/>
      <c r="CAD183" s="5"/>
      <c r="CAE183" s="5"/>
      <c r="CAF183" s="5"/>
      <c r="CAG183" s="5"/>
      <c r="CAH183" s="5"/>
      <c r="CAI183" s="5"/>
      <c r="CAJ183" s="5"/>
      <c r="CAK183" s="5"/>
      <c r="CAL183" s="5"/>
      <c r="CAM183" s="5"/>
      <c r="CAN183" s="5"/>
      <c r="CAO183" s="5"/>
      <c r="CAP183" s="5"/>
      <c r="CAQ183" s="5"/>
      <c r="CAR183" s="5"/>
      <c r="CAS183" s="5"/>
      <c r="CAT183" s="5"/>
      <c r="CAU183" s="5"/>
      <c r="CAV183" s="5"/>
      <c r="CAW183" s="5"/>
      <c r="CAX183" s="5"/>
      <c r="CAY183" s="5"/>
      <c r="CAZ183" s="5"/>
      <c r="CBA183" s="5"/>
      <c r="CBB183" s="5"/>
      <c r="CBC183" s="5"/>
      <c r="CBD183" s="5"/>
      <c r="CBE183" s="5"/>
      <c r="CBF183" s="5"/>
      <c r="CBG183" s="5"/>
      <c r="CBH183" s="5"/>
      <c r="CBI183" s="5"/>
      <c r="CBJ183" s="5"/>
      <c r="CBK183" s="5"/>
      <c r="CBL183" s="5"/>
      <c r="CBM183" s="5"/>
      <c r="CBN183" s="5"/>
      <c r="CBO183" s="5"/>
      <c r="CBP183" s="5"/>
      <c r="CBQ183" s="5"/>
      <c r="CBR183" s="5"/>
      <c r="CBS183" s="5"/>
      <c r="CBT183" s="5"/>
      <c r="CBU183" s="5"/>
      <c r="CBV183" s="5"/>
      <c r="CBW183" s="5"/>
      <c r="CBX183" s="5"/>
      <c r="CBY183" s="5"/>
      <c r="CBZ183" s="5"/>
      <c r="CCA183" s="5"/>
      <c r="CCB183" s="5"/>
      <c r="CCC183" s="5"/>
      <c r="CCD183" s="5"/>
      <c r="CCE183" s="5"/>
      <c r="CCF183" s="5"/>
      <c r="CCG183" s="5"/>
      <c r="CCH183" s="5"/>
      <c r="CCI183" s="5"/>
      <c r="CCJ183" s="5"/>
      <c r="CCK183" s="5"/>
      <c r="CCL183" s="5"/>
      <c r="CCM183" s="5"/>
      <c r="CCN183" s="5"/>
      <c r="CCO183" s="5"/>
      <c r="CCP183" s="5"/>
      <c r="CCQ183" s="5"/>
      <c r="CCR183" s="5"/>
      <c r="CCS183" s="5"/>
      <c r="CCT183" s="5"/>
      <c r="CCU183" s="5"/>
      <c r="CCV183" s="5"/>
      <c r="CCW183" s="5"/>
      <c r="CCX183" s="5"/>
      <c r="CCY183" s="5"/>
      <c r="CCZ183" s="5"/>
      <c r="CDA183" s="5"/>
      <c r="CDB183" s="5"/>
      <c r="CDC183" s="5"/>
      <c r="CDD183" s="5"/>
      <c r="CDE183" s="5"/>
      <c r="CDF183" s="5"/>
      <c r="CDG183" s="5"/>
      <c r="CDH183" s="5"/>
      <c r="CDI183" s="5"/>
      <c r="CDJ183" s="5"/>
      <c r="CDK183" s="5"/>
      <c r="CDL183" s="5"/>
      <c r="CDM183" s="5"/>
      <c r="CDN183" s="5"/>
      <c r="CDO183" s="5"/>
      <c r="CDP183" s="5"/>
      <c r="CDQ183" s="5"/>
      <c r="CDR183" s="5"/>
      <c r="CDS183" s="5"/>
      <c r="CDT183" s="5"/>
      <c r="CDU183" s="5"/>
      <c r="CDV183" s="5"/>
      <c r="CDW183" s="5"/>
      <c r="CDX183" s="5"/>
      <c r="CDY183" s="5"/>
      <c r="CDZ183" s="5"/>
      <c r="CEA183" s="5"/>
      <c r="CEB183" s="5"/>
      <c r="CEC183" s="5"/>
      <c r="CED183" s="5"/>
      <c r="CEE183" s="5"/>
      <c r="CEF183" s="5"/>
      <c r="CEG183" s="5"/>
      <c r="CEH183" s="5"/>
      <c r="CEI183" s="5"/>
      <c r="CEJ183" s="5"/>
      <c r="CEK183" s="5"/>
      <c r="CEL183" s="5"/>
      <c r="CEM183" s="5"/>
      <c r="CEN183" s="5"/>
      <c r="CEO183" s="5"/>
      <c r="CEP183" s="5"/>
      <c r="CEQ183" s="5"/>
      <c r="CER183" s="5"/>
      <c r="CES183" s="5"/>
      <c r="CET183" s="5"/>
      <c r="CEU183" s="5"/>
      <c r="CEV183" s="5"/>
      <c r="CEW183" s="5"/>
      <c r="CEX183" s="5"/>
      <c r="CEY183" s="5"/>
      <c r="CEZ183" s="5"/>
      <c r="CFA183" s="5"/>
      <c r="CFB183" s="5"/>
      <c r="CFC183" s="5"/>
      <c r="CFD183" s="5"/>
      <c r="CFE183" s="5"/>
      <c r="CFF183" s="5"/>
      <c r="CFG183" s="5"/>
      <c r="CFH183" s="5"/>
      <c r="CFI183" s="5"/>
      <c r="CFJ183" s="5"/>
      <c r="CFK183" s="5"/>
      <c r="CFL183" s="5"/>
      <c r="CFM183" s="5"/>
      <c r="CFN183" s="5"/>
      <c r="CFO183" s="5"/>
      <c r="CFP183" s="5"/>
      <c r="CFQ183" s="5"/>
      <c r="CFR183" s="5"/>
      <c r="CFS183" s="5"/>
      <c r="CFT183" s="5"/>
      <c r="CFU183" s="5"/>
      <c r="CFV183" s="5"/>
      <c r="CFW183" s="5"/>
      <c r="CFX183" s="5"/>
      <c r="CFY183" s="5"/>
      <c r="CFZ183" s="5"/>
      <c r="CGA183" s="5"/>
      <c r="CGB183" s="5"/>
      <c r="CGC183" s="5"/>
      <c r="CGD183" s="5"/>
      <c r="CGE183" s="5"/>
      <c r="CGF183" s="5"/>
      <c r="CGG183" s="5"/>
      <c r="CGH183" s="5"/>
      <c r="CGI183" s="5"/>
      <c r="CGJ183" s="5"/>
      <c r="CGK183" s="5"/>
      <c r="CGL183" s="5"/>
      <c r="CGM183" s="5"/>
      <c r="CGN183" s="5"/>
      <c r="CGO183" s="5"/>
      <c r="CGP183" s="5"/>
      <c r="CGQ183" s="5"/>
      <c r="CGR183" s="5"/>
      <c r="CGS183" s="5"/>
      <c r="CGT183" s="5"/>
      <c r="CGU183" s="5"/>
      <c r="CGV183" s="5"/>
      <c r="CGW183" s="5"/>
      <c r="CGX183" s="5"/>
      <c r="CGY183" s="5"/>
      <c r="CGZ183" s="5"/>
      <c r="CHA183" s="5"/>
      <c r="CHB183" s="5"/>
      <c r="CHC183" s="5"/>
      <c r="CHD183" s="5"/>
      <c r="CHE183" s="5"/>
      <c r="CHF183" s="5"/>
      <c r="CHG183" s="5"/>
      <c r="CHH183" s="5"/>
      <c r="CHI183" s="5"/>
      <c r="CHJ183" s="5"/>
      <c r="CHK183" s="5"/>
      <c r="CHL183" s="5"/>
      <c r="CHM183" s="5"/>
      <c r="CHN183" s="5"/>
      <c r="CHO183" s="5"/>
      <c r="CHP183" s="5"/>
      <c r="CHQ183" s="5"/>
      <c r="CHR183" s="5"/>
      <c r="CHS183" s="5"/>
      <c r="CHT183" s="5"/>
      <c r="CHU183" s="5"/>
      <c r="CHV183" s="5"/>
      <c r="CHW183" s="5"/>
      <c r="CHX183" s="5"/>
      <c r="CHY183" s="5"/>
      <c r="CHZ183" s="5"/>
      <c r="CIA183" s="5"/>
      <c r="CIB183" s="5"/>
      <c r="CIC183" s="5"/>
      <c r="CID183" s="5"/>
      <c r="CIE183" s="5"/>
      <c r="CIF183" s="5"/>
      <c r="CIG183" s="5"/>
      <c r="CIH183" s="5"/>
      <c r="CII183" s="5"/>
      <c r="CIJ183" s="5"/>
      <c r="CIK183" s="5"/>
      <c r="CIL183" s="5"/>
      <c r="CIM183" s="5"/>
      <c r="CIN183" s="5"/>
      <c r="CIO183" s="5"/>
      <c r="CIP183" s="5"/>
      <c r="CIQ183" s="5"/>
      <c r="CIR183" s="5"/>
      <c r="CIS183" s="5"/>
      <c r="CIT183" s="5"/>
      <c r="CIU183" s="5"/>
      <c r="CIV183" s="5"/>
      <c r="CIW183" s="5"/>
      <c r="CIX183" s="5"/>
      <c r="CIY183" s="5"/>
      <c r="CIZ183" s="5"/>
      <c r="CJA183" s="5"/>
      <c r="CJB183" s="5"/>
      <c r="CJC183" s="5"/>
      <c r="CJD183" s="5"/>
      <c r="CJE183" s="5"/>
      <c r="CJF183" s="5"/>
      <c r="CJG183" s="5"/>
      <c r="CJH183" s="5"/>
      <c r="CJI183" s="5"/>
      <c r="CJJ183" s="5"/>
      <c r="CJK183" s="5"/>
      <c r="CJL183" s="5"/>
      <c r="CJM183" s="5"/>
      <c r="CJN183" s="5"/>
      <c r="CJO183" s="5"/>
      <c r="CJP183" s="5"/>
      <c r="CJQ183" s="5"/>
      <c r="CJR183" s="5"/>
      <c r="CJS183" s="5"/>
      <c r="CJT183" s="5"/>
      <c r="CJU183" s="5"/>
      <c r="CJV183" s="5"/>
      <c r="CJW183" s="5"/>
      <c r="CJX183" s="5"/>
      <c r="CJY183" s="5"/>
      <c r="CJZ183" s="5"/>
      <c r="CKA183" s="5"/>
      <c r="CKB183" s="5"/>
      <c r="CKC183" s="5"/>
      <c r="CKD183" s="5"/>
      <c r="CKE183" s="5"/>
      <c r="CKF183" s="5"/>
      <c r="CKG183" s="5"/>
      <c r="CKH183" s="5"/>
      <c r="CKI183" s="5"/>
      <c r="CKJ183" s="5"/>
      <c r="CKK183" s="5"/>
      <c r="CKL183" s="5"/>
      <c r="CKM183" s="5"/>
      <c r="CKN183" s="5"/>
      <c r="CKO183" s="5"/>
      <c r="CKP183" s="5"/>
      <c r="CKQ183" s="5"/>
      <c r="CKR183" s="5"/>
      <c r="CKS183" s="5"/>
      <c r="CKT183" s="5"/>
      <c r="CKU183" s="5"/>
      <c r="CKV183" s="5"/>
      <c r="CKW183" s="5"/>
      <c r="CKX183" s="5"/>
      <c r="CKY183" s="5"/>
      <c r="CKZ183" s="5"/>
      <c r="CLA183" s="5"/>
      <c r="CLB183" s="5"/>
      <c r="CLC183" s="5"/>
      <c r="CLD183" s="5"/>
      <c r="CLE183" s="5"/>
      <c r="CLF183" s="5"/>
      <c r="CLG183" s="5"/>
      <c r="CLH183" s="5"/>
      <c r="CLI183" s="5"/>
      <c r="CLJ183" s="5"/>
      <c r="CLK183" s="5"/>
      <c r="CLL183" s="5"/>
      <c r="CLM183" s="5"/>
      <c r="CLN183" s="5"/>
      <c r="CLO183" s="5"/>
      <c r="CLP183" s="5"/>
      <c r="CLQ183" s="5"/>
      <c r="CLR183" s="5"/>
      <c r="CLS183" s="5"/>
      <c r="CLT183" s="5"/>
      <c r="CLU183" s="5"/>
      <c r="CLV183" s="5"/>
      <c r="CLW183" s="5"/>
      <c r="CLX183" s="5"/>
      <c r="CLY183" s="5"/>
      <c r="CLZ183" s="5"/>
      <c r="CMA183" s="5"/>
      <c r="CMB183" s="5"/>
      <c r="CMC183" s="5"/>
      <c r="CMD183" s="5"/>
      <c r="CME183" s="5"/>
      <c r="CMF183" s="5"/>
      <c r="CMG183" s="5"/>
      <c r="CMH183" s="5"/>
      <c r="CMI183" s="5"/>
      <c r="CMJ183" s="5"/>
      <c r="CMK183" s="5"/>
      <c r="CML183" s="5"/>
      <c r="CMM183" s="5"/>
      <c r="CMN183" s="5"/>
      <c r="CMO183" s="5"/>
      <c r="CMP183" s="5"/>
      <c r="CMQ183" s="5"/>
      <c r="CMR183" s="5"/>
      <c r="CMS183" s="5"/>
      <c r="CMT183" s="5"/>
      <c r="CMU183" s="5"/>
      <c r="CMV183" s="5"/>
      <c r="CMW183" s="5"/>
      <c r="CMX183" s="5"/>
      <c r="CMY183" s="5"/>
      <c r="CMZ183" s="5"/>
      <c r="CNA183" s="5"/>
      <c r="CNB183" s="5"/>
      <c r="CNC183" s="5"/>
      <c r="CND183" s="5"/>
      <c r="CNE183" s="5"/>
      <c r="CNF183" s="5"/>
      <c r="CNG183" s="5"/>
      <c r="CNH183" s="5"/>
      <c r="CNI183" s="5"/>
      <c r="CNJ183" s="5"/>
      <c r="CNK183" s="5"/>
      <c r="CNL183" s="5"/>
      <c r="CNM183" s="5"/>
      <c r="CNN183" s="5"/>
      <c r="CNO183" s="5"/>
      <c r="CNP183" s="5"/>
      <c r="CNQ183" s="5"/>
      <c r="CNR183" s="5"/>
      <c r="CNS183" s="5"/>
      <c r="CNT183" s="5"/>
      <c r="CNU183" s="5"/>
      <c r="CNV183" s="5"/>
      <c r="CNW183" s="5"/>
      <c r="CNX183" s="5"/>
      <c r="CNY183" s="5"/>
      <c r="CNZ183" s="5"/>
      <c r="COA183" s="5"/>
      <c r="COB183" s="5"/>
      <c r="COC183" s="5"/>
      <c r="COD183" s="5"/>
      <c r="COE183" s="5"/>
      <c r="COF183" s="5"/>
      <c r="COG183" s="5"/>
      <c r="COH183" s="5"/>
      <c r="COI183" s="5"/>
      <c r="COJ183" s="5"/>
      <c r="COK183" s="5"/>
      <c r="COL183" s="5"/>
      <c r="COM183" s="5"/>
      <c r="CON183" s="5"/>
      <c r="COO183" s="5"/>
      <c r="COP183" s="5"/>
      <c r="COQ183" s="5"/>
      <c r="COR183" s="5"/>
      <c r="COS183" s="5"/>
      <c r="COT183" s="5"/>
      <c r="COU183" s="5"/>
      <c r="COV183" s="5"/>
      <c r="COW183" s="5"/>
      <c r="COX183" s="5"/>
      <c r="COY183" s="5"/>
      <c r="COZ183" s="5"/>
      <c r="CPA183" s="5"/>
      <c r="CPB183" s="5"/>
      <c r="CPC183" s="5"/>
      <c r="CPD183" s="5"/>
      <c r="CPE183" s="5"/>
      <c r="CPF183" s="5"/>
      <c r="CPG183" s="5"/>
      <c r="CPH183" s="5"/>
      <c r="CPI183" s="5"/>
      <c r="CPJ183" s="5"/>
      <c r="CPK183" s="5"/>
      <c r="CPL183" s="5"/>
      <c r="CPM183" s="5"/>
      <c r="CPN183" s="5"/>
      <c r="CPO183" s="5"/>
      <c r="CPP183" s="5"/>
      <c r="CPQ183" s="5"/>
      <c r="CPR183" s="5"/>
      <c r="CPS183" s="5"/>
      <c r="CPT183" s="5"/>
      <c r="CPU183" s="5"/>
      <c r="CPV183" s="5"/>
      <c r="CPW183" s="5"/>
      <c r="CPX183" s="5"/>
      <c r="CPY183" s="5"/>
      <c r="CPZ183" s="5"/>
      <c r="CQA183" s="5"/>
      <c r="CQB183" s="5"/>
      <c r="CQC183" s="5"/>
      <c r="CQD183" s="5"/>
      <c r="CQE183" s="5"/>
      <c r="CQF183" s="5"/>
      <c r="CQG183" s="5"/>
      <c r="CQH183" s="5"/>
      <c r="CQI183" s="5"/>
      <c r="CQJ183" s="5"/>
      <c r="CQK183" s="5"/>
      <c r="CQL183" s="5"/>
      <c r="CQM183" s="5"/>
      <c r="CQN183" s="5"/>
      <c r="CQO183" s="5"/>
      <c r="CQP183" s="5"/>
      <c r="CQQ183" s="5"/>
      <c r="CQR183" s="5"/>
      <c r="CQS183" s="5"/>
      <c r="CQT183" s="5"/>
      <c r="CQU183" s="5"/>
      <c r="CQV183" s="5"/>
      <c r="CQW183" s="5"/>
      <c r="CQX183" s="5"/>
      <c r="CQY183" s="5"/>
      <c r="CQZ183" s="5"/>
      <c r="CRA183" s="5"/>
      <c r="CRB183" s="5"/>
      <c r="CRC183" s="5"/>
      <c r="CRD183" s="5"/>
      <c r="CRE183" s="5"/>
      <c r="CRF183" s="5"/>
      <c r="CRG183" s="5"/>
      <c r="CRH183" s="5"/>
      <c r="CRI183" s="5"/>
      <c r="CRJ183" s="5"/>
      <c r="CRK183" s="5"/>
      <c r="CRL183" s="5"/>
      <c r="CRM183" s="5"/>
      <c r="CRN183" s="5"/>
      <c r="CRO183" s="5"/>
      <c r="CRP183" s="5"/>
      <c r="CRQ183" s="5"/>
      <c r="CRR183" s="5"/>
      <c r="CRS183" s="5"/>
      <c r="CRT183" s="5"/>
      <c r="CRU183" s="5"/>
      <c r="CRV183" s="5"/>
      <c r="CRW183" s="5"/>
      <c r="CRX183" s="5"/>
      <c r="CRY183" s="5"/>
      <c r="CRZ183" s="5"/>
      <c r="CSA183" s="5"/>
      <c r="CSB183" s="5"/>
      <c r="CSC183" s="5"/>
      <c r="CSD183" s="5"/>
      <c r="CSE183" s="5"/>
      <c r="CSF183" s="5"/>
      <c r="CSG183" s="5"/>
      <c r="CSH183" s="5"/>
      <c r="CSI183" s="5"/>
      <c r="CSJ183" s="5"/>
      <c r="CSK183" s="5"/>
      <c r="CSL183" s="5"/>
      <c r="CSM183" s="5"/>
      <c r="CSN183" s="5"/>
      <c r="CSO183" s="5"/>
      <c r="CSP183" s="5"/>
      <c r="CSQ183" s="5"/>
      <c r="CSR183" s="5"/>
      <c r="CSS183" s="5"/>
      <c r="CST183" s="5"/>
      <c r="CSU183" s="5"/>
      <c r="CSV183" s="5"/>
      <c r="CSW183" s="5"/>
      <c r="CSX183" s="5"/>
      <c r="CSY183" s="5"/>
      <c r="CSZ183" s="5"/>
      <c r="CTA183" s="5"/>
      <c r="CTB183" s="5"/>
      <c r="CTC183" s="5"/>
      <c r="CTD183" s="5"/>
      <c r="CTE183" s="5"/>
      <c r="CTF183" s="5"/>
      <c r="CTG183" s="5"/>
      <c r="CTH183" s="5"/>
      <c r="CTI183" s="5"/>
      <c r="CTJ183" s="5"/>
      <c r="CTK183" s="5"/>
      <c r="CTL183" s="5"/>
      <c r="CTM183" s="5"/>
      <c r="CTN183" s="5"/>
      <c r="CTO183" s="5"/>
      <c r="CTP183" s="5"/>
      <c r="CTQ183" s="5"/>
      <c r="CTR183" s="5"/>
      <c r="CTS183" s="5"/>
      <c r="CTT183" s="5"/>
      <c r="CTU183" s="5"/>
      <c r="CTV183" s="5"/>
      <c r="CTW183" s="5"/>
      <c r="CTX183" s="5"/>
      <c r="CTY183" s="5"/>
      <c r="CTZ183" s="5"/>
      <c r="CUA183" s="5"/>
      <c r="CUB183" s="5"/>
      <c r="CUC183" s="5"/>
      <c r="CUD183" s="5"/>
      <c r="CUE183" s="5"/>
      <c r="CUF183" s="5"/>
      <c r="CUG183" s="5"/>
      <c r="CUH183" s="5"/>
      <c r="CUI183" s="5"/>
      <c r="CUJ183" s="5"/>
      <c r="CUK183" s="5"/>
      <c r="CUL183" s="5"/>
      <c r="CUM183" s="5"/>
      <c r="CUN183" s="5"/>
      <c r="CUO183" s="5"/>
      <c r="CUP183" s="5"/>
      <c r="CUQ183" s="5"/>
      <c r="CUR183" s="5"/>
      <c r="CUS183" s="5"/>
      <c r="CUT183" s="5"/>
      <c r="CUU183" s="5"/>
      <c r="CUV183" s="5"/>
      <c r="CUW183" s="5"/>
      <c r="CUX183" s="5"/>
      <c r="CUY183" s="5"/>
      <c r="CUZ183" s="5"/>
      <c r="CVA183" s="5"/>
      <c r="CVB183" s="5"/>
      <c r="CVC183" s="5"/>
      <c r="CVD183" s="5"/>
      <c r="CVE183" s="5"/>
      <c r="CVF183" s="5"/>
      <c r="CVG183" s="5"/>
      <c r="CVH183" s="5"/>
      <c r="CVI183" s="5"/>
      <c r="CVJ183" s="5"/>
      <c r="CVK183" s="5"/>
      <c r="CVL183" s="5"/>
      <c r="CVM183" s="5"/>
      <c r="CVN183" s="5"/>
      <c r="CVO183" s="5"/>
      <c r="CVP183" s="5"/>
      <c r="CVQ183" s="5"/>
      <c r="CVR183" s="5"/>
      <c r="CVS183" s="5"/>
      <c r="CVT183" s="5"/>
      <c r="CVU183" s="5"/>
      <c r="CVV183" s="5"/>
      <c r="CVW183" s="5"/>
      <c r="CVX183" s="5"/>
      <c r="CVY183" s="5"/>
      <c r="CVZ183" s="5"/>
      <c r="CWA183" s="5"/>
      <c r="CWB183" s="5"/>
      <c r="CWC183" s="5"/>
      <c r="CWD183" s="5"/>
      <c r="CWE183" s="5"/>
      <c r="CWF183" s="5"/>
      <c r="CWG183" s="5"/>
      <c r="CWH183" s="5"/>
      <c r="CWI183" s="5"/>
      <c r="CWJ183" s="5"/>
      <c r="CWK183" s="5"/>
      <c r="CWL183" s="5"/>
      <c r="CWM183" s="5"/>
      <c r="CWN183" s="5"/>
      <c r="CWO183" s="5"/>
      <c r="CWP183" s="5"/>
      <c r="CWQ183" s="5"/>
      <c r="CWR183" s="5"/>
      <c r="CWS183" s="5"/>
      <c r="CWT183" s="5"/>
      <c r="CWU183" s="5"/>
      <c r="CWV183" s="5"/>
      <c r="CWW183" s="5"/>
      <c r="CWX183" s="5"/>
      <c r="CWY183" s="5"/>
      <c r="CWZ183" s="5"/>
      <c r="CXA183" s="5"/>
      <c r="CXB183" s="5"/>
      <c r="CXC183" s="5"/>
      <c r="CXD183" s="5"/>
      <c r="CXE183" s="5"/>
      <c r="CXF183" s="5"/>
      <c r="CXG183" s="5"/>
      <c r="CXH183" s="5"/>
      <c r="CXI183" s="5"/>
      <c r="CXJ183" s="5"/>
      <c r="CXK183" s="5"/>
      <c r="CXL183" s="5"/>
      <c r="CXM183" s="5"/>
      <c r="CXN183" s="5"/>
      <c r="CXO183" s="5"/>
      <c r="CXP183" s="5"/>
      <c r="CXQ183" s="5"/>
      <c r="CXR183" s="5"/>
      <c r="CXS183" s="5"/>
      <c r="CXT183" s="5"/>
      <c r="CXU183" s="5"/>
      <c r="CXV183" s="5"/>
      <c r="CXW183" s="5"/>
      <c r="CXX183" s="5"/>
      <c r="CXY183" s="5"/>
      <c r="CXZ183" s="5"/>
      <c r="CYA183" s="5"/>
      <c r="CYB183" s="5"/>
      <c r="CYC183" s="5"/>
      <c r="CYD183" s="5"/>
      <c r="CYE183" s="5"/>
      <c r="CYF183" s="5"/>
      <c r="CYG183" s="5"/>
      <c r="CYH183" s="5"/>
      <c r="CYI183" s="5"/>
      <c r="CYJ183" s="5"/>
      <c r="CYK183" s="5"/>
      <c r="CYL183" s="5"/>
      <c r="CYM183" s="5"/>
      <c r="CYN183" s="5"/>
      <c r="CYO183" s="5"/>
      <c r="CYP183" s="5"/>
      <c r="CYQ183" s="5"/>
      <c r="CYR183" s="5"/>
      <c r="CYS183" s="5"/>
      <c r="CYT183" s="5"/>
      <c r="CYU183" s="5"/>
      <c r="CYV183" s="5"/>
      <c r="CYW183" s="5"/>
      <c r="CYX183" s="5"/>
      <c r="CYY183" s="5"/>
      <c r="CYZ183" s="5"/>
      <c r="CZA183" s="5"/>
      <c r="CZB183" s="5"/>
      <c r="CZC183" s="5"/>
      <c r="CZD183" s="5"/>
      <c r="CZE183" s="5"/>
      <c r="CZF183" s="5"/>
      <c r="CZG183" s="5"/>
      <c r="CZH183" s="5"/>
      <c r="CZI183" s="5"/>
      <c r="CZJ183" s="5"/>
      <c r="CZK183" s="5"/>
      <c r="CZL183" s="5"/>
      <c r="CZM183" s="5"/>
      <c r="CZN183" s="5"/>
      <c r="CZO183" s="5"/>
      <c r="CZP183" s="5"/>
      <c r="CZQ183" s="5"/>
      <c r="CZR183" s="5"/>
      <c r="CZS183" s="5"/>
      <c r="CZT183" s="5"/>
      <c r="CZU183" s="5"/>
      <c r="CZV183" s="5"/>
      <c r="CZW183" s="5"/>
      <c r="CZX183" s="5"/>
      <c r="CZY183" s="5"/>
      <c r="CZZ183" s="5"/>
      <c r="DAA183" s="5"/>
      <c r="DAB183" s="5"/>
      <c r="DAC183" s="5"/>
      <c r="DAD183" s="5"/>
      <c r="DAE183" s="5"/>
      <c r="DAF183" s="5"/>
      <c r="DAG183" s="5"/>
      <c r="DAH183" s="5"/>
      <c r="DAI183" s="5"/>
      <c r="DAJ183" s="5"/>
      <c r="DAK183" s="5"/>
      <c r="DAL183" s="5"/>
      <c r="DAM183" s="5"/>
      <c r="DAN183" s="5"/>
      <c r="DAO183" s="5"/>
      <c r="DAP183" s="5"/>
      <c r="DAQ183" s="5"/>
      <c r="DAR183" s="5"/>
      <c r="DAS183" s="5"/>
      <c r="DAT183" s="5"/>
      <c r="DAU183" s="5"/>
      <c r="DAV183" s="5"/>
      <c r="DAW183" s="5"/>
      <c r="DAX183" s="5"/>
      <c r="DAY183" s="5"/>
      <c r="DAZ183" s="5"/>
      <c r="DBA183" s="5"/>
      <c r="DBB183" s="5"/>
      <c r="DBC183" s="5"/>
      <c r="DBD183" s="5"/>
      <c r="DBE183" s="5"/>
      <c r="DBF183" s="5"/>
      <c r="DBG183" s="5"/>
      <c r="DBH183" s="5"/>
      <c r="DBI183" s="5"/>
      <c r="DBJ183" s="5"/>
      <c r="DBK183" s="5"/>
      <c r="DBL183" s="5"/>
      <c r="DBM183" s="5"/>
      <c r="DBN183" s="5"/>
      <c r="DBO183" s="5"/>
      <c r="DBP183" s="5"/>
      <c r="DBQ183" s="5"/>
      <c r="DBR183" s="5"/>
      <c r="DBS183" s="5"/>
      <c r="DBT183" s="5"/>
      <c r="DBU183" s="5"/>
      <c r="DBV183" s="5"/>
      <c r="DBW183" s="5"/>
      <c r="DBX183" s="5"/>
      <c r="DBY183" s="5"/>
      <c r="DBZ183" s="5"/>
      <c r="DCA183" s="5"/>
      <c r="DCB183" s="5"/>
      <c r="DCC183" s="5"/>
      <c r="DCD183" s="5"/>
      <c r="DCE183" s="5"/>
      <c r="DCF183" s="5"/>
      <c r="DCG183" s="5"/>
      <c r="DCH183" s="5"/>
      <c r="DCI183" s="5"/>
      <c r="DCJ183" s="5"/>
      <c r="DCK183" s="5"/>
      <c r="DCL183" s="5"/>
      <c r="DCM183" s="5"/>
      <c r="DCN183" s="5"/>
      <c r="DCO183" s="5"/>
      <c r="DCP183" s="5"/>
      <c r="DCQ183" s="5"/>
      <c r="DCR183" s="5"/>
      <c r="DCS183" s="5"/>
      <c r="DCT183" s="5"/>
      <c r="DCU183" s="5"/>
      <c r="DCV183" s="5"/>
      <c r="DCW183" s="5"/>
      <c r="DCX183" s="5"/>
      <c r="DCY183" s="5"/>
      <c r="DCZ183" s="5"/>
      <c r="DDA183" s="5"/>
      <c r="DDB183" s="5"/>
      <c r="DDC183" s="5"/>
      <c r="DDD183" s="5"/>
      <c r="DDE183" s="5"/>
      <c r="DDF183" s="5"/>
      <c r="DDG183" s="5"/>
      <c r="DDH183" s="5"/>
      <c r="DDI183" s="5"/>
      <c r="DDJ183" s="5"/>
      <c r="DDK183" s="5"/>
      <c r="DDL183" s="5"/>
      <c r="DDM183" s="5"/>
      <c r="DDN183" s="5"/>
      <c r="DDO183" s="5"/>
      <c r="DDP183" s="5"/>
      <c r="DDQ183" s="5"/>
      <c r="DDR183" s="5"/>
      <c r="DDS183" s="5"/>
      <c r="DDT183" s="5"/>
      <c r="DDU183" s="5"/>
      <c r="DDV183" s="5"/>
      <c r="DDW183" s="5"/>
      <c r="DDX183" s="5"/>
      <c r="DDY183" s="5"/>
      <c r="DDZ183" s="5"/>
      <c r="DEA183" s="5"/>
      <c r="DEB183" s="5"/>
      <c r="DEC183" s="5"/>
      <c r="DED183" s="5"/>
      <c r="DEE183" s="5"/>
      <c r="DEF183" s="5"/>
      <c r="DEG183" s="5"/>
      <c r="DEH183" s="5"/>
      <c r="DEI183" s="5"/>
      <c r="DEJ183" s="5"/>
      <c r="DEK183" s="5"/>
      <c r="DEL183" s="5"/>
      <c r="DEM183" s="5"/>
      <c r="DEN183" s="5"/>
      <c r="DEO183" s="5"/>
      <c r="DEP183" s="5"/>
      <c r="DEQ183" s="5"/>
      <c r="DER183" s="5"/>
      <c r="DES183" s="5"/>
      <c r="DET183" s="5"/>
      <c r="DEU183" s="5"/>
      <c r="DEV183" s="5"/>
      <c r="DEW183" s="5"/>
      <c r="DEX183" s="5"/>
      <c r="DEY183" s="5"/>
      <c r="DEZ183" s="5"/>
      <c r="DFA183" s="5"/>
      <c r="DFB183" s="5"/>
      <c r="DFC183" s="5"/>
      <c r="DFD183" s="5"/>
      <c r="DFE183" s="5"/>
      <c r="DFF183" s="5"/>
      <c r="DFG183" s="5"/>
      <c r="DFH183" s="5"/>
      <c r="DFI183" s="5"/>
      <c r="DFJ183" s="5"/>
      <c r="DFK183" s="5"/>
      <c r="DFL183" s="5"/>
      <c r="DFM183" s="5"/>
      <c r="DFN183" s="5"/>
      <c r="DFO183" s="5"/>
      <c r="DFP183" s="5"/>
      <c r="DFQ183" s="5"/>
      <c r="DFR183" s="5"/>
      <c r="DFS183" s="5"/>
      <c r="DFT183" s="5"/>
      <c r="DFU183" s="5"/>
      <c r="DFV183" s="5"/>
      <c r="DFW183" s="5"/>
      <c r="DFX183" s="5"/>
      <c r="DFY183" s="5"/>
      <c r="DFZ183" s="5"/>
      <c r="DGA183" s="5"/>
      <c r="DGB183" s="5"/>
      <c r="DGC183" s="5"/>
      <c r="DGD183" s="5"/>
      <c r="DGE183" s="5"/>
      <c r="DGF183" s="5"/>
      <c r="DGG183" s="5"/>
      <c r="DGH183" s="5"/>
      <c r="DGI183" s="5"/>
      <c r="DGJ183" s="5"/>
      <c r="DGK183" s="5"/>
      <c r="DGL183" s="5"/>
      <c r="DGM183" s="5"/>
      <c r="DGN183" s="5"/>
      <c r="DGO183" s="5"/>
      <c r="DGP183" s="5"/>
      <c r="DGQ183" s="5"/>
      <c r="DGR183" s="5"/>
      <c r="DGS183" s="5"/>
      <c r="DGT183" s="5"/>
      <c r="DGU183" s="5"/>
      <c r="DGV183" s="5"/>
      <c r="DGW183" s="5"/>
      <c r="DGX183" s="5"/>
      <c r="DGY183" s="5"/>
      <c r="DGZ183" s="5"/>
      <c r="DHA183" s="5"/>
      <c r="DHB183" s="5"/>
      <c r="DHC183" s="5"/>
      <c r="DHD183" s="5"/>
      <c r="DHE183" s="5"/>
      <c r="DHF183" s="5"/>
      <c r="DHG183" s="5"/>
      <c r="DHH183" s="5"/>
      <c r="DHI183" s="5"/>
      <c r="DHJ183" s="5"/>
      <c r="DHK183" s="5"/>
      <c r="DHL183" s="5"/>
      <c r="DHM183" s="5"/>
      <c r="DHN183" s="5"/>
      <c r="DHO183" s="5"/>
      <c r="DHP183" s="5"/>
      <c r="DHQ183" s="5"/>
      <c r="DHR183" s="5"/>
      <c r="DHS183" s="5"/>
      <c r="DHT183" s="5"/>
      <c r="DHU183" s="5"/>
      <c r="DHV183" s="5"/>
      <c r="DHW183" s="5"/>
      <c r="DHX183" s="5"/>
      <c r="DHY183" s="5"/>
      <c r="DHZ183" s="5"/>
      <c r="DIA183" s="5"/>
      <c r="DIB183" s="5"/>
      <c r="DIC183" s="5"/>
      <c r="DID183" s="5"/>
      <c r="DIE183" s="5"/>
      <c r="DIF183" s="5"/>
      <c r="DIG183" s="5"/>
      <c r="DIH183" s="5"/>
      <c r="DII183" s="5"/>
      <c r="DIJ183" s="5"/>
      <c r="DIK183" s="5"/>
      <c r="DIL183" s="5"/>
      <c r="DIM183" s="5"/>
      <c r="DIN183" s="5"/>
      <c r="DIO183" s="5"/>
      <c r="DIP183" s="5"/>
      <c r="DIQ183" s="5"/>
      <c r="DIR183" s="5"/>
      <c r="DIS183" s="5"/>
      <c r="DIT183" s="5"/>
      <c r="DIU183" s="5"/>
      <c r="DIV183" s="5"/>
      <c r="DIW183" s="5"/>
      <c r="DIX183" s="5"/>
      <c r="DIY183" s="5"/>
      <c r="DIZ183" s="5"/>
      <c r="DJA183" s="5"/>
      <c r="DJB183" s="5"/>
      <c r="DJC183" s="5"/>
      <c r="DJD183" s="5"/>
      <c r="DJE183" s="5"/>
      <c r="DJF183" s="5"/>
      <c r="DJG183" s="5"/>
      <c r="DJH183" s="5"/>
      <c r="DJI183" s="5"/>
      <c r="DJJ183" s="5"/>
      <c r="DJK183" s="5"/>
      <c r="DJL183" s="5"/>
      <c r="DJM183" s="5"/>
      <c r="DJN183" s="5"/>
      <c r="DJO183" s="5"/>
      <c r="DJP183" s="5"/>
      <c r="DJQ183" s="5"/>
      <c r="DJR183" s="5"/>
      <c r="DJS183" s="5"/>
      <c r="DJT183" s="5"/>
      <c r="DJU183" s="5"/>
      <c r="DJV183" s="5"/>
      <c r="DJW183" s="5"/>
      <c r="DJX183" s="5"/>
      <c r="DJY183" s="5"/>
      <c r="DJZ183" s="5"/>
      <c r="DKA183" s="5"/>
      <c r="DKB183" s="5"/>
      <c r="DKC183" s="5"/>
      <c r="DKD183" s="5"/>
      <c r="DKE183" s="5"/>
      <c r="DKF183" s="5"/>
      <c r="DKG183" s="5"/>
      <c r="DKH183" s="5"/>
      <c r="DKI183" s="5"/>
      <c r="DKJ183" s="5"/>
      <c r="DKK183" s="5"/>
      <c r="DKL183" s="5"/>
      <c r="DKM183" s="5"/>
      <c r="DKN183" s="5"/>
      <c r="DKO183" s="5"/>
      <c r="DKP183" s="5"/>
      <c r="DKQ183" s="5"/>
      <c r="DKR183" s="5"/>
      <c r="DKS183" s="5"/>
      <c r="DKT183" s="5"/>
      <c r="DKU183" s="5"/>
      <c r="DKV183" s="5"/>
      <c r="DKW183" s="5"/>
      <c r="DKX183" s="5"/>
      <c r="DKY183" s="5"/>
      <c r="DKZ183" s="5"/>
      <c r="DLA183" s="5"/>
      <c r="DLB183" s="5"/>
      <c r="DLC183" s="5"/>
      <c r="DLD183" s="5"/>
      <c r="DLE183" s="5"/>
      <c r="DLF183" s="5"/>
      <c r="DLG183" s="5"/>
      <c r="DLH183" s="5"/>
      <c r="DLI183" s="5"/>
      <c r="DLJ183" s="5"/>
      <c r="DLK183" s="5"/>
      <c r="DLL183" s="5"/>
      <c r="DLM183" s="5"/>
      <c r="DLN183" s="5"/>
      <c r="DLO183" s="5"/>
      <c r="DLP183" s="5"/>
      <c r="DLQ183" s="5"/>
      <c r="DLR183" s="5"/>
      <c r="DLS183" s="5"/>
      <c r="DLT183" s="5"/>
      <c r="DLU183" s="5"/>
      <c r="DLV183" s="5"/>
      <c r="DLW183" s="5"/>
      <c r="DLX183" s="5"/>
      <c r="DLY183" s="5"/>
      <c r="DLZ183" s="5"/>
      <c r="DMA183" s="5"/>
      <c r="DMB183" s="5"/>
      <c r="DMC183" s="5"/>
      <c r="DMD183" s="5"/>
      <c r="DME183" s="5"/>
      <c r="DMF183" s="5"/>
      <c r="DMG183" s="5"/>
      <c r="DMH183" s="5"/>
      <c r="DMI183" s="5"/>
      <c r="DMJ183" s="5"/>
      <c r="DMK183" s="5"/>
      <c r="DML183" s="5"/>
      <c r="DMM183" s="5"/>
      <c r="DMN183" s="5"/>
      <c r="DMO183" s="5"/>
      <c r="DMP183" s="5"/>
      <c r="DMQ183" s="5"/>
      <c r="DMR183" s="5"/>
      <c r="DMS183" s="5"/>
      <c r="DMT183" s="5"/>
      <c r="DMU183" s="5"/>
      <c r="DMV183" s="5"/>
      <c r="DMW183" s="5"/>
      <c r="DMX183" s="5"/>
      <c r="DMY183" s="5"/>
      <c r="DMZ183" s="5"/>
      <c r="DNA183" s="5"/>
      <c r="DNB183" s="5"/>
      <c r="DNC183" s="5"/>
      <c r="DND183" s="5"/>
      <c r="DNE183" s="5"/>
      <c r="DNF183" s="5"/>
      <c r="DNG183" s="5"/>
      <c r="DNH183" s="5"/>
      <c r="DNI183" s="5"/>
      <c r="DNJ183" s="5"/>
      <c r="DNK183" s="5"/>
      <c r="DNL183" s="5"/>
      <c r="DNM183" s="5"/>
      <c r="DNN183" s="5"/>
      <c r="DNO183" s="5"/>
      <c r="DNP183" s="5"/>
      <c r="DNQ183" s="5"/>
      <c r="DNR183" s="5"/>
      <c r="DNS183" s="5"/>
      <c r="DNT183" s="5"/>
      <c r="DNU183" s="5"/>
      <c r="DNV183" s="5"/>
      <c r="DNW183" s="5"/>
      <c r="DNX183" s="5"/>
      <c r="DNY183" s="5"/>
      <c r="DNZ183" s="5"/>
      <c r="DOA183" s="5"/>
      <c r="DOB183" s="5"/>
      <c r="DOC183" s="5"/>
      <c r="DOD183" s="5"/>
      <c r="DOE183" s="5"/>
      <c r="DOF183" s="5"/>
      <c r="DOG183" s="5"/>
      <c r="DOH183" s="5"/>
      <c r="DOI183" s="5"/>
      <c r="DOJ183" s="5"/>
      <c r="DOK183" s="5"/>
      <c r="DOL183" s="5"/>
      <c r="DOM183" s="5"/>
      <c r="DON183" s="5"/>
      <c r="DOO183" s="5"/>
      <c r="DOP183" s="5"/>
      <c r="DOQ183" s="5"/>
      <c r="DOR183" s="5"/>
      <c r="DOS183" s="5"/>
      <c r="DOT183" s="5"/>
      <c r="DOU183" s="5"/>
      <c r="DOV183" s="5"/>
      <c r="DOW183" s="5"/>
      <c r="DOX183" s="5"/>
      <c r="DOY183" s="5"/>
      <c r="DOZ183" s="5"/>
      <c r="DPA183" s="5"/>
      <c r="DPB183" s="5"/>
      <c r="DPC183" s="5"/>
      <c r="DPD183" s="5"/>
      <c r="DPE183" s="5"/>
      <c r="DPF183" s="5"/>
      <c r="DPG183" s="5"/>
      <c r="DPH183" s="5"/>
      <c r="DPI183" s="5"/>
      <c r="DPJ183" s="5"/>
      <c r="DPK183" s="5"/>
      <c r="DPL183" s="5"/>
      <c r="DPM183" s="5"/>
      <c r="DPN183" s="5"/>
      <c r="DPO183" s="5"/>
      <c r="DPP183" s="5"/>
      <c r="DPQ183" s="5"/>
      <c r="DPR183" s="5"/>
      <c r="DPS183" s="5"/>
      <c r="DPT183" s="5"/>
      <c r="DPU183" s="5"/>
      <c r="DPV183" s="5"/>
      <c r="DPW183" s="5"/>
      <c r="DPX183" s="5"/>
      <c r="DPY183" s="5"/>
      <c r="DPZ183" s="5"/>
      <c r="DQA183" s="5"/>
      <c r="DQB183" s="5"/>
      <c r="DQC183" s="5"/>
      <c r="DQD183" s="5"/>
      <c r="DQE183" s="5"/>
      <c r="DQF183" s="5"/>
      <c r="DQG183" s="5"/>
      <c r="DQH183" s="5"/>
      <c r="DQI183" s="5"/>
      <c r="DQJ183" s="5"/>
      <c r="DQK183" s="5"/>
      <c r="DQL183" s="5"/>
      <c r="DQM183" s="5"/>
      <c r="DQN183" s="5"/>
      <c r="DQO183" s="5"/>
      <c r="DQP183" s="5"/>
      <c r="DQQ183" s="5"/>
      <c r="DQR183" s="5"/>
      <c r="DQS183" s="5"/>
      <c r="DQT183" s="5"/>
      <c r="DQU183" s="5"/>
      <c r="DQV183" s="5"/>
      <c r="DQW183" s="5"/>
      <c r="DQX183" s="5"/>
      <c r="DQY183" s="5"/>
      <c r="DQZ183" s="5"/>
      <c r="DRA183" s="5"/>
      <c r="DRB183" s="5"/>
      <c r="DRC183" s="5"/>
      <c r="DRD183" s="5"/>
      <c r="DRE183" s="5"/>
      <c r="DRF183" s="5"/>
      <c r="DRG183" s="5"/>
      <c r="DRH183" s="5"/>
      <c r="DRI183" s="5"/>
      <c r="DRJ183" s="5"/>
      <c r="DRK183" s="5"/>
      <c r="DRL183" s="5"/>
      <c r="DRM183" s="5"/>
      <c r="DRN183" s="5"/>
      <c r="DRO183" s="5"/>
      <c r="DRP183" s="5"/>
      <c r="DRQ183" s="5"/>
      <c r="DRR183" s="5"/>
      <c r="DRS183" s="5"/>
      <c r="DRT183" s="5"/>
      <c r="DRU183" s="5"/>
      <c r="DRV183" s="5"/>
      <c r="DRW183" s="5"/>
      <c r="DRX183" s="5"/>
      <c r="DRY183" s="5"/>
      <c r="DRZ183" s="5"/>
      <c r="DSA183" s="5"/>
      <c r="DSB183" s="5"/>
      <c r="DSC183" s="5"/>
      <c r="DSD183" s="5"/>
      <c r="DSE183" s="5"/>
      <c r="DSF183" s="5"/>
      <c r="DSG183" s="5"/>
      <c r="DSH183" s="5"/>
      <c r="DSI183" s="5"/>
      <c r="DSJ183" s="5"/>
      <c r="DSK183" s="5"/>
      <c r="DSL183" s="5"/>
      <c r="DSM183" s="5"/>
      <c r="DSN183" s="5"/>
      <c r="DSO183" s="5"/>
      <c r="DSP183" s="5"/>
      <c r="DSQ183" s="5"/>
      <c r="DSR183" s="5"/>
      <c r="DSS183" s="5"/>
      <c r="DST183" s="5"/>
      <c r="DSU183" s="5"/>
      <c r="DSV183" s="5"/>
      <c r="DSW183" s="5"/>
      <c r="DSX183" s="5"/>
      <c r="DSY183" s="5"/>
      <c r="DSZ183" s="5"/>
      <c r="DTA183" s="5"/>
      <c r="DTB183" s="5"/>
      <c r="DTC183" s="5"/>
      <c r="DTD183" s="5"/>
      <c r="DTE183" s="5"/>
      <c r="DTF183" s="5"/>
      <c r="DTG183" s="5"/>
      <c r="DTH183" s="5"/>
      <c r="DTI183" s="5"/>
      <c r="DTJ183" s="5"/>
      <c r="DTK183" s="5"/>
      <c r="DTL183" s="5"/>
      <c r="DTM183" s="5"/>
      <c r="DTN183" s="5"/>
      <c r="DTO183" s="5"/>
      <c r="DTP183" s="5"/>
      <c r="DTQ183" s="5"/>
      <c r="DTR183" s="5"/>
      <c r="DTS183" s="5"/>
      <c r="DTT183" s="5"/>
      <c r="DTU183" s="5"/>
      <c r="DTV183" s="5"/>
      <c r="DTW183" s="5"/>
      <c r="DTX183" s="5"/>
      <c r="DTY183" s="5"/>
      <c r="DTZ183" s="5"/>
      <c r="DUA183" s="5"/>
      <c r="DUB183" s="5"/>
      <c r="DUC183" s="5"/>
      <c r="DUD183" s="5"/>
      <c r="DUE183" s="5"/>
      <c r="DUF183" s="5"/>
      <c r="DUG183" s="5"/>
      <c r="DUH183" s="5"/>
      <c r="DUI183" s="5"/>
      <c r="DUJ183" s="5"/>
      <c r="DUK183" s="5"/>
      <c r="DUL183" s="5"/>
      <c r="DUM183" s="5"/>
      <c r="DUN183" s="5"/>
      <c r="DUO183" s="5"/>
      <c r="DUP183" s="5"/>
      <c r="DUQ183" s="5"/>
      <c r="DUR183" s="5"/>
      <c r="DUS183" s="5"/>
      <c r="DUT183" s="5"/>
      <c r="DUU183" s="5"/>
      <c r="DUV183" s="5"/>
      <c r="DUW183" s="5"/>
      <c r="DUX183" s="5"/>
      <c r="DUY183" s="5"/>
      <c r="DUZ183" s="5"/>
      <c r="DVA183" s="5"/>
      <c r="DVB183" s="5"/>
      <c r="DVC183" s="5"/>
      <c r="DVD183" s="5"/>
      <c r="DVE183" s="5"/>
      <c r="DVF183" s="5"/>
      <c r="DVG183" s="5"/>
      <c r="DVH183" s="5"/>
      <c r="DVI183" s="5"/>
      <c r="DVJ183" s="5"/>
      <c r="DVK183" s="5"/>
      <c r="DVL183" s="5"/>
      <c r="DVM183" s="5"/>
      <c r="DVN183" s="5"/>
      <c r="DVO183" s="5"/>
      <c r="DVP183" s="5"/>
      <c r="DVQ183" s="5"/>
      <c r="DVR183" s="5"/>
      <c r="DVS183" s="5"/>
      <c r="DVT183" s="5"/>
      <c r="DVU183" s="5"/>
      <c r="DVV183" s="5"/>
      <c r="DVW183" s="5"/>
      <c r="DVX183" s="5"/>
      <c r="DVY183" s="5"/>
      <c r="DVZ183" s="5"/>
      <c r="DWA183" s="5"/>
      <c r="DWB183" s="5"/>
      <c r="DWC183" s="5"/>
      <c r="DWD183" s="5"/>
      <c r="DWE183" s="5"/>
      <c r="DWF183" s="5"/>
      <c r="DWG183" s="5"/>
      <c r="DWH183" s="5"/>
      <c r="DWI183" s="5"/>
      <c r="DWJ183" s="5"/>
      <c r="DWK183" s="5"/>
      <c r="DWL183" s="5"/>
      <c r="DWM183" s="5"/>
      <c r="DWN183" s="5"/>
      <c r="DWO183" s="5"/>
      <c r="DWP183" s="5"/>
      <c r="DWQ183" s="5"/>
      <c r="DWR183" s="5"/>
      <c r="DWS183" s="5"/>
      <c r="DWT183" s="5"/>
      <c r="DWU183" s="5"/>
      <c r="DWV183" s="5"/>
      <c r="DWW183" s="5"/>
      <c r="DWX183" s="5"/>
      <c r="DWY183" s="5"/>
      <c r="DWZ183" s="5"/>
      <c r="DXA183" s="5"/>
      <c r="DXB183" s="5"/>
      <c r="DXC183" s="5"/>
      <c r="DXD183" s="5"/>
      <c r="DXE183" s="5"/>
      <c r="DXF183" s="5"/>
      <c r="DXG183" s="5"/>
      <c r="DXH183" s="5"/>
      <c r="DXI183" s="5"/>
      <c r="DXJ183" s="5"/>
      <c r="DXK183" s="5"/>
      <c r="DXL183" s="5"/>
      <c r="DXM183" s="5"/>
      <c r="DXN183" s="5"/>
      <c r="DXO183" s="5"/>
      <c r="DXP183" s="5"/>
      <c r="DXQ183" s="5"/>
      <c r="DXR183" s="5"/>
      <c r="DXS183" s="5"/>
      <c r="DXT183" s="5"/>
      <c r="DXU183" s="5"/>
      <c r="DXV183" s="5"/>
      <c r="DXW183" s="5"/>
      <c r="DXX183" s="5"/>
      <c r="DXY183" s="5"/>
      <c r="DXZ183" s="5"/>
      <c r="DYA183" s="5"/>
      <c r="DYB183" s="5"/>
      <c r="DYC183" s="5"/>
      <c r="DYD183" s="5"/>
      <c r="DYE183" s="5"/>
      <c r="DYF183" s="5"/>
      <c r="DYG183" s="5"/>
      <c r="DYH183" s="5"/>
      <c r="DYI183" s="5"/>
      <c r="DYJ183" s="5"/>
      <c r="DYK183" s="5"/>
      <c r="DYL183" s="5"/>
      <c r="DYM183" s="5"/>
      <c r="DYN183" s="5"/>
      <c r="DYO183" s="5"/>
      <c r="DYP183" s="5"/>
      <c r="DYQ183" s="5"/>
      <c r="DYR183" s="5"/>
      <c r="DYS183" s="5"/>
      <c r="DYT183" s="5"/>
      <c r="DYU183" s="5"/>
      <c r="DYV183" s="5"/>
      <c r="DYW183" s="5"/>
      <c r="DYX183" s="5"/>
      <c r="DYY183" s="5"/>
      <c r="DYZ183" s="5"/>
      <c r="DZA183" s="5"/>
      <c r="DZB183" s="5"/>
      <c r="DZC183" s="5"/>
      <c r="DZD183" s="5"/>
      <c r="DZE183" s="5"/>
      <c r="DZF183" s="5"/>
      <c r="DZG183" s="5"/>
      <c r="DZH183" s="5"/>
      <c r="DZI183" s="5"/>
      <c r="DZJ183" s="5"/>
      <c r="DZK183" s="5"/>
      <c r="DZL183" s="5"/>
      <c r="DZM183" s="5"/>
      <c r="DZN183" s="5"/>
      <c r="DZO183" s="5"/>
      <c r="DZP183" s="5"/>
      <c r="DZQ183" s="5"/>
      <c r="DZR183" s="5"/>
      <c r="DZS183" s="5"/>
      <c r="DZT183" s="5"/>
      <c r="DZU183" s="5"/>
      <c r="DZV183" s="5"/>
      <c r="DZW183" s="5"/>
      <c r="DZX183" s="5"/>
      <c r="DZY183" s="5"/>
      <c r="DZZ183" s="5"/>
      <c r="EAA183" s="5"/>
      <c r="EAB183" s="5"/>
      <c r="EAC183" s="5"/>
      <c r="EAD183" s="5"/>
      <c r="EAE183" s="5"/>
      <c r="EAF183" s="5"/>
      <c r="EAG183" s="5"/>
      <c r="EAH183" s="5"/>
      <c r="EAI183" s="5"/>
      <c r="EAJ183" s="5"/>
      <c r="EAK183" s="5"/>
      <c r="EAL183" s="5"/>
      <c r="EAM183" s="5"/>
      <c r="EAN183" s="5"/>
      <c r="EAO183" s="5"/>
      <c r="EAP183" s="5"/>
      <c r="EAQ183" s="5"/>
      <c r="EAR183" s="5"/>
      <c r="EAS183" s="5"/>
      <c r="EAT183" s="5"/>
      <c r="EAU183" s="5"/>
      <c r="EAV183" s="5"/>
      <c r="EAW183" s="5"/>
      <c r="EAX183" s="5"/>
      <c r="EAY183" s="5"/>
      <c r="EAZ183" s="5"/>
      <c r="EBA183" s="5"/>
      <c r="EBB183" s="5"/>
      <c r="EBC183" s="5"/>
      <c r="EBD183" s="5"/>
      <c r="EBE183" s="5"/>
      <c r="EBF183" s="5"/>
      <c r="EBG183" s="5"/>
      <c r="EBH183" s="5"/>
      <c r="EBI183" s="5"/>
      <c r="EBJ183" s="5"/>
      <c r="EBK183" s="5"/>
      <c r="EBL183" s="5"/>
      <c r="EBM183" s="5"/>
      <c r="EBN183" s="5"/>
      <c r="EBO183" s="5"/>
      <c r="EBP183" s="5"/>
      <c r="EBQ183" s="5"/>
      <c r="EBR183" s="5"/>
      <c r="EBS183" s="5"/>
      <c r="EBT183" s="5"/>
      <c r="EBU183" s="5"/>
      <c r="EBV183" s="5"/>
      <c r="EBW183" s="5"/>
      <c r="EBX183" s="5"/>
      <c r="EBY183" s="5"/>
      <c r="EBZ183" s="5"/>
      <c r="ECA183" s="5"/>
      <c r="ECB183" s="5"/>
      <c r="ECC183" s="5"/>
      <c r="ECD183" s="5"/>
      <c r="ECE183" s="5"/>
      <c r="ECF183" s="5"/>
      <c r="ECG183" s="5"/>
      <c r="ECH183" s="5"/>
      <c r="ECI183" s="5"/>
      <c r="ECJ183" s="5"/>
      <c r="ECK183" s="5"/>
      <c r="ECL183" s="5"/>
      <c r="ECM183" s="5"/>
      <c r="ECN183" s="5"/>
      <c r="ECO183" s="5"/>
      <c r="ECP183" s="5"/>
      <c r="ECQ183" s="5"/>
      <c r="ECR183" s="5"/>
      <c r="ECS183" s="5"/>
      <c r="ECT183" s="5"/>
      <c r="ECU183" s="5"/>
      <c r="ECV183" s="5"/>
      <c r="ECW183" s="5"/>
      <c r="ECX183" s="5"/>
      <c r="ECY183" s="5"/>
      <c r="ECZ183" s="5"/>
      <c r="EDA183" s="5"/>
      <c r="EDB183" s="5"/>
      <c r="EDC183" s="5"/>
      <c r="EDD183" s="5"/>
      <c r="EDE183" s="5"/>
      <c r="EDF183" s="5"/>
      <c r="EDG183" s="5"/>
      <c r="EDH183" s="5"/>
      <c r="EDI183" s="5"/>
      <c r="EDJ183" s="5"/>
      <c r="EDK183" s="5"/>
      <c r="EDL183" s="5"/>
      <c r="EDM183" s="5"/>
      <c r="EDN183" s="5"/>
      <c r="EDO183" s="5"/>
      <c r="EDP183" s="5"/>
      <c r="EDQ183" s="5"/>
      <c r="EDR183" s="5"/>
      <c r="EDS183" s="5"/>
      <c r="EDT183" s="5"/>
      <c r="EDU183" s="5"/>
      <c r="EDV183" s="5"/>
      <c r="EDW183" s="5"/>
      <c r="EDX183" s="5"/>
      <c r="EDY183" s="5"/>
      <c r="EDZ183" s="5"/>
      <c r="EEA183" s="5"/>
      <c r="EEB183" s="5"/>
      <c r="EEC183" s="5"/>
      <c r="EED183" s="5"/>
      <c r="EEE183" s="5"/>
      <c r="EEF183" s="5"/>
      <c r="EEG183" s="5"/>
      <c r="EEH183" s="5"/>
      <c r="EEI183" s="5"/>
      <c r="EEJ183" s="5"/>
      <c r="EEK183" s="5"/>
      <c r="EEL183" s="5"/>
      <c r="EEM183" s="5"/>
      <c r="EEN183" s="5"/>
      <c r="EEO183" s="5"/>
      <c r="EEP183" s="5"/>
      <c r="EEQ183" s="5"/>
      <c r="EER183" s="5"/>
      <c r="EES183" s="5"/>
      <c r="EET183" s="5"/>
      <c r="EEU183" s="5"/>
      <c r="EEV183" s="5"/>
      <c r="EEW183" s="5"/>
      <c r="EEX183" s="5"/>
      <c r="EEY183" s="5"/>
      <c r="EEZ183" s="5"/>
      <c r="EFA183" s="5"/>
      <c r="EFB183" s="5"/>
      <c r="EFC183" s="5"/>
      <c r="EFD183" s="5"/>
      <c r="EFE183" s="5"/>
      <c r="EFF183" s="5"/>
      <c r="EFG183" s="5"/>
      <c r="EFH183" s="5"/>
      <c r="EFI183" s="5"/>
      <c r="EFJ183" s="5"/>
      <c r="EFK183" s="5"/>
      <c r="EFL183" s="5"/>
      <c r="EFM183" s="5"/>
      <c r="EFN183" s="5"/>
      <c r="EFO183" s="5"/>
      <c r="EFP183" s="5"/>
      <c r="EFQ183" s="5"/>
      <c r="EFR183" s="5"/>
      <c r="EFS183" s="5"/>
      <c r="EFT183" s="5"/>
      <c r="EFU183" s="5"/>
      <c r="EFV183" s="5"/>
      <c r="EFW183" s="5"/>
      <c r="EFX183" s="5"/>
      <c r="EFY183" s="5"/>
      <c r="EFZ183" s="5"/>
      <c r="EGA183" s="5"/>
      <c r="EGB183" s="5"/>
      <c r="EGC183" s="5"/>
      <c r="EGD183" s="5"/>
      <c r="EGE183" s="5"/>
      <c r="EGF183" s="5"/>
      <c r="EGG183" s="5"/>
      <c r="EGH183" s="5"/>
      <c r="EGI183" s="5"/>
      <c r="EGJ183" s="5"/>
      <c r="EGK183" s="5"/>
      <c r="EGL183" s="5"/>
      <c r="EGM183" s="5"/>
      <c r="EGN183" s="5"/>
      <c r="EGO183" s="5"/>
      <c r="EGP183" s="5"/>
      <c r="EGQ183" s="5"/>
      <c r="EGR183" s="5"/>
      <c r="EGS183" s="5"/>
      <c r="EGT183" s="5"/>
      <c r="EGU183" s="5"/>
      <c r="EGV183" s="5"/>
      <c r="EGW183" s="5"/>
      <c r="EGX183" s="5"/>
      <c r="EGY183" s="5"/>
      <c r="EGZ183" s="5"/>
      <c r="EHA183" s="5"/>
      <c r="EHB183" s="5"/>
      <c r="EHC183" s="5"/>
      <c r="EHD183" s="5"/>
      <c r="EHE183" s="5"/>
      <c r="EHF183" s="5"/>
      <c r="EHG183" s="5"/>
      <c r="EHH183" s="5"/>
      <c r="EHI183" s="5"/>
      <c r="EHJ183" s="5"/>
      <c r="EHK183" s="5"/>
      <c r="EHL183" s="5"/>
      <c r="EHM183" s="5"/>
      <c r="EHN183" s="5"/>
      <c r="EHO183" s="5"/>
      <c r="EHP183" s="5"/>
      <c r="EHQ183" s="5"/>
      <c r="EHR183" s="5"/>
      <c r="EHS183" s="5"/>
      <c r="EHT183" s="5"/>
      <c r="EHU183" s="5"/>
      <c r="EHV183" s="5"/>
      <c r="EHW183" s="5"/>
      <c r="EHX183" s="5"/>
      <c r="EHY183" s="5"/>
      <c r="EHZ183" s="5"/>
      <c r="EIA183" s="5"/>
      <c r="EIB183" s="5"/>
      <c r="EIC183" s="5"/>
      <c r="EID183" s="5"/>
      <c r="EIE183" s="5"/>
      <c r="EIF183" s="5"/>
      <c r="EIG183" s="5"/>
      <c r="EIH183" s="5"/>
      <c r="EII183" s="5"/>
      <c r="EIJ183" s="5"/>
      <c r="EIK183" s="5"/>
      <c r="EIL183" s="5"/>
      <c r="EIM183" s="5"/>
      <c r="EIN183" s="5"/>
      <c r="EIO183" s="5"/>
      <c r="EIP183" s="5"/>
      <c r="EIQ183" s="5"/>
      <c r="EIR183" s="5"/>
      <c r="EIS183" s="5"/>
      <c r="EIT183" s="5"/>
      <c r="EIU183" s="5"/>
      <c r="EIV183" s="5"/>
      <c r="EIW183" s="5"/>
      <c r="EIX183" s="5"/>
      <c r="EIY183" s="5"/>
      <c r="EIZ183" s="5"/>
      <c r="EJA183" s="5"/>
      <c r="EJB183" s="5"/>
      <c r="EJC183" s="5"/>
      <c r="EJD183" s="5"/>
      <c r="EJE183" s="5"/>
      <c r="EJF183" s="5"/>
      <c r="EJG183" s="5"/>
      <c r="EJH183" s="5"/>
      <c r="EJI183" s="5"/>
      <c r="EJJ183" s="5"/>
      <c r="EJK183" s="5"/>
      <c r="EJL183" s="5"/>
      <c r="EJM183" s="5"/>
      <c r="EJN183" s="5"/>
      <c r="EJO183" s="5"/>
      <c r="EJP183" s="5"/>
      <c r="EJQ183" s="5"/>
      <c r="EJR183" s="5"/>
      <c r="EJS183" s="5"/>
      <c r="EJT183" s="5"/>
      <c r="EJU183" s="5"/>
      <c r="EJV183" s="5"/>
      <c r="EJW183" s="5"/>
      <c r="EJX183" s="5"/>
      <c r="EJY183" s="5"/>
      <c r="EJZ183" s="5"/>
      <c r="EKA183" s="5"/>
      <c r="EKB183" s="5"/>
      <c r="EKC183" s="5"/>
      <c r="EKD183" s="5"/>
      <c r="EKE183" s="5"/>
      <c r="EKF183" s="5"/>
      <c r="EKG183" s="5"/>
      <c r="EKH183" s="5"/>
      <c r="EKI183" s="5"/>
      <c r="EKJ183" s="5"/>
      <c r="EKK183" s="5"/>
      <c r="EKL183" s="5"/>
      <c r="EKM183" s="5"/>
      <c r="EKN183" s="5"/>
      <c r="EKO183" s="5"/>
      <c r="EKP183" s="5"/>
      <c r="EKQ183" s="5"/>
      <c r="EKR183" s="5"/>
      <c r="EKS183" s="5"/>
      <c r="EKT183" s="5"/>
      <c r="EKU183" s="5"/>
      <c r="EKV183" s="5"/>
      <c r="EKW183" s="5"/>
      <c r="EKX183" s="5"/>
      <c r="EKY183" s="5"/>
      <c r="EKZ183" s="5"/>
      <c r="ELA183" s="5"/>
      <c r="ELB183" s="5"/>
      <c r="ELC183" s="5"/>
      <c r="ELD183" s="5"/>
      <c r="ELE183" s="5"/>
      <c r="ELF183" s="5"/>
      <c r="ELG183" s="5"/>
      <c r="ELH183" s="5"/>
      <c r="ELI183" s="5"/>
      <c r="ELJ183" s="5"/>
      <c r="ELK183" s="5"/>
      <c r="ELL183" s="5"/>
      <c r="ELM183" s="5"/>
      <c r="ELN183" s="5"/>
      <c r="ELO183" s="5"/>
      <c r="ELP183" s="5"/>
      <c r="ELQ183" s="5"/>
      <c r="ELR183" s="5"/>
      <c r="ELS183" s="5"/>
      <c r="ELT183" s="5"/>
      <c r="ELU183" s="5"/>
      <c r="ELV183" s="5"/>
      <c r="ELW183" s="5"/>
      <c r="ELX183" s="5"/>
      <c r="ELY183" s="5"/>
      <c r="ELZ183" s="5"/>
      <c r="EMA183" s="5"/>
      <c r="EMB183" s="5"/>
      <c r="EMC183" s="5"/>
      <c r="EMD183" s="5"/>
      <c r="EME183" s="5"/>
      <c r="EMF183" s="5"/>
      <c r="EMG183" s="5"/>
      <c r="EMH183" s="5"/>
      <c r="EMI183" s="5"/>
      <c r="EMJ183" s="5"/>
      <c r="EMK183" s="5"/>
      <c r="EML183" s="5"/>
      <c r="EMM183" s="5"/>
      <c r="EMN183" s="5"/>
      <c r="EMO183" s="5"/>
      <c r="EMP183" s="5"/>
      <c r="EMQ183" s="5"/>
      <c r="EMR183" s="5"/>
      <c r="EMS183" s="5"/>
      <c r="EMT183" s="5"/>
      <c r="EMU183" s="5"/>
      <c r="EMV183" s="5"/>
      <c r="EMW183" s="5"/>
      <c r="EMX183" s="5"/>
      <c r="EMY183" s="5"/>
      <c r="EMZ183" s="5"/>
      <c r="ENA183" s="5"/>
      <c r="ENB183" s="5"/>
      <c r="ENC183" s="5"/>
      <c r="END183" s="5"/>
      <c r="ENE183" s="5"/>
      <c r="ENF183" s="5"/>
      <c r="ENG183" s="5"/>
      <c r="ENH183" s="5"/>
      <c r="ENI183" s="5"/>
      <c r="ENJ183" s="5"/>
      <c r="ENK183" s="5"/>
      <c r="ENL183" s="5"/>
      <c r="ENM183" s="5"/>
      <c r="ENN183" s="5"/>
      <c r="ENO183" s="5"/>
      <c r="ENP183" s="5"/>
      <c r="ENQ183" s="5"/>
      <c r="ENR183" s="5"/>
      <c r="ENS183" s="5"/>
      <c r="ENT183" s="5"/>
      <c r="ENU183" s="5"/>
      <c r="ENV183" s="5"/>
      <c r="ENW183" s="5"/>
      <c r="ENX183" s="5"/>
      <c r="ENY183" s="5"/>
      <c r="ENZ183" s="5"/>
      <c r="EOA183" s="5"/>
      <c r="EOB183" s="5"/>
      <c r="EOC183" s="5"/>
      <c r="EOD183" s="5"/>
      <c r="EOE183" s="5"/>
      <c r="EOF183" s="5"/>
      <c r="EOG183" s="5"/>
      <c r="EOH183" s="5"/>
      <c r="EOI183" s="5"/>
      <c r="EOJ183" s="5"/>
      <c r="EOK183" s="5"/>
      <c r="EOL183" s="5"/>
      <c r="EOM183" s="5"/>
      <c r="EON183" s="5"/>
      <c r="EOO183" s="5"/>
      <c r="EOP183" s="5"/>
      <c r="EOQ183" s="5"/>
      <c r="EOR183" s="5"/>
      <c r="EOS183" s="5"/>
      <c r="EOT183" s="5"/>
      <c r="EOU183" s="5"/>
      <c r="EOV183" s="5"/>
      <c r="EOW183" s="5"/>
      <c r="EOX183" s="5"/>
      <c r="EOY183" s="5"/>
      <c r="EOZ183" s="5"/>
      <c r="EPA183" s="5"/>
      <c r="EPB183" s="5"/>
      <c r="EPC183" s="5"/>
      <c r="EPD183" s="5"/>
      <c r="EPE183" s="5"/>
      <c r="EPF183" s="5"/>
      <c r="EPG183" s="5"/>
      <c r="EPH183" s="5"/>
      <c r="EPI183" s="5"/>
      <c r="EPJ183" s="5"/>
      <c r="EPK183" s="5"/>
      <c r="EPL183" s="5"/>
      <c r="EPM183" s="5"/>
      <c r="EPN183" s="5"/>
      <c r="EPO183" s="5"/>
      <c r="EPP183" s="5"/>
      <c r="EPQ183" s="5"/>
      <c r="EPR183" s="5"/>
      <c r="EPS183" s="5"/>
      <c r="EPT183" s="5"/>
      <c r="EPU183" s="5"/>
      <c r="EPV183" s="5"/>
      <c r="EPW183" s="5"/>
      <c r="EPX183" s="5"/>
      <c r="EPY183" s="5"/>
      <c r="EPZ183" s="5"/>
      <c r="EQA183" s="5"/>
      <c r="EQB183" s="5"/>
      <c r="EQC183" s="5"/>
      <c r="EQD183" s="5"/>
      <c r="EQE183" s="5"/>
      <c r="EQF183" s="5"/>
      <c r="EQG183" s="5"/>
      <c r="EQH183" s="5"/>
      <c r="EQI183" s="5"/>
      <c r="EQJ183" s="5"/>
      <c r="EQK183" s="5"/>
      <c r="EQL183" s="5"/>
      <c r="EQM183" s="5"/>
      <c r="EQN183" s="5"/>
      <c r="EQO183" s="5"/>
      <c r="EQP183" s="5"/>
      <c r="EQQ183" s="5"/>
      <c r="EQR183" s="5"/>
      <c r="EQS183" s="5"/>
      <c r="EQT183" s="5"/>
      <c r="EQU183" s="5"/>
      <c r="EQV183" s="5"/>
      <c r="EQW183" s="5"/>
      <c r="EQX183" s="5"/>
      <c r="EQY183" s="5"/>
      <c r="EQZ183" s="5"/>
      <c r="ERA183" s="5"/>
      <c r="ERB183" s="5"/>
      <c r="ERC183" s="5"/>
      <c r="ERD183" s="5"/>
      <c r="ERE183" s="5"/>
      <c r="ERF183" s="5"/>
      <c r="ERG183" s="5"/>
      <c r="ERH183" s="5"/>
      <c r="ERI183" s="5"/>
      <c r="ERJ183" s="5"/>
      <c r="ERK183" s="5"/>
      <c r="ERL183" s="5"/>
      <c r="ERM183" s="5"/>
      <c r="ERN183" s="5"/>
      <c r="ERO183" s="5"/>
      <c r="ERP183" s="5"/>
      <c r="ERQ183" s="5"/>
      <c r="ERR183" s="5"/>
      <c r="ERS183" s="5"/>
      <c r="ERT183" s="5"/>
      <c r="ERU183" s="5"/>
      <c r="ERV183" s="5"/>
      <c r="ERW183" s="5"/>
      <c r="ERX183" s="5"/>
      <c r="ERY183" s="5"/>
      <c r="ERZ183" s="5"/>
      <c r="ESA183" s="5"/>
      <c r="ESB183" s="5"/>
      <c r="ESC183" s="5"/>
      <c r="ESD183" s="5"/>
      <c r="ESE183" s="5"/>
      <c r="ESF183" s="5"/>
      <c r="ESG183" s="5"/>
      <c r="ESH183" s="5"/>
      <c r="ESI183" s="5"/>
      <c r="ESJ183" s="5"/>
      <c r="ESK183" s="5"/>
      <c r="ESL183" s="5"/>
      <c r="ESM183" s="5"/>
      <c r="ESN183" s="5"/>
      <c r="ESO183" s="5"/>
      <c r="ESP183" s="5"/>
      <c r="ESQ183" s="5"/>
      <c r="ESR183" s="5"/>
      <c r="ESS183" s="5"/>
      <c r="EST183" s="5"/>
      <c r="ESU183" s="5"/>
      <c r="ESV183" s="5"/>
      <c r="ESW183" s="5"/>
      <c r="ESX183" s="5"/>
      <c r="ESY183" s="5"/>
      <c r="ESZ183" s="5"/>
      <c r="ETA183" s="5"/>
      <c r="ETB183" s="5"/>
      <c r="ETC183" s="5"/>
      <c r="ETD183" s="5"/>
      <c r="ETE183" s="5"/>
      <c r="ETF183" s="5"/>
      <c r="ETG183" s="5"/>
      <c r="ETH183" s="5"/>
      <c r="ETI183" s="5"/>
      <c r="ETJ183" s="5"/>
      <c r="ETK183" s="5"/>
      <c r="ETL183" s="5"/>
      <c r="ETM183" s="5"/>
      <c r="ETN183" s="5"/>
      <c r="ETO183" s="5"/>
      <c r="ETP183" s="5"/>
      <c r="ETQ183" s="5"/>
      <c r="ETR183" s="5"/>
      <c r="ETS183" s="5"/>
      <c r="ETT183" s="5"/>
      <c r="ETU183" s="5"/>
      <c r="ETV183" s="5"/>
      <c r="ETW183" s="5"/>
      <c r="ETX183" s="5"/>
      <c r="ETY183" s="5"/>
      <c r="ETZ183" s="5"/>
      <c r="EUA183" s="5"/>
      <c r="EUB183" s="5"/>
      <c r="EUC183" s="5"/>
      <c r="EUD183" s="5"/>
      <c r="EUE183" s="5"/>
      <c r="EUF183" s="5"/>
      <c r="EUG183" s="5"/>
      <c r="EUH183" s="5"/>
      <c r="EUI183" s="5"/>
      <c r="EUJ183" s="5"/>
      <c r="EUK183" s="5"/>
      <c r="EUL183" s="5"/>
      <c r="EUM183" s="5"/>
      <c r="EUN183" s="5"/>
      <c r="EUO183" s="5"/>
      <c r="EUP183" s="5"/>
      <c r="EUQ183" s="5"/>
      <c r="EUR183" s="5"/>
      <c r="EUS183" s="5"/>
      <c r="EUT183" s="5"/>
      <c r="EUU183" s="5"/>
      <c r="EUV183" s="5"/>
      <c r="EUW183" s="5"/>
      <c r="EUX183" s="5"/>
      <c r="EUY183" s="5"/>
      <c r="EUZ183" s="5"/>
      <c r="EVA183" s="5"/>
      <c r="EVB183" s="5"/>
      <c r="EVC183" s="5"/>
      <c r="EVD183" s="5"/>
      <c r="EVE183" s="5"/>
      <c r="EVF183" s="5"/>
      <c r="EVG183" s="5"/>
      <c r="EVH183" s="5"/>
      <c r="EVI183" s="5"/>
      <c r="EVJ183" s="5"/>
      <c r="EVK183" s="5"/>
      <c r="EVL183" s="5"/>
      <c r="EVM183" s="5"/>
      <c r="EVN183" s="5"/>
      <c r="EVO183" s="5"/>
      <c r="EVP183" s="5"/>
      <c r="EVQ183" s="5"/>
      <c r="EVR183" s="5"/>
      <c r="EVS183" s="5"/>
      <c r="EVT183" s="5"/>
      <c r="EVU183" s="5"/>
      <c r="EVV183" s="5"/>
      <c r="EVW183" s="5"/>
      <c r="EVX183" s="5"/>
      <c r="EVY183" s="5"/>
      <c r="EVZ183" s="5"/>
      <c r="EWA183" s="5"/>
      <c r="EWB183" s="5"/>
      <c r="EWC183" s="5"/>
      <c r="EWD183" s="5"/>
      <c r="EWE183" s="5"/>
      <c r="EWF183" s="5"/>
      <c r="EWG183" s="5"/>
      <c r="EWH183" s="5"/>
      <c r="EWI183" s="5"/>
      <c r="EWJ183" s="5"/>
      <c r="EWK183" s="5"/>
      <c r="EWL183" s="5"/>
      <c r="EWM183" s="5"/>
      <c r="EWN183" s="5"/>
      <c r="EWO183" s="5"/>
      <c r="EWP183" s="5"/>
      <c r="EWQ183" s="5"/>
      <c r="EWR183" s="5"/>
      <c r="EWS183" s="5"/>
      <c r="EWT183" s="5"/>
      <c r="EWU183" s="5"/>
      <c r="EWV183" s="5"/>
      <c r="EWW183" s="5"/>
      <c r="EWX183" s="5"/>
      <c r="EWY183" s="5"/>
      <c r="EWZ183" s="5"/>
      <c r="EXA183" s="5"/>
      <c r="EXB183" s="5"/>
      <c r="EXC183" s="5"/>
      <c r="EXD183" s="5"/>
      <c r="EXE183" s="5"/>
      <c r="EXF183" s="5"/>
      <c r="EXG183" s="5"/>
      <c r="EXH183" s="5"/>
      <c r="EXI183" s="5"/>
      <c r="EXJ183" s="5"/>
      <c r="EXK183" s="5"/>
      <c r="EXL183" s="5"/>
      <c r="EXM183" s="5"/>
      <c r="EXN183" s="5"/>
      <c r="EXO183" s="5"/>
      <c r="EXP183" s="5"/>
      <c r="EXQ183" s="5"/>
      <c r="EXR183" s="5"/>
      <c r="EXS183" s="5"/>
      <c r="EXT183" s="5"/>
      <c r="EXU183" s="5"/>
      <c r="EXV183" s="5"/>
      <c r="EXW183" s="5"/>
      <c r="EXX183" s="5"/>
      <c r="EXY183" s="5"/>
      <c r="EXZ183" s="5"/>
      <c r="EYA183" s="5"/>
      <c r="EYB183" s="5"/>
      <c r="EYC183" s="5"/>
      <c r="EYD183" s="5"/>
      <c r="EYE183" s="5"/>
      <c r="EYF183" s="5"/>
      <c r="EYG183" s="5"/>
      <c r="EYH183" s="5"/>
      <c r="EYI183" s="5"/>
      <c r="EYJ183" s="5"/>
      <c r="EYK183" s="5"/>
      <c r="EYL183" s="5"/>
      <c r="EYM183" s="5"/>
      <c r="EYN183" s="5"/>
      <c r="EYO183" s="5"/>
      <c r="EYP183" s="5"/>
      <c r="EYQ183" s="5"/>
      <c r="EYR183" s="5"/>
      <c r="EYS183" s="5"/>
      <c r="EYT183" s="5"/>
      <c r="EYU183" s="5"/>
      <c r="EYV183" s="5"/>
      <c r="EYW183" s="5"/>
      <c r="EYX183" s="5"/>
      <c r="EYY183" s="5"/>
      <c r="EYZ183" s="5"/>
      <c r="EZA183" s="5"/>
      <c r="EZB183" s="5"/>
      <c r="EZC183" s="5"/>
      <c r="EZD183" s="5"/>
      <c r="EZE183" s="5"/>
      <c r="EZF183" s="5"/>
      <c r="EZG183" s="5"/>
      <c r="EZH183" s="5"/>
      <c r="EZI183" s="5"/>
      <c r="EZJ183" s="5"/>
      <c r="EZK183" s="5"/>
      <c r="EZL183" s="5"/>
      <c r="EZM183" s="5"/>
      <c r="EZN183" s="5"/>
      <c r="EZO183" s="5"/>
      <c r="EZP183" s="5"/>
      <c r="EZQ183" s="5"/>
      <c r="EZR183" s="5"/>
      <c r="EZS183" s="5"/>
      <c r="EZT183" s="5"/>
      <c r="EZU183" s="5"/>
      <c r="EZV183" s="5"/>
      <c r="EZW183" s="5"/>
      <c r="EZX183" s="5"/>
      <c r="EZY183" s="5"/>
      <c r="EZZ183" s="5"/>
      <c r="FAA183" s="5"/>
      <c r="FAB183" s="5"/>
      <c r="FAC183" s="5"/>
      <c r="FAD183" s="5"/>
      <c r="FAE183" s="5"/>
      <c r="FAF183" s="5"/>
      <c r="FAG183" s="5"/>
      <c r="FAH183" s="5"/>
      <c r="FAI183" s="5"/>
      <c r="FAJ183" s="5"/>
      <c r="FAK183" s="5"/>
      <c r="FAL183" s="5"/>
      <c r="FAM183" s="5"/>
      <c r="FAN183" s="5"/>
      <c r="FAO183" s="5"/>
      <c r="FAP183" s="5"/>
      <c r="FAQ183" s="5"/>
      <c r="FAR183" s="5"/>
      <c r="FAS183" s="5"/>
      <c r="FAT183" s="5"/>
      <c r="FAU183" s="5"/>
      <c r="FAV183" s="5"/>
      <c r="FAW183" s="5"/>
      <c r="FAX183" s="5"/>
      <c r="FAY183" s="5"/>
      <c r="FAZ183" s="5"/>
      <c r="FBA183" s="5"/>
      <c r="FBB183" s="5"/>
      <c r="FBC183" s="5"/>
      <c r="FBD183" s="5"/>
      <c r="FBE183" s="5"/>
      <c r="FBF183" s="5"/>
      <c r="FBG183" s="5"/>
      <c r="FBH183" s="5"/>
      <c r="FBI183" s="5"/>
      <c r="FBJ183" s="5"/>
      <c r="FBK183" s="5"/>
      <c r="FBL183" s="5"/>
      <c r="FBM183" s="5"/>
      <c r="FBN183" s="5"/>
      <c r="FBO183" s="5"/>
      <c r="FBP183" s="5"/>
      <c r="FBQ183" s="5"/>
      <c r="FBR183" s="5"/>
      <c r="FBS183" s="5"/>
      <c r="FBT183" s="5"/>
      <c r="FBU183" s="5"/>
      <c r="FBV183" s="5"/>
      <c r="FBW183" s="5"/>
      <c r="FBX183" s="5"/>
      <c r="FBY183" s="5"/>
      <c r="FBZ183" s="5"/>
      <c r="FCA183" s="5"/>
      <c r="FCB183" s="5"/>
      <c r="FCC183" s="5"/>
      <c r="FCD183" s="5"/>
      <c r="FCE183" s="5"/>
      <c r="FCF183" s="5"/>
      <c r="FCG183" s="5"/>
      <c r="FCH183" s="5"/>
      <c r="FCI183" s="5"/>
      <c r="FCJ183" s="5"/>
      <c r="FCK183" s="5"/>
      <c r="FCL183" s="5"/>
      <c r="FCM183" s="5"/>
      <c r="FCN183" s="5"/>
      <c r="FCO183" s="5"/>
      <c r="FCP183" s="5"/>
      <c r="FCQ183" s="5"/>
      <c r="FCR183" s="5"/>
      <c r="FCS183" s="5"/>
      <c r="FCT183" s="5"/>
      <c r="FCU183" s="5"/>
      <c r="FCV183" s="5"/>
      <c r="FCW183" s="5"/>
      <c r="FCX183" s="5"/>
      <c r="FCY183" s="5"/>
      <c r="FCZ183" s="5"/>
      <c r="FDA183" s="5"/>
      <c r="FDB183" s="5"/>
      <c r="FDC183" s="5"/>
      <c r="FDD183" s="5"/>
      <c r="FDE183" s="5"/>
      <c r="FDF183" s="5"/>
      <c r="FDG183" s="5"/>
      <c r="FDH183" s="5"/>
      <c r="FDI183" s="5"/>
      <c r="FDJ183" s="5"/>
      <c r="FDK183" s="5"/>
      <c r="FDL183" s="5"/>
      <c r="FDM183" s="5"/>
      <c r="FDN183" s="5"/>
      <c r="FDO183" s="5"/>
      <c r="FDP183" s="5"/>
      <c r="FDQ183" s="5"/>
      <c r="FDR183" s="5"/>
      <c r="FDS183" s="5"/>
      <c r="FDT183" s="5"/>
      <c r="FDU183" s="5"/>
      <c r="FDV183" s="5"/>
      <c r="FDW183" s="5"/>
      <c r="FDX183" s="5"/>
      <c r="FDY183" s="5"/>
      <c r="FDZ183" s="5"/>
      <c r="FEA183" s="5"/>
      <c r="FEB183" s="5"/>
      <c r="FEC183" s="5"/>
      <c r="FED183" s="5"/>
      <c r="FEE183" s="5"/>
      <c r="FEF183" s="5"/>
      <c r="FEG183" s="5"/>
      <c r="FEH183" s="5"/>
      <c r="FEI183" s="5"/>
      <c r="FEJ183" s="5"/>
      <c r="FEK183" s="5"/>
      <c r="FEL183" s="5"/>
      <c r="FEM183" s="5"/>
      <c r="FEN183" s="5"/>
      <c r="FEO183" s="5"/>
      <c r="FEP183" s="5"/>
      <c r="FEQ183" s="5"/>
      <c r="FER183" s="5"/>
      <c r="FES183" s="5"/>
      <c r="FET183" s="5"/>
      <c r="FEU183" s="5"/>
      <c r="FEV183" s="5"/>
      <c r="FEW183" s="5"/>
      <c r="FEX183" s="5"/>
      <c r="FEY183" s="5"/>
      <c r="FEZ183" s="5"/>
      <c r="FFA183" s="5"/>
      <c r="FFB183" s="5"/>
      <c r="FFC183" s="5"/>
      <c r="FFD183" s="5"/>
      <c r="FFE183" s="5"/>
      <c r="FFF183" s="5"/>
      <c r="FFG183" s="5"/>
      <c r="FFH183" s="5"/>
      <c r="FFI183" s="5"/>
      <c r="FFJ183" s="5"/>
      <c r="FFK183" s="5"/>
      <c r="FFL183" s="5"/>
      <c r="FFM183" s="5"/>
      <c r="FFN183" s="5"/>
      <c r="FFO183" s="5"/>
      <c r="FFP183" s="5"/>
      <c r="FFQ183" s="5"/>
      <c r="FFR183" s="5"/>
      <c r="FFS183" s="5"/>
      <c r="FFT183" s="5"/>
      <c r="FFU183" s="5"/>
      <c r="FFV183" s="5"/>
      <c r="FFW183" s="5"/>
      <c r="FFX183" s="5"/>
      <c r="FFY183" s="5"/>
      <c r="FFZ183" s="5"/>
      <c r="FGA183" s="5"/>
      <c r="FGB183" s="5"/>
      <c r="FGC183" s="5"/>
      <c r="FGD183" s="5"/>
      <c r="FGE183" s="5"/>
      <c r="FGF183" s="5"/>
      <c r="FGG183" s="5"/>
      <c r="FGH183" s="5"/>
      <c r="FGI183" s="5"/>
      <c r="FGJ183" s="5"/>
      <c r="FGK183" s="5"/>
      <c r="FGL183" s="5"/>
      <c r="FGM183" s="5"/>
      <c r="FGN183" s="5"/>
      <c r="FGO183" s="5"/>
      <c r="FGP183" s="5"/>
      <c r="FGQ183" s="5"/>
      <c r="FGR183" s="5"/>
      <c r="FGS183" s="5"/>
      <c r="FGT183" s="5"/>
      <c r="FGU183" s="5"/>
      <c r="FGV183" s="5"/>
      <c r="FGW183" s="5"/>
      <c r="FGX183" s="5"/>
      <c r="FGY183" s="5"/>
      <c r="FGZ183" s="5"/>
      <c r="FHA183" s="5"/>
      <c r="FHB183" s="5"/>
      <c r="FHC183" s="5"/>
      <c r="FHD183" s="5"/>
      <c r="FHE183" s="5"/>
      <c r="FHF183" s="5"/>
      <c r="FHG183" s="5"/>
      <c r="FHH183" s="5"/>
      <c r="FHI183" s="5"/>
      <c r="FHJ183" s="5"/>
      <c r="FHK183" s="5"/>
      <c r="FHL183" s="5"/>
      <c r="FHM183" s="5"/>
      <c r="FHN183" s="5"/>
      <c r="FHO183" s="5"/>
      <c r="FHP183" s="5"/>
      <c r="FHQ183" s="5"/>
      <c r="FHR183" s="5"/>
      <c r="FHS183" s="5"/>
      <c r="FHT183" s="5"/>
      <c r="FHU183" s="5"/>
      <c r="FHV183" s="5"/>
      <c r="FHW183" s="5"/>
      <c r="FHX183" s="5"/>
      <c r="FHY183" s="5"/>
      <c r="FHZ183" s="5"/>
      <c r="FIA183" s="5"/>
      <c r="FIB183" s="5"/>
      <c r="FIC183" s="5"/>
      <c r="FID183" s="5"/>
      <c r="FIE183" s="5"/>
      <c r="FIF183" s="5"/>
      <c r="FIG183" s="5"/>
      <c r="FIH183" s="5"/>
      <c r="FII183" s="5"/>
      <c r="FIJ183" s="5"/>
      <c r="FIK183" s="5"/>
      <c r="FIL183" s="5"/>
      <c r="FIM183" s="5"/>
      <c r="FIN183" s="5"/>
      <c r="FIO183" s="5"/>
      <c r="FIP183" s="5"/>
      <c r="FIQ183" s="5"/>
      <c r="FIR183" s="5"/>
      <c r="FIS183" s="5"/>
      <c r="FIT183" s="5"/>
      <c r="FIU183" s="5"/>
      <c r="FIV183" s="5"/>
      <c r="FIW183" s="5"/>
      <c r="FIX183" s="5"/>
      <c r="FIY183" s="5"/>
      <c r="FIZ183" s="5"/>
      <c r="FJA183" s="5"/>
      <c r="FJB183" s="5"/>
      <c r="FJC183" s="5"/>
      <c r="FJD183" s="5"/>
      <c r="FJE183" s="5"/>
      <c r="FJF183" s="5"/>
      <c r="FJG183" s="5"/>
      <c r="FJH183" s="5"/>
      <c r="FJI183" s="5"/>
      <c r="FJJ183" s="5"/>
      <c r="FJK183" s="5"/>
      <c r="FJL183" s="5"/>
      <c r="FJM183" s="5"/>
      <c r="FJN183" s="5"/>
      <c r="FJO183" s="5"/>
      <c r="FJP183" s="5"/>
      <c r="FJQ183" s="5"/>
      <c r="FJR183" s="5"/>
      <c r="FJS183" s="5"/>
      <c r="FJT183" s="5"/>
      <c r="FJU183" s="5"/>
      <c r="FJV183" s="5"/>
      <c r="FJW183" s="5"/>
      <c r="FJX183" s="5"/>
      <c r="FJY183" s="5"/>
      <c r="FJZ183" s="5"/>
      <c r="FKA183" s="5"/>
      <c r="FKB183" s="5"/>
      <c r="FKC183" s="5"/>
      <c r="FKD183" s="5"/>
      <c r="FKE183" s="5"/>
      <c r="FKF183" s="5"/>
      <c r="FKG183" s="5"/>
      <c r="FKH183" s="5"/>
      <c r="FKI183" s="5"/>
      <c r="FKJ183" s="5"/>
      <c r="FKK183" s="5"/>
      <c r="FKL183" s="5"/>
      <c r="FKM183" s="5"/>
      <c r="FKN183" s="5"/>
      <c r="FKO183" s="5"/>
      <c r="FKP183" s="5"/>
      <c r="FKQ183" s="5"/>
      <c r="FKR183" s="5"/>
      <c r="FKS183" s="5"/>
      <c r="FKT183" s="5"/>
      <c r="FKU183" s="5"/>
      <c r="FKV183" s="5"/>
      <c r="FKW183" s="5"/>
      <c r="FKX183" s="5"/>
      <c r="FKY183" s="5"/>
      <c r="FKZ183" s="5"/>
      <c r="FLA183" s="5"/>
      <c r="FLB183" s="5"/>
      <c r="FLC183" s="5"/>
      <c r="FLD183" s="5"/>
      <c r="FLE183" s="5"/>
      <c r="FLF183" s="5"/>
      <c r="FLG183" s="5"/>
      <c r="FLH183" s="5"/>
      <c r="FLI183" s="5"/>
      <c r="FLJ183" s="5"/>
      <c r="FLK183" s="5"/>
      <c r="FLL183" s="5"/>
      <c r="FLM183" s="5"/>
      <c r="FLN183" s="5"/>
      <c r="FLO183" s="5"/>
      <c r="FLP183" s="5"/>
      <c r="FLQ183" s="5"/>
      <c r="FLR183" s="5"/>
      <c r="FLS183" s="5"/>
      <c r="FLT183" s="5"/>
      <c r="FLU183" s="5"/>
      <c r="FLV183" s="5"/>
      <c r="FLW183" s="5"/>
      <c r="FLX183" s="5"/>
      <c r="FLY183" s="5"/>
      <c r="FLZ183" s="5"/>
      <c r="FMA183" s="5"/>
      <c r="FMB183" s="5"/>
      <c r="FMC183" s="5"/>
      <c r="FMD183" s="5"/>
      <c r="FME183" s="5"/>
      <c r="FMF183" s="5"/>
      <c r="FMG183" s="5"/>
      <c r="FMH183" s="5"/>
      <c r="FMI183" s="5"/>
      <c r="FMJ183" s="5"/>
      <c r="FMK183" s="5"/>
      <c r="FML183" s="5"/>
      <c r="FMM183" s="5"/>
      <c r="FMN183" s="5"/>
      <c r="FMO183" s="5"/>
      <c r="FMP183" s="5"/>
      <c r="FMQ183" s="5"/>
      <c r="FMR183" s="5"/>
      <c r="FMS183" s="5"/>
      <c r="FMT183" s="5"/>
      <c r="FMU183" s="5"/>
      <c r="FMV183" s="5"/>
      <c r="FMW183" s="5"/>
      <c r="FMX183" s="5"/>
      <c r="FMY183" s="5"/>
      <c r="FMZ183" s="5"/>
      <c r="FNA183" s="5"/>
      <c r="FNB183" s="5"/>
      <c r="FNC183" s="5"/>
      <c r="FND183" s="5"/>
      <c r="FNE183" s="5"/>
      <c r="FNF183" s="5"/>
      <c r="FNG183" s="5"/>
      <c r="FNH183" s="5"/>
      <c r="FNI183" s="5"/>
      <c r="FNJ183" s="5"/>
      <c r="FNK183" s="5"/>
      <c r="FNL183" s="5"/>
      <c r="FNM183" s="5"/>
      <c r="FNN183" s="5"/>
      <c r="FNO183" s="5"/>
      <c r="FNP183" s="5"/>
      <c r="FNQ183" s="5"/>
      <c r="FNR183" s="5"/>
      <c r="FNS183" s="5"/>
      <c r="FNT183" s="5"/>
      <c r="FNU183" s="5"/>
      <c r="FNV183" s="5"/>
      <c r="FNW183" s="5"/>
      <c r="FNX183" s="5"/>
      <c r="FNY183" s="5"/>
      <c r="FNZ183" s="5"/>
      <c r="FOA183" s="5"/>
      <c r="FOB183" s="5"/>
      <c r="FOC183" s="5"/>
      <c r="FOD183" s="5"/>
      <c r="FOE183" s="5"/>
      <c r="FOF183" s="5"/>
      <c r="FOG183" s="5"/>
      <c r="FOH183" s="5"/>
      <c r="FOI183" s="5"/>
      <c r="FOJ183" s="5"/>
      <c r="FOK183" s="5"/>
      <c r="FOL183" s="5"/>
      <c r="FOM183" s="5"/>
      <c r="FON183" s="5"/>
      <c r="FOO183" s="5"/>
      <c r="FOP183" s="5"/>
      <c r="FOQ183" s="5"/>
      <c r="FOR183" s="5"/>
      <c r="FOS183" s="5"/>
      <c r="FOT183" s="5"/>
      <c r="FOU183" s="5"/>
      <c r="FOV183" s="5"/>
      <c r="FOW183" s="5"/>
      <c r="FOX183" s="5"/>
      <c r="FOY183" s="5"/>
      <c r="FOZ183" s="5"/>
      <c r="FPA183" s="5"/>
      <c r="FPB183" s="5"/>
      <c r="FPC183" s="5"/>
      <c r="FPD183" s="5"/>
      <c r="FPE183" s="5"/>
      <c r="FPF183" s="5"/>
      <c r="FPG183" s="5"/>
      <c r="FPH183" s="5"/>
      <c r="FPI183" s="5"/>
      <c r="FPJ183" s="5"/>
      <c r="FPK183" s="5"/>
      <c r="FPL183" s="5"/>
      <c r="FPM183" s="5"/>
      <c r="FPN183" s="5"/>
      <c r="FPO183" s="5"/>
      <c r="FPP183" s="5"/>
      <c r="FPQ183" s="5"/>
      <c r="FPR183" s="5"/>
      <c r="FPS183" s="5"/>
      <c r="FPT183" s="5"/>
      <c r="FPU183" s="5"/>
      <c r="FPV183" s="5"/>
      <c r="FPW183" s="5"/>
      <c r="FPX183" s="5"/>
      <c r="FPY183" s="5"/>
      <c r="FPZ183" s="5"/>
      <c r="FQA183" s="5"/>
      <c r="FQB183" s="5"/>
      <c r="FQC183" s="5"/>
      <c r="FQD183" s="5"/>
      <c r="FQE183" s="5"/>
      <c r="FQF183" s="5"/>
      <c r="FQG183" s="5"/>
      <c r="FQH183" s="5"/>
      <c r="FQI183" s="5"/>
      <c r="FQJ183" s="5"/>
      <c r="FQK183" s="5"/>
      <c r="FQL183" s="5"/>
      <c r="FQM183" s="5"/>
      <c r="FQN183" s="5"/>
      <c r="FQO183" s="5"/>
      <c r="FQP183" s="5"/>
      <c r="FQQ183" s="5"/>
      <c r="FQR183" s="5"/>
      <c r="FQS183" s="5"/>
      <c r="FQT183" s="5"/>
      <c r="FQU183" s="5"/>
      <c r="FQV183" s="5"/>
      <c r="FQW183" s="5"/>
      <c r="FQX183" s="5"/>
      <c r="FQY183" s="5"/>
      <c r="FQZ183" s="5"/>
      <c r="FRA183" s="5"/>
      <c r="FRB183" s="5"/>
      <c r="FRC183" s="5"/>
      <c r="FRD183" s="5"/>
      <c r="FRE183" s="5"/>
      <c r="FRF183" s="5"/>
      <c r="FRG183" s="5"/>
      <c r="FRH183" s="5"/>
      <c r="FRI183" s="5"/>
      <c r="FRJ183" s="5"/>
      <c r="FRK183" s="5"/>
      <c r="FRL183" s="5"/>
      <c r="FRM183" s="5"/>
      <c r="FRN183" s="5"/>
      <c r="FRO183" s="5"/>
      <c r="FRP183" s="5"/>
      <c r="FRQ183" s="5"/>
      <c r="FRR183" s="5"/>
      <c r="FRS183" s="5"/>
      <c r="FRT183" s="5"/>
      <c r="FRU183" s="5"/>
      <c r="FRV183" s="5"/>
      <c r="FRW183" s="5"/>
      <c r="FRX183" s="5"/>
      <c r="FRY183" s="5"/>
      <c r="FRZ183" s="5"/>
      <c r="FSA183" s="5"/>
      <c r="FSB183" s="5"/>
      <c r="FSC183" s="5"/>
      <c r="FSD183" s="5"/>
      <c r="FSE183" s="5"/>
      <c r="FSF183" s="5"/>
      <c r="FSG183" s="5"/>
      <c r="FSH183" s="5"/>
      <c r="FSI183" s="5"/>
      <c r="FSJ183" s="5"/>
      <c r="FSK183" s="5"/>
      <c r="FSL183" s="5"/>
      <c r="FSM183" s="5"/>
      <c r="FSN183" s="5"/>
      <c r="FSO183" s="5"/>
      <c r="FSP183" s="5"/>
      <c r="FSQ183" s="5"/>
      <c r="FSR183" s="5"/>
      <c r="FSS183" s="5"/>
      <c r="FST183" s="5"/>
      <c r="FSU183" s="5"/>
      <c r="FSV183" s="5"/>
      <c r="FSW183" s="5"/>
      <c r="FSX183" s="5"/>
      <c r="FSY183" s="5"/>
      <c r="FSZ183" s="5"/>
      <c r="FTA183" s="5"/>
      <c r="FTB183" s="5"/>
      <c r="FTC183" s="5"/>
      <c r="FTD183" s="5"/>
      <c r="FTE183" s="5"/>
      <c r="FTF183" s="5"/>
      <c r="FTG183" s="5"/>
      <c r="FTH183" s="5"/>
      <c r="FTI183" s="5"/>
      <c r="FTJ183" s="5"/>
      <c r="FTK183" s="5"/>
      <c r="FTL183" s="5"/>
      <c r="FTM183" s="5"/>
      <c r="FTN183" s="5"/>
      <c r="FTO183" s="5"/>
      <c r="FTP183" s="5"/>
      <c r="FTQ183" s="5"/>
      <c r="FTR183" s="5"/>
      <c r="FTS183" s="5"/>
      <c r="FTT183" s="5"/>
      <c r="FTU183" s="5"/>
      <c r="FTV183" s="5"/>
      <c r="FTW183" s="5"/>
      <c r="FTX183" s="5"/>
      <c r="FTY183" s="5"/>
      <c r="FTZ183" s="5"/>
      <c r="FUA183" s="5"/>
      <c r="FUB183" s="5"/>
      <c r="FUC183" s="5"/>
      <c r="FUD183" s="5"/>
      <c r="FUE183" s="5"/>
      <c r="FUF183" s="5"/>
      <c r="FUG183" s="5"/>
      <c r="FUH183" s="5"/>
      <c r="FUI183" s="5"/>
      <c r="FUJ183" s="5"/>
      <c r="FUK183" s="5"/>
      <c r="FUL183" s="5"/>
      <c r="FUM183" s="5"/>
      <c r="FUN183" s="5"/>
      <c r="FUO183" s="5"/>
      <c r="FUP183" s="5"/>
      <c r="FUQ183" s="5"/>
      <c r="FUR183" s="5"/>
      <c r="FUS183" s="5"/>
      <c r="FUT183" s="5"/>
      <c r="FUU183" s="5"/>
      <c r="FUV183" s="5"/>
      <c r="FUW183" s="5"/>
      <c r="FUX183" s="5"/>
      <c r="FUY183" s="5"/>
      <c r="FUZ183" s="5"/>
      <c r="FVA183" s="5"/>
      <c r="FVB183" s="5"/>
      <c r="FVC183" s="5"/>
      <c r="FVD183" s="5"/>
      <c r="FVE183" s="5"/>
      <c r="FVF183" s="5"/>
      <c r="FVG183" s="5"/>
      <c r="FVH183" s="5"/>
      <c r="FVI183" s="5"/>
      <c r="FVJ183" s="5"/>
      <c r="FVK183" s="5"/>
      <c r="FVL183" s="5"/>
      <c r="FVM183" s="5"/>
      <c r="FVN183" s="5"/>
      <c r="FVO183" s="5"/>
      <c r="FVP183" s="5"/>
      <c r="FVQ183" s="5"/>
      <c r="FVR183" s="5"/>
      <c r="FVS183" s="5"/>
      <c r="FVT183" s="5"/>
      <c r="FVU183" s="5"/>
      <c r="FVV183" s="5"/>
      <c r="FVW183" s="5"/>
      <c r="FVX183" s="5"/>
      <c r="FVY183" s="5"/>
      <c r="FVZ183" s="5"/>
      <c r="FWA183" s="5"/>
      <c r="FWB183" s="5"/>
      <c r="FWC183" s="5"/>
      <c r="FWD183" s="5"/>
      <c r="FWE183" s="5"/>
      <c r="FWF183" s="5"/>
      <c r="FWG183" s="5"/>
      <c r="FWH183" s="5"/>
      <c r="FWI183" s="5"/>
      <c r="FWJ183" s="5"/>
      <c r="FWK183" s="5"/>
      <c r="FWL183" s="5"/>
      <c r="FWM183" s="5"/>
      <c r="FWN183" s="5"/>
      <c r="FWO183" s="5"/>
      <c r="FWP183" s="5"/>
      <c r="FWQ183" s="5"/>
      <c r="FWR183" s="5"/>
      <c r="FWS183" s="5"/>
      <c r="FWT183" s="5"/>
      <c r="FWU183" s="5"/>
      <c r="FWV183" s="5"/>
      <c r="FWW183" s="5"/>
      <c r="FWX183" s="5"/>
      <c r="FWY183" s="5"/>
      <c r="FWZ183" s="5"/>
      <c r="FXA183" s="5"/>
      <c r="FXB183" s="5"/>
      <c r="FXC183" s="5"/>
      <c r="FXD183" s="5"/>
      <c r="FXE183" s="5"/>
      <c r="FXF183" s="5"/>
      <c r="FXG183" s="5"/>
      <c r="FXH183" s="5"/>
      <c r="FXI183" s="5"/>
      <c r="FXJ183" s="5"/>
      <c r="FXK183" s="5"/>
      <c r="FXL183" s="5"/>
      <c r="FXM183" s="5"/>
      <c r="FXN183" s="5"/>
      <c r="FXO183" s="5"/>
      <c r="FXP183" s="5"/>
      <c r="FXQ183" s="5"/>
      <c r="FXR183" s="5"/>
      <c r="FXS183" s="5"/>
      <c r="FXT183" s="5"/>
      <c r="FXU183" s="5"/>
      <c r="FXV183" s="5"/>
      <c r="FXW183" s="5"/>
      <c r="FXX183" s="5"/>
      <c r="FXY183" s="5"/>
      <c r="FXZ183" s="5"/>
      <c r="FYA183" s="5"/>
      <c r="FYB183" s="5"/>
      <c r="FYC183" s="5"/>
      <c r="FYD183" s="5"/>
      <c r="FYE183" s="5"/>
      <c r="FYF183" s="5"/>
      <c r="FYG183" s="5"/>
      <c r="FYH183" s="5"/>
      <c r="FYI183" s="5"/>
      <c r="FYJ183" s="5"/>
      <c r="FYK183" s="5"/>
      <c r="FYL183" s="5"/>
      <c r="FYM183" s="5"/>
      <c r="FYN183" s="5"/>
      <c r="FYO183" s="5"/>
      <c r="FYP183" s="5"/>
      <c r="FYQ183" s="5"/>
      <c r="FYR183" s="5"/>
      <c r="FYS183" s="5"/>
      <c r="FYT183" s="5"/>
      <c r="FYU183" s="5"/>
      <c r="FYV183" s="5"/>
      <c r="FYW183" s="5"/>
      <c r="FYX183" s="5"/>
      <c r="FYY183" s="5"/>
      <c r="FYZ183" s="5"/>
      <c r="FZA183" s="5"/>
      <c r="FZB183" s="5"/>
      <c r="FZC183" s="5"/>
      <c r="FZD183" s="5"/>
      <c r="FZE183" s="5"/>
      <c r="FZF183" s="5"/>
      <c r="FZG183" s="5"/>
      <c r="FZH183" s="5"/>
      <c r="FZI183" s="5"/>
      <c r="FZJ183" s="5"/>
      <c r="FZK183" s="5"/>
      <c r="FZL183" s="5"/>
      <c r="FZM183" s="5"/>
      <c r="FZN183" s="5"/>
      <c r="FZO183" s="5"/>
      <c r="FZP183" s="5"/>
      <c r="FZQ183" s="5"/>
      <c r="FZR183" s="5"/>
      <c r="FZS183" s="5"/>
      <c r="FZT183" s="5"/>
      <c r="FZU183" s="5"/>
      <c r="FZV183" s="5"/>
      <c r="FZW183" s="5"/>
      <c r="FZX183" s="5"/>
      <c r="FZY183" s="5"/>
      <c r="FZZ183" s="5"/>
      <c r="GAA183" s="5"/>
      <c r="GAB183" s="5"/>
      <c r="GAC183" s="5"/>
      <c r="GAD183" s="5"/>
      <c r="GAE183" s="5"/>
      <c r="GAF183" s="5"/>
      <c r="GAG183" s="5"/>
      <c r="GAH183" s="5"/>
      <c r="GAI183" s="5"/>
      <c r="GAJ183" s="5"/>
      <c r="GAK183" s="5"/>
      <c r="GAL183" s="5"/>
      <c r="GAM183" s="5"/>
      <c r="GAN183" s="5"/>
      <c r="GAO183" s="5"/>
      <c r="GAP183" s="5"/>
      <c r="GAQ183" s="5"/>
      <c r="GAR183" s="5"/>
      <c r="GAS183" s="5"/>
      <c r="GAT183" s="5"/>
      <c r="GAU183" s="5"/>
      <c r="GAV183" s="5"/>
      <c r="GAW183" s="5"/>
      <c r="GAX183" s="5"/>
      <c r="GAY183" s="5"/>
      <c r="GAZ183" s="5"/>
      <c r="GBA183" s="5"/>
      <c r="GBB183" s="5"/>
      <c r="GBC183" s="5"/>
      <c r="GBD183" s="5"/>
      <c r="GBE183" s="5"/>
      <c r="GBF183" s="5"/>
      <c r="GBG183" s="5"/>
      <c r="GBH183" s="5"/>
      <c r="GBI183" s="5"/>
      <c r="GBJ183" s="5"/>
      <c r="GBK183" s="5"/>
      <c r="GBL183" s="5"/>
      <c r="GBM183" s="5"/>
      <c r="GBN183" s="5"/>
      <c r="GBO183" s="5"/>
      <c r="GBP183" s="5"/>
      <c r="GBQ183" s="5"/>
      <c r="GBR183" s="5"/>
      <c r="GBS183" s="5"/>
      <c r="GBT183" s="5"/>
      <c r="GBU183" s="5"/>
      <c r="GBV183" s="5"/>
      <c r="GBW183" s="5"/>
      <c r="GBX183" s="5"/>
      <c r="GBY183" s="5"/>
      <c r="GBZ183" s="5"/>
      <c r="GCA183" s="5"/>
      <c r="GCB183" s="5"/>
      <c r="GCC183" s="5"/>
      <c r="GCD183" s="5"/>
      <c r="GCE183" s="5"/>
      <c r="GCF183" s="5"/>
      <c r="GCG183" s="5"/>
      <c r="GCH183" s="5"/>
      <c r="GCI183" s="5"/>
      <c r="GCJ183" s="5"/>
      <c r="GCK183" s="5"/>
      <c r="GCL183" s="5"/>
      <c r="GCM183" s="5"/>
      <c r="GCN183" s="5"/>
      <c r="GCO183" s="5"/>
      <c r="GCP183" s="5"/>
      <c r="GCQ183" s="5"/>
      <c r="GCR183" s="5"/>
      <c r="GCS183" s="5"/>
      <c r="GCT183" s="5"/>
      <c r="GCU183" s="5"/>
      <c r="GCV183" s="5"/>
      <c r="GCW183" s="5"/>
      <c r="GCX183" s="5"/>
      <c r="GCY183" s="5"/>
      <c r="GCZ183" s="5"/>
      <c r="GDA183" s="5"/>
      <c r="GDB183" s="5"/>
      <c r="GDC183" s="5"/>
      <c r="GDD183" s="5"/>
      <c r="GDE183" s="5"/>
      <c r="GDF183" s="5"/>
      <c r="GDG183" s="5"/>
      <c r="GDH183" s="5"/>
      <c r="GDI183" s="5"/>
      <c r="GDJ183" s="5"/>
      <c r="GDK183" s="5"/>
      <c r="GDL183" s="5"/>
      <c r="GDM183" s="5"/>
      <c r="GDN183" s="5"/>
      <c r="GDO183" s="5"/>
      <c r="GDP183" s="5"/>
      <c r="GDQ183" s="5"/>
      <c r="GDR183" s="5"/>
      <c r="GDS183" s="5"/>
      <c r="GDT183" s="5"/>
      <c r="GDU183" s="5"/>
      <c r="GDV183" s="5"/>
      <c r="GDW183" s="5"/>
      <c r="GDX183" s="5"/>
      <c r="GDY183" s="5"/>
      <c r="GDZ183" s="5"/>
      <c r="GEA183" s="5"/>
      <c r="GEB183" s="5"/>
      <c r="GEC183" s="5"/>
      <c r="GED183" s="5"/>
      <c r="GEE183" s="5"/>
      <c r="GEF183" s="5"/>
      <c r="GEG183" s="5"/>
      <c r="GEH183" s="5"/>
      <c r="GEI183" s="5"/>
      <c r="GEJ183" s="5"/>
      <c r="GEK183" s="5"/>
      <c r="GEL183" s="5"/>
      <c r="GEM183" s="5"/>
      <c r="GEN183" s="5"/>
      <c r="GEO183" s="5"/>
      <c r="GEP183" s="5"/>
      <c r="GEQ183" s="5"/>
      <c r="GER183" s="5"/>
      <c r="GES183" s="5"/>
      <c r="GET183" s="5"/>
      <c r="GEU183" s="5"/>
      <c r="GEV183" s="5"/>
      <c r="GEW183" s="5"/>
      <c r="GEX183" s="5"/>
      <c r="GEY183" s="5"/>
      <c r="GEZ183" s="5"/>
      <c r="GFA183" s="5"/>
      <c r="GFB183" s="5"/>
      <c r="GFC183" s="5"/>
      <c r="GFD183" s="5"/>
      <c r="GFE183" s="5"/>
      <c r="GFF183" s="5"/>
      <c r="GFG183" s="5"/>
      <c r="GFH183" s="5"/>
      <c r="GFI183" s="5"/>
      <c r="GFJ183" s="5"/>
      <c r="GFK183" s="5"/>
      <c r="GFL183" s="5"/>
      <c r="GFM183" s="5"/>
      <c r="GFN183" s="5"/>
      <c r="GFO183" s="5"/>
      <c r="GFP183" s="5"/>
      <c r="GFQ183" s="5"/>
      <c r="GFR183" s="5"/>
      <c r="GFS183" s="5"/>
      <c r="GFT183" s="5"/>
      <c r="GFU183" s="5"/>
      <c r="GFV183" s="5"/>
      <c r="GFW183" s="5"/>
      <c r="GFX183" s="5"/>
      <c r="GFY183" s="5"/>
      <c r="GFZ183" s="5"/>
      <c r="GGA183" s="5"/>
      <c r="GGB183" s="5"/>
      <c r="GGC183" s="5"/>
      <c r="GGD183" s="5"/>
      <c r="GGE183" s="5"/>
      <c r="GGF183" s="5"/>
      <c r="GGG183" s="5"/>
      <c r="GGH183" s="5"/>
      <c r="GGI183" s="5"/>
      <c r="GGJ183" s="5"/>
      <c r="GGK183" s="5"/>
      <c r="GGL183" s="5"/>
      <c r="GGM183" s="5"/>
      <c r="GGN183" s="5"/>
      <c r="GGO183" s="5"/>
      <c r="GGP183" s="5"/>
      <c r="GGQ183" s="5"/>
      <c r="GGR183" s="5"/>
      <c r="GGS183" s="5"/>
      <c r="GGT183" s="5"/>
      <c r="GGU183" s="5"/>
      <c r="GGV183" s="5"/>
      <c r="GGW183" s="5"/>
      <c r="GGX183" s="5"/>
      <c r="GGY183" s="5"/>
      <c r="GGZ183" s="5"/>
      <c r="GHA183" s="5"/>
      <c r="GHB183" s="5"/>
      <c r="GHC183" s="5"/>
      <c r="GHD183" s="5"/>
      <c r="GHE183" s="5"/>
      <c r="GHF183" s="5"/>
      <c r="GHG183" s="5"/>
      <c r="GHH183" s="5"/>
      <c r="GHI183" s="5"/>
      <c r="GHJ183" s="5"/>
      <c r="GHK183" s="5"/>
      <c r="GHL183" s="5"/>
      <c r="GHM183" s="5"/>
      <c r="GHN183" s="5"/>
      <c r="GHO183" s="5"/>
      <c r="GHP183" s="5"/>
      <c r="GHQ183" s="5"/>
      <c r="GHR183" s="5"/>
      <c r="GHS183" s="5"/>
      <c r="GHT183" s="5"/>
      <c r="GHU183" s="5"/>
      <c r="GHV183" s="5"/>
      <c r="GHW183" s="5"/>
      <c r="GHX183" s="5"/>
      <c r="GHY183" s="5"/>
      <c r="GHZ183" s="5"/>
      <c r="GIA183" s="5"/>
      <c r="GIB183" s="5"/>
      <c r="GIC183" s="5"/>
      <c r="GID183" s="5"/>
      <c r="GIE183" s="5"/>
      <c r="GIF183" s="5"/>
      <c r="GIG183" s="5"/>
      <c r="GIH183" s="5"/>
      <c r="GII183" s="5"/>
      <c r="GIJ183" s="5"/>
      <c r="GIK183" s="5"/>
      <c r="GIL183" s="5"/>
      <c r="GIM183" s="5"/>
      <c r="GIN183" s="5"/>
      <c r="GIO183" s="5"/>
      <c r="GIP183" s="5"/>
      <c r="GIQ183" s="5"/>
      <c r="GIR183" s="5"/>
      <c r="GIS183" s="5"/>
      <c r="GIT183" s="5"/>
      <c r="GIU183" s="5"/>
      <c r="GIV183" s="5"/>
      <c r="GIW183" s="5"/>
      <c r="GIX183" s="5"/>
      <c r="GIY183" s="5"/>
      <c r="GIZ183" s="5"/>
      <c r="GJA183" s="5"/>
      <c r="GJB183" s="5"/>
      <c r="GJC183" s="5"/>
      <c r="GJD183" s="5"/>
      <c r="GJE183" s="5"/>
      <c r="GJF183" s="5"/>
      <c r="GJG183" s="5"/>
      <c r="GJH183" s="5"/>
      <c r="GJI183" s="5"/>
      <c r="GJJ183" s="5"/>
      <c r="GJK183" s="5"/>
      <c r="GJL183" s="5"/>
      <c r="GJM183" s="5"/>
      <c r="GJN183" s="5"/>
      <c r="GJO183" s="5"/>
      <c r="GJP183" s="5"/>
      <c r="GJQ183" s="5"/>
      <c r="GJR183" s="5"/>
      <c r="GJS183" s="5"/>
      <c r="GJT183" s="5"/>
      <c r="GJU183" s="5"/>
      <c r="GJV183" s="5"/>
      <c r="GJW183" s="5"/>
      <c r="GJX183" s="5"/>
      <c r="GJY183" s="5"/>
      <c r="GJZ183" s="5"/>
      <c r="GKA183" s="5"/>
      <c r="GKB183" s="5"/>
      <c r="GKC183" s="5"/>
      <c r="GKD183" s="5"/>
      <c r="GKE183" s="5"/>
      <c r="GKF183" s="5"/>
      <c r="GKG183" s="5"/>
      <c r="GKH183" s="5"/>
      <c r="GKI183" s="5"/>
      <c r="GKJ183" s="5"/>
      <c r="GKK183" s="5"/>
      <c r="GKL183" s="5"/>
      <c r="GKM183" s="5"/>
      <c r="GKN183" s="5"/>
      <c r="GKO183" s="5"/>
      <c r="GKP183" s="5"/>
      <c r="GKQ183" s="5"/>
      <c r="GKR183" s="5"/>
      <c r="GKS183" s="5"/>
      <c r="GKT183" s="5"/>
      <c r="GKU183" s="5"/>
      <c r="GKV183" s="5"/>
      <c r="GKW183" s="5"/>
      <c r="GKX183" s="5"/>
      <c r="GKY183" s="5"/>
      <c r="GKZ183" s="5"/>
      <c r="GLA183" s="5"/>
      <c r="GLB183" s="5"/>
      <c r="GLC183" s="5"/>
      <c r="GLD183" s="5"/>
      <c r="GLE183" s="5"/>
      <c r="GLF183" s="5"/>
      <c r="GLG183" s="5"/>
      <c r="GLH183" s="5"/>
      <c r="GLI183" s="5"/>
      <c r="GLJ183" s="5"/>
      <c r="GLK183" s="5"/>
      <c r="GLL183" s="5"/>
      <c r="GLM183" s="5"/>
      <c r="GLN183" s="5"/>
      <c r="GLO183" s="5"/>
      <c r="GLP183" s="5"/>
      <c r="GLQ183" s="5"/>
      <c r="GLR183" s="5"/>
      <c r="GLS183" s="5"/>
      <c r="GLT183" s="5"/>
      <c r="GLU183" s="5"/>
      <c r="GLV183" s="5"/>
      <c r="GLW183" s="5"/>
      <c r="GLX183" s="5"/>
      <c r="GLY183" s="5"/>
      <c r="GLZ183" s="5"/>
      <c r="GMA183" s="5"/>
      <c r="GMB183" s="5"/>
      <c r="GMC183" s="5"/>
      <c r="GMD183" s="5"/>
      <c r="GME183" s="5"/>
      <c r="GMF183" s="5"/>
      <c r="GMG183" s="5"/>
      <c r="GMH183" s="5"/>
      <c r="GMI183" s="5"/>
      <c r="GMJ183" s="5"/>
      <c r="GMK183" s="5"/>
      <c r="GML183" s="5"/>
      <c r="GMM183" s="5"/>
      <c r="GMN183" s="5"/>
      <c r="GMO183" s="5"/>
      <c r="GMP183" s="5"/>
      <c r="GMQ183" s="5"/>
      <c r="GMR183" s="5"/>
      <c r="GMS183" s="5"/>
      <c r="GMT183" s="5"/>
      <c r="GMU183" s="5"/>
      <c r="GMV183" s="5"/>
      <c r="GMW183" s="5"/>
      <c r="GMX183" s="5"/>
      <c r="GMY183" s="5"/>
      <c r="GMZ183" s="5"/>
      <c r="GNA183" s="5"/>
      <c r="GNB183" s="5"/>
      <c r="GNC183" s="5"/>
      <c r="GND183" s="5"/>
      <c r="GNE183" s="5"/>
      <c r="GNF183" s="5"/>
      <c r="GNG183" s="5"/>
      <c r="GNH183" s="5"/>
      <c r="GNI183" s="5"/>
      <c r="GNJ183" s="5"/>
      <c r="GNK183" s="5"/>
      <c r="GNL183" s="5"/>
      <c r="GNM183" s="5"/>
      <c r="GNN183" s="5"/>
      <c r="GNO183" s="5"/>
      <c r="GNP183" s="5"/>
      <c r="GNQ183" s="5"/>
      <c r="GNR183" s="5"/>
      <c r="GNS183" s="5"/>
      <c r="GNT183" s="5"/>
      <c r="GNU183" s="5"/>
      <c r="GNV183" s="5"/>
      <c r="GNW183" s="5"/>
      <c r="GNX183" s="5"/>
      <c r="GNY183" s="5"/>
      <c r="GNZ183" s="5"/>
      <c r="GOA183" s="5"/>
      <c r="GOB183" s="5"/>
      <c r="GOC183" s="5"/>
      <c r="GOD183" s="5"/>
      <c r="GOE183" s="5"/>
      <c r="GOF183" s="5"/>
      <c r="GOG183" s="5"/>
      <c r="GOH183" s="5"/>
      <c r="GOI183" s="5"/>
      <c r="GOJ183" s="5"/>
      <c r="GOK183" s="5"/>
      <c r="GOL183" s="5"/>
      <c r="GOM183" s="5"/>
      <c r="GON183" s="5"/>
      <c r="GOO183" s="5"/>
      <c r="GOP183" s="5"/>
      <c r="GOQ183" s="5"/>
      <c r="GOR183" s="5"/>
      <c r="GOS183" s="5"/>
      <c r="GOT183" s="5"/>
      <c r="GOU183" s="5"/>
      <c r="GOV183" s="5"/>
      <c r="GOW183" s="5"/>
      <c r="GOX183" s="5"/>
      <c r="GOY183" s="5"/>
      <c r="GOZ183" s="5"/>
      <c r="GPA183" s="5"/>
      <c r="GPB183" s="5"/>
      <c r="GPC183" s="5"/>
      <c r="GPD183" s="5"/>
      <c r="GPE183" s="5"/>
      <c r="GPF183" s="5"/>
      <c r="GPG183" s="5"/>
      <c r="GPH183" s="5"/>
      <c r="GPI183" s="5"/>
      <c r="GPJ183" s="5"/>
      <c r="GPK183" s="5"/>
      <c r="GPL183" s="5"/>
      <c r="GPM183" s="5"/>
      <c r="GPN183" s="5"/>
      <c r="GPO183" s="5"/>
      <c r="GPP183" s="5"/>
      <c r="GPQ183" s="5"/>
      <c r="GPR183" s="5"/>
      <c r="GPS183" s="5"/>
      <c r="GPT183" s="5"/>
      <c r="GPU183" s="5"/>
      <c r="GPV183" s="5"/>
      <c r="GPW183" s="5"/>
      <c r="GPX183" s="5"/>
      <c r="GPY183" s="5"/>
      <c r="GPZ183" s="5"/>
      <c r="GQA183" s="5"/>
      <c r="GQB183" s="5"/>
      <c r="GQC183" s="5"/>
      <c r="GQD183" s="5"/>
      <c r="GQE183" s="5"/>
      <c r="GQF183" s="5"/>
      <c r="GQG183" s="5"/>
      <c r="GQH183" s="5"/>
      <c r="GQI183" s="5"/>
      <c r="GQJ183" s="5"/>
      <c r="GQK183" s="5"/>
      <c r="GQL183" s="5"/>
      <c r="GQM183" s="5"/>
      <c r="GQN183" s="5"/>
      <c r="GQO183" s="5"/>
      <c r="GQP183" s="5"/>
      <c r="GQQ183" s="5"/>
      <c r="GQR183" s="5"/>
      <c r="GQS183" s="5"/>
      <c r="GQT183" s="5"/>
      <c r="GQU183" s="5"/>
      <c r="GQV183" s="5"/>
      <c r="GQW183" s="5"/>
      <c r="GQX183" s="5"/>
      <c r="GQY183" s="5"/>
      <c r="GQZ183" s="5"/>
      <c r="GRA183" s="5"/>
      <c r="GRB183" s="5"/>
      <c r="GRC183" s="5"/>
      <c r="GRD183" s="5"/>
      <c r="GRE183" s="5"/>
      <c r="GRF183" s="5"/>
      <c r="GRG183" s="5"/>
      <c r="GRH183" s="5"/>
      <c r="GRI183" s="5"/>
      <c r="GRJ183" s="5"/>
      <c r="GRK183" s="5"/>
      <c r="GRL183" s="5"/>
      <c r="GRM183" s="5"/>
      <c r="GRN183" s="5"/>
      <c r="GRO183" s="5"/>
      <c r="GRP183" s="5"/>
      <c r="GRQ183" s="5"/>
      <c r="GRR183" s="5"/>
      <c r="GRS183" s="5"/>
      <c r="GRT183" s="5"/>
      <c r="GRU183" s="5"/>
      <c r="GRV183" s="5"/>
      <c r="GRW183" s="5"/>
      <c r="GRX183" s="5"/>
      <c r="GRY183" s="5"/>
      <c r="GRZ183" s="5"/>
      <c r="GSA183" s="5"/>
      <c r="GSB183" s="5"/>
      <c r="GSC183" s="5"/>
      <c r="GSD183" s="5"/>
      <c r="GSE183" s="5"/>
      <c r="GSF183" s="5"/>
      <c r="GSG183" s="5"/>
      <c r="GSH183" s="5"/>
      <c r="GSI183" s="5"/>
      <c r="GSJ183" s="5"/>
      <c r="GSK183" s="5"/>
      <c r="GSL183" s="5"/>
      <c r="GSM183" s="5"/>
      <c r="GSN183" s="5"/>
      <c r="GSO183" s="5"/>
      <c r="GSP183" s="5"/>
      <c r="GSQ183" s="5"/>
      <c r="GSR183" s="5"/>
      <c r="GSS183" s="5"/>
      <c r="GST183" s="5"/>
      <c r="GSU183" s="5"/>
      <c r="GSV183" s="5"/>
      <c r="GSW183" s="5"/>
      <c r="GSX183" s="5"/>
      <c r="GSY183" s="5"/>
      <c r="GSZ183" s="5"/>
      <c r="GTA183" s="5"/>
      <c r="GTB183" s="5"/>
      <c r="GTC183" s="5"/>
      <c r="GTD183" s="5"/>
      <c r="GTE183" s="5"/>
      <c r="GTF183" s="5"/>
      <c r="GTG183" s="5"/>
      <c r="GTH183" s="5"/>
      <c r="GTI183" s="5"/>
      <c r="GTJ183" s="5"/>
      <c r="GTK183" s="5"/>
      <c r="GTL183" s="5"/>
      <c r="GTM183" s="5"/>
      <c r="GTN183" s="5"/>
      <c r="GTO183" s="5"/>
      <c r="GTP183" s="5"/>
      <c r="GTQ183" s="5"/>
      <c r="GTR183" s="5"/>
      <c r="GTS183" s="5"/>
      <c r="GTT183" s="5"/>
      <c r="GTU183" s="5"/>
      <c r="GTV183" s="5"/>
      <c r="GTW183" s="5"/>
      <c r="GTX183" s="5"/>
      <c r="GTY183" s="5"/>
      <c r="GTZ183" s="5"/>
      <c r="GUA183" s="5"/>
      <c r="GUB183" s="5"/>
      <c r="GUC183" s="5"/>
      <c r="GUD183" s="5"/>
      <c r="GUE183" s="5"/>
      <c r="GUF183" s="5"/>
      <c r="GUG183" s="5"/>
      <c r="GUH183" s="5"/>
      <c r="GUI183" s="5"/>
      <c r="GUJ183" s="5"/>
      <c r="GUK183" s="5"/>
      <c r="GUL183" s="5"/>
      <c r="GUM183" s="5"/>
      <c r="GUN183" s="5"/>
      <c r="GUO183" s="5"/>
      <c r="GUP183" s="5"/>
      <c r="GUQ183" s="5"/>
      <c r="GUR183" s="5"/>
      <c r="GUS183" s="5"/>
      <c r="GUT183" s="5"/>
      <c r="GUU183" s="5"/>
      <c r="GUV183" s="5"/>
      <c r="GUW183" s="5"/>
      <c r="GUX183" s="5"/>
      <c r="GUY183" s="5"/>
      <c r="GUZ183" s="5"/>
      <c r="GVA183" s="5"/>
      <c r="GVB183" s="5"/>
      <c r="GVC183" s="5"/>
      <c r="GVD183" s="5"/>
      <c r="GVE183" s="5"/>
      <c r="GVF183" s="5"/>
      <c r="GVG183" s="5"/>
      <c r="GVH183" s="5"/>
      <c r="GVI183" s="5"/>
      <c r="GVJ183" s="5"/>
      <c r="GVK183" s="5"/>
      <c r="GVL183" s="5"/>
      <c r="GVM183" s="5"/>
      <c r="GVN183" s="5"/>
      <c r="GVO183" s="5"/>
      <c r="GVP183" s="5"/>
      <c r="GVQ183" s="5"/>
      <c r="GVR183" s="5"/>
      <c r="GVS183" s="5"/>
      <c r="GVT183" s="5"/>
      <c r="GVU183" s="5"/>
      <c r="GVV183" s="5"/>
      <c r="GVW183" s="5"/>
      <c r="GVX183" s="5"/>
      <c r="GVY183" s="5"/>
      <c r="GVZ183" s="5"/>
      <c r="GWA183" s="5"/>
      <c r="GWB183" s="5"/>
      <c r="GWC183" s="5"/>
      <c r="GWD183" s="5"/>
      <c r="GWE183" s="5"/>
      <c r="GWF183" s="5"/>
      <c r="GWG183" s="5"/>
      <c r="GWH183" s="5"/>
      <c r="GWI183" s="5"/>
      <c r="GWJ183" s="5"/>
      <c r="GWK183" s="5"/>
      <c r="GWL183" s="5"/>
      <c r="GWM183" s="5"/>
      <c r="GWN183" s="5"/>
      <c r="GWO183" s="5"/>
      <c r="GWP183" s="5"/>
      <c r="GWQ183" s="5"/>
      <c r="GWR183" s="5"/>
      <c r="GWS183" s="5"/>
      <c r="GWT183" s="5"/>
      <c r="GWU183" s="5"/>
      <c r="GWV183" s="5"/>
      <c r="GWW183" s="5"/>
      <c r="GWX183" s="5"/>
      <c r="GWY183" s="5"/>
      <c r="GWZ183" s="5"/>
      <c r="GXA183" s="5"/>
      <c r="GXB183" s="5"/>
      <c r="GXC183" s="5"/>
      <c r="GXD183" s="5"/>
      <c r="GXE183" s="5"/>
      <c r="GXF183" s="5"/>
      <c r="GXG183" s="5"/>
      <c r="GXH183" s="5"/>
      <c r="GXI183" s="5"/>
      <c r="GXJ183" s="5"/>
      <c r="GXK183" s="5"/>
      <c r="GXL183" s="5"/>
      <c r="GXM183" s="5"/>
      <c r="GXN183" s="5"/>
      <c r="GXO183" s="5"/>
      <c r="GXP183" s="5"/>
      <c r="GXQ183" s="5"/>
      <c r="GXR183" s="5"/>
      <c r="GXS183" s="5"/>
      <c r="GXT183" s="5"/>
      <c r="GXU183" s="5"/>
      <c r="GXV183" s="5"/>
      <c r="GXW183" s="5"/>
      <c r="GXX183" s="5"/>
      <c r="GXY183" s="5"/>
      <c r="GXZ183" s="5"/>
      <c r="GYA183" s="5"/>
      <c r="GYB183" s="5"/>
      <c r="GYC183" s="5"/>
      <c r="GYD183" s="5"/>
      <c r="GYE183" s="5"/>
      <c r="GYF183" s="5"/>
      <c r="GYG183" s="5"/>
      <c r="GYH183" s="5"/>
      <c r="GYI183" s="5"/>
      <c r="GYJ183" s="5"/>
      <c r="GYK183" s="5"/>
      <c r="GYL183" s="5"/>
      <c r="GYM183" s="5"/>
      <c r="GYN183" s="5"/>
      <c r="GYO183" s="5"/>
      <c r="GYP183" s="5"/>
      <c r="GYQ183" s="5"/>
      <c r="GYR183" s="5"/>
      <c r="GYS183" s="5"/>
      <c r="GYT183" s="5"/>
      <c r="GYU183" s="5"/>
      <c r="GYV183" s="5"/>
      <c r="GYW183" s="5"/>
      <c r="GYX183" s="5"/>
      <c r="GYY183" s="5"/>
      <c r="GYZ183" s="5"/>
      <c r="GZA183" s="5"/>
      <c r="GZB183" s="5"/>
      <c r="GZC183" s="5"/>
      <c r="GZD183" s="5"/>
      <c r="GZE183" s="5"/>
      <c r="GZF183" s="5"/>
      <c r="GZG183" s="5"/>
      <c r="GZH183" s="5"/>
      <c r="GZI183" s="5"/>
      <c r="GZJ183" s="5"/>
      <c r="GZK183" s="5"/>
      <c r="GZL183" s="5"/>
      <c r="GZM183" s="5"/>
      <c r="GZN183" s="5"/>
      <c r="GZO183" s="5"/>
      <c r="GZP183" s="5"/>
      <c r="GZQ183" s="5"/>
      <c r="GZR183" s="5"/>
      <c r="GZS183" s="5"/>
      <c r="GZT183" s="5"/>
      <c r="GZU183" s="5"/>
      <c r="GZV183" s="5"/>
      <c r="GZW183" s="5"/>
      <c r="GZX183" s="5"/>
      <c r="GZY183" s="5"/>
      <c r="GZZ183" s="5"/>
      <c r="HAA183" s="5"/>
      <c r="HAB183" s="5"/>
      <c r="HAC183" s="5"/>
      <c r="HAD183" s="5"/>
      <c r="HAE183" s="5"/>
      <c r="HAF183" s="5"/>
      <c r="HAG183" s="5"/>
      <c r="HAH183" s="5"/>
      <c r="HAI183" s="5"/>
      <c r="HAJ183" s="5"/>
      <c r="HAK183" s="5"/>
      <c r="HAL183" s="5"/>
      <c r="HAM183" s="5"/>
      <c r="HAN183" s="5"/>
      <c r="HAO183" s="5"/>
      <c r="HAP183" s="5"/>
      <c r="HAQ183" s="5"/>
      <c r="HAR183" s="5"/>
      <c r="HAS183" s="5"/>
      <c r="HAT183" s="5"/>
      <c r="HAU183" s="5"/>
      <c r="HAV183" s="5"/>
      <c r="HAW183" s="5"/>
      <c r="HAX183" s="5"/>
      <c r="HAY183" s="5"/>
      <c r="HAZ183" s="5"/>
      <c r="HBA183" s="5"/>
      <c r="HBB183" s="5"/>
      <c r="HBC183" s="5"/>
      <c r="HBD183" s="5"/>
      <c r="HBE183" s="5"/>
      <c r="HBF183" s="5"/>
      <c r="HBG183" s="5"/>
      <c r="HBH183" s="5"/>
      <c r="HBI183" s="5"/>
      <c r="HBJ183" s="5"/>
      <c r="HBK183" s="5"/>
      <c r="HBL183" s="5"/>
      <c r="HBM183" s="5"/>
      <c r="HBN183" s="5"/>
      <c r="HBO183" s="5"/>
      <c r="HBP183" s="5"/>
      <c r="HBQ183" s="5"/>
      <c r="HBR183" s="5"/>
      <c r="HBS183" s="5"/>
      <c r="HBT183" s="5"/>
      <c r="HBU183" s="5"/>
      <c r="HBV183" s="5"/>
      <c r="HBW183" s="5"/>
      <c r="HBX183" s="5"/>
      <c r="HBY183" s="5"/>
      <c r="HBZ183" s="5"/>
      <c r="HCA183" s="5"/>
      <c r="HCB183" s="5"/>
      <c r="HCC183" s="5"/>
      <c r="HCD183" s="5"/>
      <c r="HCE183" s="5"/>
      <c r="HCF183" s="5"/>
      <c r="HCG183" s="5"/>
      <c r="HCH183" s="5"/>
      <c r="HCI183" s="5"/>
      <c r="HCJ183" s="5"/>
      <c r="HCK183" s="5"/>
      <c r="HCL183" s="5"/>
      <c r="HCM183" s="5"/>
      <c r="HCN183" s="5"/>
      <c r="HCO183" s="5"/>
      <c r="HCP183" s="5"/>
      <c r="HCQ183" s="5"/>
      <c r="HCR183" s="5"/>
      <c r="HCS183" s="5"/>
      <c r="HCT183" s="5"/>
      <c r="HCU183" s="5"/>
      <c r="HCV183" s="5"/>
      <c r="HCW183" s="5"/>
      <c r="HCX183" s="5"/>
      <c r="HCY183" s="5"/>
      <c r="HCZ183" s="5"/>
      <c r="HDA183" s="5"/>
      <c r="HDB183" s="5"/>
      <c r="HDC183" s="5"/>
      <c r="HDD183" s="5"/>
      <c r="HDE183" s="5"/>
      <c r="HDF183" s="5"/>
      <c r="HDG183" s="5"/>
      <c r="HDH183" s="5"/>
      <c r="HDI183" s="5"/>
      <c r="HDJ183" s="5"/>
      <c r="HDK183" s="5"/>
      <c r="HDL183" s="5"/>
      <c r="HDM183" s="5"/>
      <c r="HDN183" s="5"/>
      <c r="HDO183" s="5"/>
      <c r="HDP183" s="5"/>
      <c r="HDQ183" s="5"/>
      <c r="HDR183" s="5"/>
      <c r="HDS183" s="5"/>
      <c r="HDT183" s="5"/>
      <c r="HDU183" s="5"/>
      <c r="HDV183" s="5"/>
      <c r="HDW183" s="5"/>
      <c r="HDX183" s="5"/>
      <c r="HDY183" s="5"/>
      <c r="HDZ183" s="5"/>
      <c r="HEA183" s="5"/>
      <c r="HEB183" s="5"/>
      <c r="HEC183" s="5"/>
      <c r="HED183" s="5"/>
      <c r="HEE183" s="5"/>
      <c r="HEF183" s="5"/>
      <c r="HEG183" s="5"/>
      <c r="HEH183" s="5"/>
      <c r="HEI183" s="5"/>
      <c r="HEJ183" s="5"/>
      <c r="HEK183" s="5"/>
      <c r="HEL183" s="5"/>
      <c r="HEM183" s="5"/>
      <c r="HEN183" s="5"/>
      <c r="HEO183" s="5"/>
      <c r="HEP183" s="5"/>
      <c r="HEQ183" s="5"/>
      <c r="HER183" s="5"/>
      <c r="HES183" s="5"/>
      <c r="HET183" s="5"/>
      <c r="HEU183" s="5"/>
      <c r="HEV183" s="5"/>
      <c r="HEW183" s="5"/>
      <c r="HEX183" s="5"/>
      <c r="HEY183" s="5"/>
      <c r="HEZ183" s="5"/>
      <c r="HFA183" s="5"/>
      <c r="HFB183" s="5"/>
      <c r="HFC183" s="5"/>
      <c r="HFD183" s="5"/>
      <c r="HFE183" s="5"/>
      <c r="HFF183" s="5"/>
      <c r="HFG183" s="5"/>
      <c r="HFH183" s="5"/>
      <c r="HFI183" s="5"/>
      <c r="HFJ183" s="5"/>
      <c r="HFK183" s="5"/>
      <c r="HFL183" s="5"/>
      <c r="HFM183" s="5"/>
      <c r="HFN183" s="5"/>
      <c r="HFO183" s="5"/>
      <c r="HFP183" s="5"/>
      <c r="HFQ183" s="5"/>
      <c r="HFR183" s="5"/>
      <c r="HFS183" s="5"/>
      <c r="HFT183" s="5"/>
      <c r="HFU183" s="5"/>
      <c r="HFV183" s="5"/>
      <c r="HFW183" s="5"/>
      <c r="HFX183" s="5"/>
      <c r="HFY183" s="5"/>
      <c r="HFZ183" s="5"/>
      <c r="HGA183" s="5"/>
      <c r="HGB183" s="5"/>
      <c r="HGC183" s="5"/>
      <c r="HGD183" s="5"/>
      <c r="HGE183" s="5"/>
      <c r="HGF183" s="5"/>
      <c r="HGG183" s="5"/>
      <c r="HGH183" s="5"/>
      <c r="HGI183" s="5"/>
      <c r="HGJ183" s="5"/>
      <c r="HGK183" s="5"/>
      <c r="HGL183" s="5"/>
      <c r="HGM183" s="5"/>
      <c r="HGN183" s="5"/>
      <c r="HGO183" s="5"/>
      <c r="HGP183" s="5"/>
      <c r="HGQ183" s="5"/>
      <c r="HGR183" s="5"/>
      <c r="HGS183" s="5"/>
      <c r="HGT183" s="5"/>
      <c r="HGU183" s="5"/>
      <c r="HGV183" s="5"/>
      <c r="HGW183" s="5"/>
      <c r="HGX183" s="5"/>
      <c r="HGY183" s="5"/>
      <c r="HGZ183" s="5"/>
      <c r="HHA183" s="5"/>
      <c r="HHB183" s="5"/>
      <c r="HHC183" s="5"/>
      <c r="HHD183" s="5"/>
      <c r="HHE183" s="5"/>
      <c r="HHF183" s="5"/>
      <c r="HHG183" s="5"/>
      <c r="HHH183" s="5"/>
      <c r="HHI183" s="5"/>
      <c r="HHJ183" s="5"/>
      <c r="HHK183" s="5"/>
      <c r="HHL183" s="5"/>
      <c r="HHM183" s="5"/>
      <c r="HHN183" s="5"/>
      <c r="HHO183" s="5"/>
      <c r="HHP183" s="5"/>
      <c r="HHQ183" s="5"/>
      <c r="HHR183" s="5"/>
      <c r="HHS183" s="5"/>
      <c r="HHT183" s="5"/>
      <c r="HHU183" s="5"/>
      <c r="HHV183" s="5"/>
      <c r="HHW183" s="5"/>
      <c r="HHX183" s="5"/>
      <c r="HHY183" s="5"/>
      <c r="HHZ183" s="5"/>
      <c r="HIA183" s="5"/>
      <c r="HIB183" s="5"/>
      <c r="HIC183" s="5"/>
      <c r="HID183" s="5"/>
      <c r="HIE183" s="5"/>
      <c r="HIF183" s="5"/>
      <c r="HIG183" s="5"/>
      <c r="HIH183" s="5"/>
      <c r="HII183" s="5"/>
      <c r="HIJ183" s="5"/>
      <c r="HIK183" s="5"/>
      <c r="HIL183" s="5"/>
      <c r="HIM183" s="5"/>
      <c r="HIN183" s="5"/>
      <c r="HIO183" s="5"/>
      <c r="HIP183" s="5"/>
      <c r="HIQ183" s="5"/>
      <c r="HIR183" s="5"/>
      <c r="HIS183" s="5"/>
      <c r="HIT183" s="5"/>
      <c r="HIU183" s="5"/>
      <c r="HIV183" s="5"/>
      <c r="HIW183" s="5"/>
      <c r="HIX183" s="5"/>
      <c r="HIY183" s="5"/>
      <c r="HIZ183" s="5"/>
      <c r="HJA183" s="5"/>
      <c r="HJB183" s="5"/>
      <c r="HJC183" s="5"/>
      <c r="HJD183" s="5"/>
      <c r="HJE183" s="5"/>
      <c r="HJF183" s="5"/>
      <c r="HJG183" s="5"/>
      <c r="HJH183" s="5"/>
      <c r="HJI183" s="5"/>
      <c r="HJJ183" s="5"/>
      <c r="HJK183" s="5"/>
      <c r="HJL183" s="5"/>
      <c r="HJM183" s="5"/>
      <c r="HJN183" s="5"/>
      <c r="HJO183" s="5"/>
      <c r="HJP183" s="5"/>
      <c r="HJQ183" s="5"/>
      <c r="HJR183" s="5"/>
      <c r="HJS183" s="5"/>
      <c r="HJT183" s="5"/>
      <c r="HJU183" s="5"/>
      <c r="HJV183" s="5"/>
      <c r="HJW183" s="5"/>
      <c r="HJX183" s="5"/>
      <c r="HJY183" s="5"/>
      <c r="HJZ183" s="5"/>
      <c r="HKA183" s="5"/>
      <c r="HKB183" s="5"/>
      <c r="HKC183" s="5"/>
      <c r="HKD183" s="5"/>
      <c r="HKE183" s="5"/>
      <c r="HKF183" s="5"/>
      <c r="HKG183" s="5"/>
      <c r="HKH183" s="5"/>
      <c r="HKI183" s="5"/>
      <c r="HKJ183" s="5"/>
      <c r="HKK183" s="5"/>
      <c r="HKL183" s="5"/>
      <c r="HKM183" s="5"/>
      <c r="HKN183" s="5"/>
      <c r="HKO183" s="5"/>
      <c r="HKP183" s="5"/>
      <c r="HKQ183" s="5"/>
      <c r="HKR183" s="5"/>
      <c r="HKS183" s="5"/>
      <c r="HKT183" s="5"/>
      <c r="HKU183" s="5"/>
      <c r="HKV183" s="5"/>
      <c r="HKW183" s="5"/>
      <c r="HKX183" s="5"/>
      <c r="HKY183" s="5"/>
      <c r="HKZ183" s="5"/>
      <c r="HLA183" s="5"/>
      <c r="HLB183" s="5"/>
      <c r="HLC183" s="5"/>
      <c r="HLD183" s="5"/>
      <c r="HLE183" s="5"/>
      <c r="HLF183" s="5"/>
      <c r="HLG183" s="5"/>
      <c r="HLH183" s="5"/>
      <c r="HLI183" s="5"/>
      <c r="HLJ183" s="5"/>
      <c r="HLK183" s="5"/>
      <c r="HLL183" s="5"/>
      <c r="HLM183" s="5"/>
      <c r="HLN183" s="5"/>
      <c r="HLO183" s="5"/>
      <c r="HLP183" s="5"/>
      <c r="HLQ183" s="5"/>
      <c r="HLR183" s="5"/>
      <c r="HLS183" s="5"/>
      <c r="HLT183" s="5"/>
      <c r="HLU183" s="5"/>
      <c r="HLV183" s="5"/>
      <c r="HLW183" s="5"/>
      <c r="HLX183" s="5"/>
      <c r="HLY183" s="5"/>
      <c r="HLZ183" s="5"/>
      <c r="HMA183" s="5"/>
      <c r="HMB183" s="5"/>
      <c r="HMC183" s="5"/>
      <c r="HMD183" s="5"/>
      <c r="HME183" s="5"/>
      <c r="HMF183" s="5"/>
      <c r="HMG183" s="5"/>
      <c r="HMH183" s="5"/>
      <c r="HMI183" s="5"/>
      <c r="HMJ183" s="5"/>
      <c r="HMK183" s="5"/>
      <c r="HML183" s="5"/>
      <c r="HMM183" s="5"/>
      <c r="HMN183" s="5"/>
      <c r="HMO183" s="5"/>
      <c r="HMP183" s="5"/>
      <c r="HMQ183" s="5"/>
      <c r="HMR183" s="5"/>
      <c r="HMS183" s="5"/>
      <c r="HMT183" s="5"/>
      <c r="HMU183" s="5"/>
      <c r="HMV183" s="5"/>
      <c r="HMW183" s="5"/>
      <c r="HMX183" s="5"/>
      <c r="HMY183" s="5"/>
      <c r="HMZ183" s="5"/>
      <c r="HNA183" s="5"/>
      <c r="HNB183" s="5"/>
      <c r="HNC183" s="5"/>
      <c r="HND183" s="5"/>
      <c r="HNE183" s="5"/>
      <c r="HNF183" s="5"/>
      <c r="HNG183" s="5"/>
      <c r="HNH183" s="5"/>
      <c r="HNI183" s="5"/>
      <c r="HNJ183" s="5"/>
      <c r="HNK183" s="5"/>
      <c r="HNL183" s="5"/>
      <c r="HNM183" s="5"/>
      <c r="HNN183" s="5"/>
      <c r="HNO183" s="5"/>
      <c r="HNP183" s="5"/>
      <c r="HNQ183" s="5"/>
      <c r="HNR183" s="5"/>
      <c r="HNS183" s="5"/>
      <c r="HNT183" s="5"/>
      <c r="HNU183" s="5"/>
      <c r="HNV183" s="5"/>
      <c r="HNW183" s="5"/>
      <c r="HNX183" s="5"/>
      <c r="HNY183" s="5"/>
      <c r="HNZ183" s="5"/>
      <c r="HOA183" s="5"/>
      <c r="HOB183" s="5"/>
      <c r="HOC183" s="5"/>
      <c r="HOD183" s="5"/>
      <c r="HOE183" s="5"/>
      <c r="HOF183" s="5"/>
      <c r="HOG183" s="5"/>
      <c r="HOH183" s="5"/>
      <c r="HOI183" s="5"/>
      <c r="HOJ183" s="5"/>
      <c r="HOK183" s="5"/>
      <c r="HOL183" s="5"/>
      <c r="HOM183" s="5"/>
      <c r="HON183" s="5"/>
      <c r="HOO183" s="5"/>
      <c r="HOP183" s="5"/>
      <c r="HOQ183" s="5"/>
      <c r="HOR183" s="5"/>
      <c r="HOS183" s="5"/>
      <c r="HOT183" s="5"/>
      <c r="HOU183" s="5"/>
      <c r="HOV183" s="5"/>
      <c r="HOW183" s="5"/>
      <c r="HOX183" s="5"/>
      <c r="HOY183" s="5"/>
      <c r="HOZ183" s="5"/>
      <c r="HPA183" s="5"/>
      <c r="HPB183" s="5"/>
      <c r="HPC183" s="5"/>
      <c r="HPD183" s="5"/>
      <c r="HPE183" s="5"/>
      <c r="HPF183" s="5"/>
      <c r="HPG183" s="5"/>
      <c r="HPH183" s="5"/>
      <c r="HPI183" s="5"/>
      <c r="HPJ183" s="5"/>
      <c r="HPK183" s="5"/>
      <c r="HPL183" s="5"/>
      <c r="HPM183" s="5"/>
      <c r="HPN183" s="5"/>
      <c r="HPO183" s="5"/>
      <c r="HPP183" s="5"/>
      <c r="HPQ183" s="5"/>
      <c r="HPR183" s="5"/>
      <c r="HPS183" s="5"/>
      <c r="HPT183" s="5"/>
      <c r="HPU183" s="5"/>
      <c r="HPV183" s="5"/>
      <c r="HPW183" s="5"/>
      <c r="HPX183" s="5"/>
      <c r="HPY183" s="5"/>
      <c r="HPZ183" s="5"/>
      <c r="HQA183" s="5"/>
      <c r="HQB183" s="5"/>
      <c r="HQC183" s="5"/>
      <c r="HQD183" s="5"/>
      <c r="HQE183" s="5"/>
      <c r="HQF183" s="5"/>
      <c r="HQG183" s="5"/>
      <c r="HQH183" s="5"/>
      <c r="HQI183" s="5"/>
      <c r="HQJ183" s="5"/>
      <c r="HQK183" s="5"/>
      <c r="HQL183" s="5"/>
      <c r="HQM183" s="5"/>
      <c r="HQN183" s="5"/>
      <c r="HQO183" s="5"/>
      <c r="HQP183" s="5"/>
      <c r="HQQ183" s="5"/>
      <c r="HQR183" s="5"/>
      <c r="HQS183" s="5"/>
      <c r="HQT183" s="5"/>
      <c r="HQU183" s="5"/>
      <c r="HQV183" s="5"/>
      <c r="HQW183" s="5"/>
      <c r="HQX183" s="5"/>
      <c r="HQY183" s="5"/>
      <c r="HQZ183" s="5"/>
      <c r="HRA183" s="5"/>
      <c r="HRB183" s="5"/>
      <c r="HRC183" s="5"/>
      <c r="HRD183" s="5"/>
      <c r="HRE183" s="5"/>
      <c r="HRF183" s="5"/>
      <c r="HRG183" s="5"/>
      <c r="HRH183" s="5"/>
      <c r="HRI183" s="5"/>
      <c r="HRJ183" s="5"/>
      <c r="HRK183" s="5"/>
      <c r="HRL183" s="5"/>
      <c r="HRM183" s="5"/>
      <c r="HRN183" s="5"/>
      <c r="HRO183" s="5"/>
      <c r="HRP183" s="5"/>
      <c r="HRQ183" s="5"/>
      <c r="HRR183" s="5"/>
      <c r="HRS183" s="5"/>
      <c r="HRT183" s="5"/>
      <c r="HRU183" s="5"/>
      <c r="HRV183" s="5"/>
      <c r="HRW183" s="5"/>
      <c r="HRX183" s="5"/>
      <c r="HRY183" s="5"/>
      <c r="HRZ183" s="5"/>
      <c r="HSA183" s="5"/>
      <c r="HSB183" s="5"/>
      <c r="HSC183" s="5"/>
      <c r="HSD183" s="5"/>
      <c r="HSE183" s="5"/>
      <c r="HSF183" s="5"/>
      <c r="HSG183" s="5"/>
      <c r="HSH183" s="5"/>
      <c r="HSI183" s="5"/>
      <c r="HSJ183" s="5"/>
      <c r="HSK183" s="5"/>
      <c r="HSL183" s="5"/>
      <c r="HSM183" s="5"/>
      <c r="HSN183" s="5"/>
      <c r="HSO183" s="5"/>
      <c r="HSP183" s="5"/>
      <c r="HSQ183" s="5"/>
      <c r="HSR183" s="5"/>
      <c r="HSS183" s="5"/>
      <c r="HST183" s="5"/>
      <c r="HSU183" s="5"/>
      <c r="HSV183" s="5"/>
      <c r="HSW183" s="5"/>
      <c r="HSX183" s="5"/>
      <c r="HSY183" s="5"/>
      <c r="HSZ183" s="5"/>
      <c r="HTA183" s="5"/>
      <c r="HTB183" s="5"/>
      <c r="HTC183" s="5"/>
      <c r="HTD183" s="5"/>
      <c r="HTE183" s="5"/>
      <c r="HTF183" s="5"/>
      <c r="HTG183" s="5"/>
      <c r="HTH183" s="5"/>
      <c r="HTI183" s="5"/>
      <c r="HTJ183" s="5"/>
      <c r="HTK183" s="5"/>
      <c r="HTL183" s="5"/>
      <c r="HTM183" s="5"/>
      <c r="HTN183" s="5"/>
      <c r="HTO183" s="5"/>
      <c r="HTP183" s="5"/>
      <c r="HTQ183" s="5"/>
      <c r="HTR183" s="5"/>
      <c r="HTS183" s="5"/>
      <c r="HTT183" s="5"/>
      <c r="HTU183" s="5"/>
      <c r="HTV183" s="5"/>
      <c r="HTW183" s="5"/>
      <c r="HTX183" s="5"/>
      <c r="HTY183" s="5"/>
      <c r="HTZ183" s="5"/>
      <c r="HUA183" s="5"/>
      <c r="HUB183" s="5"/>
      <c r="HUC183" s="5"/>
      <c r="HUD183" s="5"/>
      <c r="HUE183" s="5"/>
      <c r="HUF183" s="5"/>
      <c r="HUG183" s="5"/>
      <c r="HUH183" s="5"/>
      <c r="HUI183" s="5"/>
      <c r="HUJ183" s="5"/>
      <c r="HUK183" s="5"/>
      <c r="HUL183" s="5"/>
      <c r="HUM183" s="5"/>
      <c r="HUN183" s="5"/>
      <c r="HUO183" s="5"/>
      <c r="HUP183" s="5"/>
      <c r="HUQ183" s="5"/>
      <c r="HUR183" s="5"/>
      <c r="HUS183" s="5"/>
      <c r="HUT183" s="5"/>
      <c r="HUU183" s="5"/>
      <c r="HUV183" s="5"/>
      <c r="HUW183" s="5"/>
      <c r="HUX183" s="5"/>
      <c r="HUY183" s="5"/>
      <c r="HUZ183" s="5"/>
      <c r="HVA183" s="5"/>
      <c r="HVB183" s="5"/>
      <c r="HVC183" s="5"/>
      <c r="HVD183" s="5"/>
      <c r="HVE183" s="5"/>
      <c r="HVF183" s="5"/>
      <c r="HVG183" s="5"/>
      <c r="HVH183" s="5"/>
      <c r="HVI183" s="5"/>
      <c r="HVJ183" s="5"/>
      <c r="HVK183" s="5"/>
      <c r="HVL183" s="5"/>
      <c r="HVM183" s="5"/>
      <c r="HVN183" s="5"/>
      <c r="HVO183" s="5"/>
      <c r="HVP183" s="5"/>
      <c r="HVQ183" s="5"/>
      <c r="HVR183" s="5"/>
      <c r="HVS183" s="5"/>
      <c r="HVT183" s="5"/>
      <c r="HVU183" s="5"/>
      <c r="HVV183" s="5"/>
      <c r="HVW183" s="5"/>
      <c r="HVX183" s="5"/>
      <c r="HVY183" s="5"/>
      <c r="HVZ183" s="5"/>
      <c r="HWA183" s="5"/>
      <c r="HWB183" s="5"/>
      <c r="HWC183" s="5"/>
      <c r="HWD183" s="5"/>
      <c r="HWE183" s="5"/>
      <c r="HWF183" s="5"/>
      <c r="HWG183" s="5"/>
      <c r="HWH183" s="5"/>
      <c r="HWI183" s="5"/>
      <c r="HWJ183" s="5"/>
      <c r="HWK183" s="5"/>
      <c r="HWL183" s="5"/>
      <c r="HWM183" s="5"/>
      <c r="HWN183" s="5"/>
      <c r="HWO183" s="5"/>
      <c r="HWP183" s="5"/>
      <c r="HWQ183" s="5"/>
      <c r="HWR183" s="5"/>
      <c r="HWS183" s="5"/>
      <c r="HWT183" s="5"/>
      <c r="HWU183" s="5"/>
      <c r="HWV183" s="5"/>
      <c r="HWW183" s="5"/>
      <c r="HWX183" s="5"/>
      <c r="HWY183" s="5"/>
      <c r="HWZ183" s="5"/>
      <c r="HXA183" s="5"/>
      <c r="HXB183" s="5"/>
      <c r="HXC183" s="5"/>
      <c r="HXD183" s="5"/>
      <c r="HXE183" s="5"/>
      <c r="HXF183" s="5"/>
      <c r="HXG183" s="5"/>
      <c r="HXH183" s="5"/>
      <c r="HXI183" s="5"/>
      <c r="HXJ183" s="5"/>
      <c r="HXK183" s="5"/>
      <c r="HXL183" s="5"/>
      <c r="HXM183" s="5"/>
      <c r="HXN183" s="5"/>
      <c r="HXO183" s="5"/>
      <c r="HXP183" s="5"/>
      <c r="HXQ183" s="5"/>
      <c r="HXR183" s="5"/>
      <c r="HXS183" s="5"/>
      <c r="HXT183" s="5"/>
      <c r="HXU183" s="5"/>
      <c r="HXV183" s="5"/>
      <c r="HXW183" s="5"/>
      <c r="HXX183" s="5"/>
      <c r="HXY183" s="5"/>
      <c r="HXZ183" s="5"/>
      <c r="HYA183" s="5"/>
      <c r="HYB183" s="5"/>
      <c r="HYC183" s="5"/>
      <c r="HYD183" s="5"/>
      <c r="HYE183" s="5"/>
      <c r="HYF183" s="5"/>
      <c r="HYG183" s="5"/>
      <c r="HYH183" s="5"/>
      <c r="HYI183" s="5"/>
      <c r="HYJ183" s="5"/>
      <c r="HYK183" s="5"/>
      <c r="HYL183" s="5"/>
      <c r="HYM183" s="5"/>
      <c r="HYN183" s="5"/>
      <c r="HYO183" s="5"/>
      <c r="HYP183" s="5"/>
      <c r="HYQ183" s="5"/>
      <c r="HYR183" s="5"/>
      <c r="HYS183" s="5"/>
      <c r="HYT183" s="5"/>
      <c r="HYU183" s="5"/>
      <c r="HYV183" s="5"/>
      <c r="HYW183" s="5"/>
      <c r="HYX183" s="5"/>
      <c r="HYY183" s="5"/>
      <c r="HYZ183" s="5"/>
      <c r="HZA183" s="5"/>
      <c r="HZB183" s="5"/>
      <c r="HZC183" s="5"/>
      <c r="HZD183" s="5"/>
      <c r="HZE183" s="5"/>
      <c r="HZF183" s="5"/>
      <c r="HZG183" s="5"/>
      <c r="HZH183" s="5"/>
      <c r="HZI183" s="5"/>
      <c r="HZJ183" s="5"/>
      <c r="HZK183" s="5"/>
      <c r="HZL183" s="5"/>
      <c r="HZM183" s="5"/>
      <c r="HZN183" s="5"/>
      <c r="HZO183" s="5"/>
      <c r="HZP183" s="5"/>
      <c r="HZQ183" s="5"/>
      <c r="HZR183" s="5"/>
      <c r="HZS183" s="5"/>
      <c r="HZT183" s="5"/>
      <c r="HZU183" s="5"/>
      <c r="HZV183" s="5"/>
      <c r="HZW183" s="5"/>
      <c r="HZX183" s="5"/>
      <c r="HZY183" s="5"/>
      <c r="HZZ183" s="5"/>
      <c r="IAA183" s="5"/>
      <c r="IAB183" s="5"/>
      <c r="IAC183" s="5"/>
      <c r="IAD183" s="5"/>
      <c r="IAE183" s="5"/>
      <c r="IAF183" s="5"/>
      <c r="IAG183" s="5"/>
      <c r="IAH183" s="5"/>
      <c r="IAI183" s="5"/>
      <c r="IAJ183" s="5"/>
      <c r="IAK183" s="5"/>
      <c r="IAL183" s="5"/>
      <c r="IAM183" s="5"/>
      <c r="IAN183" s="5"/>
      <c r="IAO183" s="5"/>
      <c r="IAP183" s="5"/>
      <c r="IAQ183" s="5"/>
      <c r="IAR183" s="5"/>
      <c r="IAS183" s="5"/>
      <c r="IAT183" s="5"/>
      <c r="IAU183" s="5"/>
      <c r="IAV183" s="5"/>
      <c r="IAW183" s="5"/>
      <c r="IAX183" s="5"/>
      <c r="IAY183" s="5"/>
      <c r="IAZ183" s="5"/>
      <c r="IBA183" s="5"/>
      <c r="IBB183" s="5"/>
      <c r="IBC183" s="5"/>
      <c r="IBD183" s="5"/>
      <c r="IBE183" s="5"/>
      <c r="IBF183" s="5"/>
      <c r="IBG183" s="5"/>
      <c r="IBH183" s="5"/>
      <c r="IBI183" s="5"/>
      <c r="IBJ183" s="5"/>
      <c r="IBK183" s="5"/>
      <c r="IBL183" s="5"/>
      <c r="IBM183" s="5"/>
      <c r="IBN183" s="5"/>
      <c r="IBO183" s="5"/>
      <c r="IBP183" s="5"/>
      <c r="IBQ183" s="5"/>
      <c r="IBR183" s="5"/>
      <c r="IBS183" s="5"/>
      <c r="IBT183" s="5"/>
      <c r="IBU183" s="5"/>
      <c r="IBV183" s="5"/>
      <c r="IBW183" s="5"/>
      <c r="IBX183" s="5"/>
      <c r="IBY183" s="5"/>
      <c r="IBZ183" s="5"/>
      <c r="ICA183" s="5"/>
      <c r="ICB183" s="5"/>
      <c r="ICC183" s="5"/>
      <c r="ICD183" s="5"/>
      <c r="ICE183" s="5"/>
      <c r="ICF183" s="5"/>
      <c r="ICG183" s="5"/>
      <c r="ICH183" s="5"/>
      <c r="ICI183" s="5"/>
      <c r="ICJ183" s="5"/>
      <c r="ICK183" s="5"/>
      <c r="ICL183" s="5"/>
      <c r="ICM183" s="5"/>
      <c r="ICN183" s="5"/>
      <c r="ICO183" s="5"/>
      <c r="ICP183" s="5"/>
      <c r="ICQ183" s="5"/>
      <c r="ICR183" s="5"/>
      <c r="ICS183" s="5"/>
      <c r="ICT183" s="5"/>
      <c r="ICU183" s="5"/>
      <c r="ICV183" s="5"/>
      <c r="ICW183" s="5"/>
      <c r="ICX183" s="5"/>
      <c r="ICY183" s="5"/>
      <c r="ICZ183" s="5"/>
      <c r="IDA183" s="5"/>
      <c r="IDB183" s="5"/>
      <c r="IDC183" s="5"/>
      <c r="IDD183" s="5"/>
      <c r="IDE183" s="5"/>
      <c r="IDF183" s="5"/>
      <c r="IDG183" s="5"/>
      <c r="IDH183" s="5"/>
      <c r="IDI183" s="5"/>
      <c r="IDJ183" s="5"/>
      <c r="IDK183" s="5"/>
      <c r="IDL183" s="5"/>
      <c r="IDM183" s="5"/>
      <c r="IDN183" s="5"/>
      <c r="IDO183" s="5"/>
      <c r="IDP183" s="5"/>
      <c r="IDQ183" s="5"/>
      <c r="IDR183" s="5"/>
      <c r="IDS183" s="5"/>
      <c r="IDT183" s="5"/>
      <c r="IDU183" s="5"/>
      <c r="IDV183" s="5"/>
      <c r="IDW183" s="5"/>
      <c r="IDX183" s="5"/>
      <c r="IDY183" s="5"/>
      <c r="IDZ183" s="5"/>
      <c r="IEA183" s="5"/>
      <c r="IEB183" s="5"/>
      <c r="IEC183" s="5"/>
      <c r="IED183" s="5"/>
      <c r="IEE183" s="5"/>
      <c r="IEF183" s="5"/>
      <c r="IEG183" s="5"/>
      <c r="IEH183" s="5"/>
      <c r="IEI183" s="5"/>
      <c r="IEJ183" s="5"/>
      <c r="IEK183" s="5"/>
      <c r="IEL183" s="5"/>
      <c r="IEM183" s="5"/>
      <c r="IEN183" s="5"/>
      <c r="IEO183" s="5"/>
      <c r="IEP183" s="5"/>
      <c r="IEQ183" s="5"/>
      <c r="IER183" s="5"/>
      <c r="IES183" s="5"/>
      <c r="IET183" s="5"/>
      <c r="IEU183" s="5"/>
      <c r="IEV183" s="5"/>
      <c r="IEW183" s="5"/>
      <c r="IEX183" s="5"/>
      <c r="IEY183" s="5"/>
      <c r="IEZ183" s="5"/>
      <c r="IFA183" s="5"/>
      <c r="IFB183" s="5"/>
      <c r="IFC183" s="5"/>
      <c r="IFD183" s="5"/>
      <c r="IFE183" s="5"/>
      <c r="IFF183" s="5"/>
      <c r="IFG183" s="5"/>
      <c r="IFH183" s="5"/>
      <c r="IFI183" s="5"/>
      <c r="IFJ183" s="5"/>
      <c r="IFK183" s="5"/>
      <c r="IFL183" s="5"/>
      <c r="IFM183" s="5"/>
      <c r="IFN183" s="5"/>
      <c r="IFO183" s="5"/>
      <c r="IFP183" s="5"/>
      <c r="IFQ183" s="5"/>
      <c r="IFR183" s="5"/>
      <c r="IFS183" s="5"/>
      <c r="IFT183" s="5"/>
      <c r="IFU183" s="5"/>
      <c r="IFV183" s="5"/>
      <c r="IFW183" s="5"/>
      <c r="IFX183" s="5"/>
      <c r="IFY183" s="5"/>
      <c r="IFZ183" s="5"/>
      <c r="IGA183" s="5"/>
      <c r="IGB183" s="5"/>
      <c r="IGC183" s="5"/>
      <c r="IGD183" s="5"/>
      <c r="IGE183" s="5"/>
      <c r="IGF183" s="5"/>
      <c r="IGG183" s="5"/>
      <c r="IGH183" s="5"/>
      <c r="IGI183" s="5"/>
      <c r="IGJ183" s="5"/>
      <c r="IGK183" s="5"/>
      <c r="IGL183" s="5"/>
      <c r="IGM183" s="5"/>
      <c r="IGN183" s="5"/>
      <c r="IGO183" s="5"/>
      <c r="IGP183" s="5"/>
      <c r="IGQ183" s="5"/>
      <c r="IGR183" s="5"/>
      <c r="IGS183" s="5"/>
      <c r="IGT183" s="5"/>
      <c r="IGU183" s="5"/>
      <c r="IGV183" s="5"/>
      <c r="IGW183" s="5"/>
      <c r="IGX183" s="5"/>
      <c r="IGY183" s="5"/>
      <c r="IGZ183" s="5"/>
      <c r="IHA183" s="5"/>
      <c r="IHB183" s="5"/>
      <c r="IHC183" s="5"/>
      <c r="IHD183" s="5"/>
      <c r="IHE183" s="5"/>
      <c r="IHF183" s="5"/>
      <c r="IHG183" s="5"/>
      <c r="IHH183" s="5"/>
      <c r="IHI183" s="5"/>
      <c r="IHJ183" s="5"/>
      <c r="IHK183" s="5"/>
      <c r="IHL183" s="5"/>
      <c r="IHM183" s="5"/>
      <c r="IHN183" s="5"/>
      <c r="IHO183" s="5"/>
      <c r="IHP183" s="5"/>
      <c r="IHQ183" s="5"/>
      <c r="IHR183" s="5"/>
      <c r="IHS183" s="5"/>
      <c r="IHT183" s="5"/>
      <c r="IHU183" s="5"/>
      <c r="IHV183" s="5"/>
      <c r="IHW183" s="5"/>
      <c r="IHX183" s="5"/>
      <c r="IHY183" s="5"/>
      <c r="IHZ183" s="5"/>
      <c r="IIA183" s="5"/>
      <c r="IIB183" s="5"/>
      <c r="IIC183" s="5"/>
      <c r="IID183" s="5"/>
      <c r="IIE183" s="5"/>
      <c r="IIF183" s="5"/>
      <c r="IIG183" s="5"/>
      <c r="IIH183" s="5"/>
      <c r="III183" s="5"/>
      <c r="IIJ183" s="5"/>
      <c r="IIK183" s="5"/>
      <c r="IIL183" s="5"/>
      <c r="IIM183" s="5"/>
      <c r="IIN183" s="5"/>
      <c r="IIO183" s="5"/>
      <c r="IIP183" s="5"/>
      <c r="IIQ183" s="5"/>
      <c r="IIR183" s="5"/>
      <c r="IIS183" s="5"/>
      <c r="IIT183" s="5"/>
      <c r="IIU183" s="5"/>
      <c r="IIV183" s="5"/>
      <c r="IIW183" s="5"/>
      <c r="IIX183" s="5"/>
      <c r="IIY183" s="5"/>
      <c r="IIZ183" s="5"/>
      <c r="IJA183" s="5"/>
      <c r="IJB183" s="5"/>
      <c r="IJC183" s="5"/>
      <c r="IJD183" s="5"/>
      <c r="IJE183" s="5"/>
      <c r="IJF183" s="5"/>
      <c r="IJG183" s="5"/>
      <c r="IJH183" s="5"/>
      <c r="IJI183" s="5"/>
      <c r="IJJ183" s="5"/>
      <c r="IJK183" s="5"/>
      <c r="IJL183" s="5"/>
      <c r="IJM183" s="5"/>
      <c r="IJN183" s="5"/>
      <c r="IJO183" s="5"/>
      <c r="IJP183" s="5"/>
      <c r="IJQ183" s="5"/>
      <c r="IJR183" s="5"/>
      <c r="IJS183" s="5"/>
      <c r="IJT183" s="5"/>
      <c r="IJU183" s="5"/>
      <c r="IJV183" s="5"/>
      <c r="IJW183" s="5"/>
      <c r="IJX183" s="5"/>
      <c r="IJY183" s="5"/>
      <c r="IJZ183" s="5"/>
      <c r="IKA183" s="5"/>
      <c r="IKB183" s="5"/>
      <c r="IKC183" s="5"/>
      <c r="IKD183" s="5"/>
      <c r="IKE183" s="5"/>
      <c r="IKF183" s="5"/>
      <c r="IKG183" s="5"/>
      <c r="IKH183" s="5"/>
      <c r="IKI183" s="5"/>
      <c r="IKJ183" s="5"/>
      <c r="IKK183" s="5"/>
      <c r="IKL183" s="5"/>
      <c r="IKM183" s="5"/>
      <c r="IKN183" s="5"/>
      <c r="IKO183" s="5"/>
      <c r="IKP183" s="5"/>
      <c r="IKQ183" s="5"/>
      <c r="IKR183" s="5"/>
      <c r="IKS183" s="5"/>
      <c r="IKT183" s="5"/>
      <c r="IKU183" s="5"/>
      <c r="IKV183" s="5"/>
      <c r="IKW183" s="5"/>
      <c r="IKX183" s="5"/>
      <c r="IKY183" s="5"/>
      <c r="IKZ183" s="5"/>
      <c r="ILA183" s="5"/>
      <c r="ILB183" s="5"/>
      <c r="ILC183" s="5"/>
      <c r="ILD183" s="5"/>
      <c r="ILE183" s="5"/>
      <c r="ILF183" s="5"/>
      <c r="ILG183" s="5"/>
      <c r="ILH183" s="5"/>
      <c r="ILI183" s="5"/>
      <c r="ILJ183" s="5"/>
      <c r="ILK183" s="5"/>
      <c r="ILL183" s="5"/>
      <c r="ILM183" s="5"/>
      <c r="ILN183" s="5"/>
      <c r="ILO183" s="5"/>
      <c r="ILP183" s="5"/>
      <c r="ILQ183" s="5"/>
      <c r="ILR183" s="5"/>
      <c r="ILS183" s="5"/>
      <c r="ILT183" s="5"/>
      <c r="ILU183" s="5"/>
      <c r="ILV183" s="5"/>
      <c r="ILW183" s="5"/>
      <c r="ILX183" s="5"/>
      <c r="ILY183" s="5"/>
      <c r="ILZ183" s="5"/>
      <c r="IMA183" s="5"/>
      <c r="IMB183" s="5"/>
      <c r="IMC183" s="5"/>
      <c r="IMD183" s="5"/>
      <c r="IME183" s="5"/>
      <c r="IMF183" s="5"/>
      <c r="IMG183" s="5"/>
      <c r="IMH183" s="5"/>
      <c r="IMI183" s="5"/>
      <c r="IMJ183" s="5"/>
      <c r="IMK183" s="5"/>
      <c r="IML183" s="5"/>
      <c r="IMM183" s="5"/>
      <c r="IMN183" s="5"/>
      <c r="IMO183" s="5"/>
      <c r="IMP183" s="5"/>
      <c r="IMQ183" s="5"/>
      <c r="IMR183" s="5"/>
      <c r="IMS183" s="5"/>
      <c r="IMT183" s="5"/>
      <c r="IMU183" s="5"/>
      <c r="IMV183" s="5"/>
      <c r="IMW183" s="5"/>
      <c r="IMX183" s="5"/>
      <c r="IMY183" s="5"/>
      <c r="IMZ183" s="5"/>
      <c r="INA183" s="5"/>
      <c r="INB183" s="5"/>
      <c r="INC183" s="5"/>
      <c r="IND183" s="5"/>
      <c r="INE183" s="5"/>
      <c r="INF183" s="5"/>
      <c r="ING183" s="5"/>
      <c r="INH183" s="5"/>
      <c r="INI183" s="5"/>
      <c r="INJ183" s="5"/>
      <c r="INK183" s="5"/>
      <c r="INL183" s="5"/>
      <c r="INM183" s="5"/>
      <c r="INN183" s="5"/>
      <c r="INO183" s="5"/>
      <c r="INP183" s="5"/>
      <c r="INQ183" s="5"/>
      <c r="INR183" s="5"/>
      <c r="INS183" s="5"/>
      <c r="INT183" s="5"/>
      <c r="INU183" s="5"/>
      <c r="INV183" s="5"/>
      <c r="INW183" s="5"/>
      <c r="INX183" s="5"/>
      <c r="INY183" s="5"/>
      <c r="INZ183" s="5"/>
      <c r="IOA183" s="5"/>
      <c r="IOB183" s="5"/>
      <c r="IOC183" s="5"/>
      <c r="IOD183" s="5"/>
      <c r="IOE183" s="5"/>
      <c r="IOF183" s="5"/>
      <c r="IOG183" s="5"/>
      <c r="IOH183" s="5"/>
      <c r="IOI183" s="5"/>
      <c r="IOJ183" s="5"/>
      <c r="IOK183" s="5"/>
      <c r="IOL183" s="5"/>
      <c r="IOM183" s="5"/>
      <c r="ION183" s="5"/>
      <c r="IOO183" s="5"/>
      <c r="IOP183" s="5"/>
      <c r="IOQ183" s="5"/>
      <c r="IOR183" s="5"/>
      <c r="IOS183" s="5"/>
      <c r="IOT183" s="5"/>
      <c r="IOU183" s="5"/>
      <c r="IOV183" s="5"/>
      <c r="IOW183" s="5"/>
      <c r="IOX183" s="5"/>
      <c r="IOY183" s="5"/>
      <c r="IOZ183" s="5"/>
      <c r="IPA183" s="5"/>
      <c r="IPB183" s="5"/>
      <c r="IPC183" s="5"/>
      <c r="IPD183" s="5"/>
      <c r="IPE183" s="5"/>
      <c r="IPF183" s="5"/>
      <c r="IPG183" s="5"/>
      <c r="IPH183" s="5"/>
      <c r="IPI183" s="5"/>
      <c r="IPJ183" s="5"/>
      <c r="IPK183" s="5"/>
      <c r="IPL183" s="5"/>
      <c r="IPM183" s="5"/>
      <c r="IPN183" s="5"/>
      <c r="IPO183" s="5"/>
      <c r="IPP183" s="5"/>
      <c r="IPQ183" s="5"/>
      <c r="IPR183" s="5"/>
      <c r="IPS183" s="5"/>
      <c r="IPT183" s="5"/>
      <c r="IPU183" s="5"/>
      <c r="IPV183" s="5"/>
      <c r="IPW183" s="5"/>
      <c r="IPX183" s="5"/>
      <c r="IPY183" s="5"/>
      <c r="IPZ183" s="5"/>
      <c r="IQA183" s="5"/>
      <c r="IQB183" s="5"/>
      <c r="IQC183" s="5"/>
      <c r="IQD183" s="5"/>
      <c r="IQE183" s="5"/>
      <c r="IQF183" s="5"/>
      <c r="IQG183" s="5"/>
      <c r="IQH183" s="5"/>
      <c r="IQI183" s="5"/>
      <c r="IQJ183" s="5"/>
      <c r="IQK183" s="5"/>
      <c r="IQL183" s="5"/>
      <c r="IQM183" s="5"/>
      <c r="IQN183" s="5"/>
      <c r="IQO183" s="5"/>
      <c r="IQP183" s="5"/>
      <c r="IQQ183" s="5"/>
      <c r="IQR183" s="5"/>
      <c r="IQS183" s="5"/>
      <c r="IQT183" s="5"/>
      <c r="IQU183" s="5"/>
      <c r="IQV183" s="5"/>
      <c r="IQW183" s="5"/>
      <c r="IQX183" s="5"/>
      <c r="IQY183" s="5"/>
      <c r="IQZ183" s="5"/>
      <c r="IRA183" s="5"/>
      <c r="IRB183" s="5"/>
      <c r="IRC183" s="5"/>
      <c r="IRD183" s="5"/>
      <c r="IRE183" s="5"/>
      <c r="IRF183" s="5"/>
      <c r="IRG183" s="5"/>
      <c r="IRH183" s="5"/>
      <c r="IRI183" s="5"/>
      <c r="IRJ183" s="5"/>
      <c r="IRK183" s="5"/>
      <c r="IRL183" s="5"/>
      <c r="IRM183" s="5"/>
      <c r="IRN183" s="5"/>
      <c r="IRO183" s="5"/>
      <c r="IRP183" s="5"/>
      <c r="IRQ183" s="5"/>
      <c r="IRR183" s="5"/>
      <c r="IRS183" s="5"/>
      <c r="IRT183" s="5"/>
      <c r="IRU183" s="5"/>
      <c r="IRV183" s="5"/>
      <c r="IRW183" s="5"/>
      <c r="IRX183" s="5"/>
      <c r="IRY183" s="5"/>
      <c r="IRZ183" s="5"/>
      <c r="ISA183" s="5"/>
      <c r="ISB183" s="5"/>
      <c r="ISC183" s="5"/>
      <c r="ISD183" s="5"/>
      <c r="ISE183" s="5"/>
      <c r="ISF183" s="5"/>
      <c r="ISG183" s="5"/>
      <c r="ISH183" s="5"/>
      <c r="ISI183" s="5"/>
      <c r="ISJ183" s="5"/>
      <c r="ISK183" s="5"/>
      <c r="ISL183" s="5"/>
      <c r="ISM183" s="5"/>
      <c r="ISN183" s="5"/>
      <c r="ISO183" s="5"/>
      <c r="ISP183" s="5"/>
      <c r="ISQ183" s="5"/>
      <c r="ISR183" s="5"/>
      <c r="ISS183" s="5"/>
      <c r="IST183" s="5"/>
      <c r="ISU183" s="5"/>
      <c r="ISV183" s="5"/>
      <c r="ISW183" s="5"/>
      <c r="ISX183" s="5"/>
      <c r="ISY183" s="5"/>
      <c r="ISZ183" s="5"/>
      <c r="ITA183" s="5"/>
      <c r="ITB183" s="5"/>
      <c r="ITC183" s="5"/>
      <c r="ITD183" s="5"/>
      <c r="ITE183" s="5"/>
      <c r="ITF183" s="5"/>
      <c r="ITG183" s="5"/>
      <c r="ITH183" s="5"/>
      <c r="ITI183" s="5"/>
      <c r="ITJ183" s="5"/>
      <c r="ITK183" s="5"/>
      <c r="ITL183" s="5"/>
      <c r="ITM183" s="5"/>
      <c r="ITN183" s="5"/>
      <c r="ITO183" s="5"/>
      <c r="ITP183" s="5"/>
      <c r="ITQ183" s="5"/>
      <c r="ITR183" s="5"/>
      <c r="ITS183" s="5"/>
      <c r="ITT183" s="5"/>
      <c r="ITU183" s="5"/>
      <c r="ITV183" s="5"/>
      <c r="ITW183" s="5"/>
      <c r="ITX183" s="5"/>
      <c r="ITY183" s="5"/>
      <c r="ITZ183" s="5"/>
      <c r="IUA183" s="5"/>
      <c r="IUB183" s="5"/>
      <c r="IUC183" s="5"/>
      <c r="IUD183" s="5"/>
      <c r="IUE183" s="5"/>
      <c r="IUF183" s="5"/>
      <c r="IUG183" s="5"/>
      <c r="IUH183" s="5"/>
      <c r="IUI183" s="5"/>
      <c r="IUJ183" s="5"/>
      <c r="IUK183" s="5"/>
      <c r="IUL183" s="5"/>
      <c r="IUM183" s="5"/>
      <c r="IUN183" s="5"/>
      <c r="IUO183" s="5"/>
      <c r="IUP183" s="5"/>
      <c r="IUQ183" s="5"/>
      <c r="IUR183" s="5"/>
      <c r="IUS183" s="5"/>
      <c r="IUT183" s="5"/>
      <c r="IUU183" s="5"/>
      <c r="IUV183" s="5"/>
      <c r="IUW183" s="5"/>
      <c r="IUX183" s="5"/>
      <c r="IUY183" s="5"/>
      <c r="IUZ183" s="5"/>
      <c r="IVA183" s="5"/>
      <c r="IVB183" s="5"/>
      <c r="IVC183" s="5"/>
      <c r="IVD183" s="5"/>
      <c r="IVE183" s="5"/>
      <c r="IVF183" s="5"/>
      <c r="IVG183" s="5"/>
      <c r="IVH183" s="5"/>
      <c r="IVI183" s="5"/>
      <c r="IVJ183" s="5"/>
      <c r="IVK183" s="5"/>
      <c r="IVL183" s="5"/>
      <c r="IVM183" s="5"/>
      <c r="IVN183" s="5"/>
      <c r="IVO183" s="5"/>
      <c r="IVP183" s="5"/>
      <c r="IVQ183" s="5"/>
      <c r="IVR183" s="5"/>
      <c r="IVS183" s="5"/>
      <c r="IVT183" s="5"/>
      <c r="IVU183" s="5"/>
      <c r="IVV183" s="5"/>
      <c r="IVW183" s="5"/>
      <c r="IVX183" s="5"/>
      <c r="IVY183" s="5"/>
      <c r="IVZ183" s="5"/>
      <c r="IWA183" s="5"/>
      <c r="IWB183" s="5"/>
      <c r="IWC183" s="5"/>
      <c r="IWD183" s="5"/>
      <c r="IWE183" s="5"/>
      <c r="IWF183" s="5"/>
      <c r="IWG183" s="5"/>
      <c r="IWH183" s="5"/>
      <c r="IWI183" s="5"/>
      <c r="IWJ183" s="5"/>
      <c r="IWK183" s="5"/>
      <c r="IWL183" s="5"/>
      <c r="IWM183" s="5"/>
      <c r="IWN183" s="5"/>
      <c r="IWO183" s="5"/>
      <c r="IWP183" s="5"/>
      <c r="IWQ183" s="5"/>
      <c r="IWR183" s="5"/>
      <c r="IWS183" s="5"/>
      <c r="IWT183" s="5"/>
      <c r="IWU183" s="5"/>
      <c r="IWV183" s="5"/>
      <c r="IWW183" s="5"/>
      <c r="IWX183" s="5"/>
      <c r="IWY183" s="5"/>
      <c r="IWZ183" s="5"/>
      <c r="IXA183" s="5"/>
      <c r="IXB183" s="5"/>
      <c r="IXC183" s="5"/>
      <c r="IXD183" s="5"/>
      <c r="IXE183" s="5"/>
      <c r="IXF183" s="5"/>
      <c r="IXG183" s="5"/>
      <c r="IXH183" s="5"/>
      <c r="IXI183" s="5"/>
      <c r="IXJ183" s="5"/>
      <c r="IXK183" s="5"/>
      <c r="IXL183" s="5"/>
      <c r="IXM183" s="5"/>
      <c r="IXN183" s="5"/>
      <c r="IXO183" s="5"/>
      <c r="IXP183" s="5"/>
      <c r="IXQ183" s="5"/>
      <c r="IXR183" s="5"/>
      <c r="IXS183" s="5"/>
      <c r="IXT183" s="5"/>
      <c r="IXU183" s="5"/>
      <c r="IXV183" s="5"/>
      <c r="IXW183" s="5"/>
      <c r="IXX183" s="5"/>
      <c r="IXY183" s="5"/>
      <c r="IXZ183" s="5"/>
      <c r="IYA183" s="5"/>
      <c r="IYB183" s="5"/>
      <c r="IYC183" s="5"/>
      <c r="IYD183" s="5"/>
      <c r="IYE183" s="5"/>
      <c r="IYF183" s="5"/>
      <c r="IYG183" s="5"/>
      <c r="IYH183" s="5"/>
      <c r="IYI183" s="5"/>
      <c r="IYJ183" s="5"/>
      <c r="IYK183" s="5"/>
      <c r="IYL183" s="5"/>
      <c r="IYM183" s="5"/>
      <c r="IYN183" s="5"/>
      <c r="IYO183" s="5"/>
      <c r="IYP183" s="5"/>
      <c r="IYQ183" s="5"/>
      <c r="IYR183" s="5"/>
      <c r="IYS183" s="5"/>
      <c r="IYT183" s="5"/>
      <c r="IYU183" s="5"/>
      <c r="IYV183" s="5"/>
      <c r="IYW183" s="5"/>
      <c r="IYX183" s="5"/>
      <c r="IYY183" s="5"/>
      <c r="IYZ183" s="5"/>
      <c r="IZA183" s="5"/>
      <c r="IZB183" s="5"/>
      <c r="IZC183" s="5"/>
      <c r="IZD183" s="5"/>
      <c r="IZE183" s="5"/>
      <c r="IZF183" s="5"/>
      <c r="IZG183" s="5"/>
      <c r="IZH183" s="5"/>
      <c r="IZI183" s="5"/>
      <c r="IZJ183" s="5"/>
      <c r="IZK183" s="5"/>
      <c r="IZL183" s="5"/>
      <c r="IZM183" s="5"/>
      <c r="IZN183" s="5"/>
      <c r="IZO183" s="5"/>
      <c r="IZP183" s="5"/>
      <c r="IZQ183" s="5"/>
      <c r="IZR183" s="5"/>
      <c r="IZS183" s="5"/>
      <c r="IZT183" s="5"/>
      <c r="IZU183" s="5"/>
      <c r="IZV183" s="5"/>
      <c r="IZW183" s="5"/>
      <c r="IZX183" s="5"/>
      <c r="IZY183" s="5"/>
      <c r="IZZ183" s="5"/>
      <c r="JAA183" s="5"/>
      <c r="JAB183" s="5"/>
      <c r="JAC183" s="5"/>
      <c r="JAD183" s="5"/>
      <c r="JAE183" s="5"/>
      <c r="JAF183" s="5"/>
      <c r="JAG183" s="5"/>
      <c r="JAH183" s="5"/>
      <c r="JAI183" s="5"/>
      <c r="JAJ183" s="5"/>
      <c r="JAK183" s="5"/>
      <c r="JAL183" s="5"/>
      <c r="JAM183" s="5"/>
      <c r="JAN183" s="5"/>
      <c r="JAO183" s="5"/>
      <c r="JAP183" s="5"/>
      <c r="JAQ183" s="5"/>
      <c r="JAR183" s="5"/>
      <c r="JAS183" s="5"/>
      <c r="JAT183" s="5"/>
      <c r="JAU183" s="5"/>
      <c r="JAV183" s="5"/>
      <c r="JAW183" s="5"/>
      <c r="JAX183" s="5"/>
      <c r="JAY183" s="5"/>
      <c r="JAZ183" s="5"/>
      <c r="JBA183" s="5"/>
      <c r="JBB183" s="5"/>
      <c r="JBC183" s="5"/>
      <c r="JBD183" s="5"/>
      <c r="JBE183" s="5"/>
      <c r="JBF183" s="5"/>
      <c r="JBG183" s="5"/>
      <c r="JBH183" s="5"/>
      <c r="JBI183" s="5"/>
      <c r="JBJ183" s="5"/>
      <c r="JBK183" s="5"/>
      <c r="JBL183" s="5"/>
      <c r="JBM183" s="5"/>
      <c r="JBN183" s="5"/>
      <c r="JBO183" s="5"/>
      <c r="JBP183" s="5"/>
      <c r="JBQ183" s="5"/>
      <c r="JBR183" s="5"/>
      <c r="JBS183" s="5"/>
      <c r="JBT183" s="5"/>
      <c r="JBU183" s="5"/>
      <c r="JBV183" s="5"/>
      <c r="JBW183" s="5"/>
      <c r="JBX183" s="5"/>
      <c r="JBY183" s="5"/>
      <c r="JBZ183" s="5"/>
      <c r="JCA183" s="5"/>
      <c r="JCB183" s="5"/>
      <c r="JCC183" s="5"/>
      <c r="JCD183" s="5"/>
      <c r="JCE183" s="5"/>
      <c r="JCF183" s="5"/>
      <c r="JCG183" s="5"/>
      <c r="JCH183" s="5"/>
      <c r="JCI183" s="5"/>
      <c r="JCJ183" s="5"/>
      <c r="JCK183" s="5"/>
      <c r="JCL183" s="5"/>
      <c r="JCM183" s="5"/>
      <c r="JCN183" s="5"/>
      <c r="JCO183" s="5"/>
      <c r="JCP183" s="5"/>
      <c r="JCQ183" s="5"/>
      <c r="JCR183" s="5"/>
      <c r="JCS183" s="5"/>
      <c r="JCT183" s="5"/>
      <c r="JCU183" s="5"/>
      <c r="JCV183" s="5"/>
      <c r="JCW183" s="5"/>
      <c r="JCX183" s="5"/>
      <c r="JCY183" s="5"/>
      <c r="JCZ183" s="5"/>
      <c r="JDA183" s="5"/>
      <c r="JDB183" s="5"/>
      <c r="JDC183" s="5"/>
      <c r="JDD183" s="5"/>
      <c r="JDE183" s="5"/>
      <c r="JDF183" s="5"/>
      <c r="JDG183" s="5"/>
      <c r="JDH183" s="5"/>
      <c r="JDI183" s="5"/>
      <c r="JDJ183" s="5"/>
      <c r="JDK183" s="5"/>
      <c r="JDL183" s="5"/>
      <c r="JDM183" s="5"/>
      <c r="JDN183" s="5"/>
      <c r="JDO183" s="5"/>
      <c r="JDP183" s="5"/>
      <c r="JDQ183" s="5"/>
      <c r="JDR183" s="5"/>
      <c r="JDS183" s="5"/>
      <c r="JDT183" s="5"/>
      <c r="JDU183" s="5"/>
      <c r="JDV183" s="5"/>
      <c r="JDW183" s="5"/>
      <c r="JDX183" s="5"/>
      <c r="JDY183" s="5"/>
      <c r="JDZ183" s="5"/>
      <c r="JEA183" s="5"/>
      <c r="JEB183" s="5"/>
      <c r="JEC183" s="5"/>
      <c r="JED183" s="5"/>
      <c r="JEE183" s="5"/>
      <c r="JEF183" s="5"/>
      <c r="JEG183" s="5"/>
      <c r="JEH183" s="5"/>
      <c r="JEI183" s="5"/>
      <c r="JEJ183" s="5"/>
      <c r="JEK183" s="5"/>
      <c r="JEL183" s="5"/>
      <c r="JEM183" s="5"/>
      <c r="JEN183" s="5"/>
      <c r="JEO183" s="5"/>
      <c r="JEP183" s="5"/>
      <c r="JEQ183" s="5"/>
      <c r="JER183" s="5"/>
      <c r="JES183" s="5"/>
      <c r="JET183" s="5"/>
      <c r="JEU183" s="5"/>
      <c r="JEV183" s="5"/>
      <c r="JEW183" s="5"/>
      <c r="JEX183" s="5"/>
      <c r="JEY183" s="5"/>
      <c r="JEZ183" s="5"/>
      <c r="JFA183" s="5"/>
      <c r="JFB183" s="5"/>
      <c r="JFC183" s="5"/>
      <c r="JFD183" s="5"/>
      <c r="JFE183" s="5"/>
      <c r="JFF183" s="5"/>
      <c r="JFG183" s="5"/>
      <c r="JFH183" s="5"/>
      <c r="JFI183" s="5"/>
      <c r="JFJ183" s="5"/>
      <c r="JFK183" s="5"/>
      <c r="JFL183" s="5"/>
      <c r="JFM183" s="5"/>
      <c r="JFN183" s="5"/>
      <c r="JFO183" s="5"/>
      <c r="JFP183" s="5"/>
      <c r="JFQ183" s="5"/>
      <c r="JFR183" s="5"/>
      <c r="JFS183" s="5"/>
      <c r="JFT183" s="5"/>
      <c r="JFU183" s="5"/>
      <c r="JFV183" s="5"/>
      <c r="JFW183" s="5"/>
      <c r="JFX183" s="5"/>
      <c r="JFY183" s="5"/>
      <c r="JFZ183" s="5"/>
      <c r="JGA183" s="5"/>
      <c r="JGB183" s="5"/>
      <c r="JGC183" s="5"/>
      <c r="JGD183" s="5"/>
      <c r="JGE183" s="5"/>
      <c r="JGF183" s="5"/>
      <c r="JGG183" s="5"/>
      <c r="JGH183" s="5"/>
      <c r="JGI183" s="5"/>
      <c r="JGJ183" s="5"/>
      <c r="JGK183" s="5"/>
      <c r="JGL183" s="5"/>
      <c r="JGM183" s="5"/>
      <c r="JGN183" s="5"/>
      <c r="JGO183" s="5"/>
      <c r="JGP183" s="5"/>
      <c r="JGQ183" s="5"/>
      <c r="JGR183" s="5"/>
      <c r="JGS183" s="5"/>
      <c r="JGT183" s="5"/>
      <c r="JGU183" s="5"/>
      <c r="JGV183" s="5"/>
      <c r="JGW183" s="5"/>
      <c r="JGX183" s="5"/>
      <c r="JGY183" s="5"/>
      <c r="JGZ183" s="5"/>
      <c r="JHA183" s="5"/>
      <c r="JHB183" s="5"/>
      <c r="JHC183" s="5"/>
      <c r="JHD183" s="5"/>
      <c r="JHE183" s="5"/>
      <c r="JHF183" s="5"/>
      <c r="JHG183" s="5"/>
      <c r="JHH183" s="5"/>
      <c r="JHI183" s="5"/>
      <c r="JHJ183" s="5"/>
      <c r="JHK183" s="5"/>
      <c r="JHL183" s="5"/>
      <c r="JHM183" s="5"/>
      <c r="JHN183" s="5"/>
      <c r="JHO183" s="5"/>
      <c r="JHP183" s="5"/>
      <c r="JHQ183" s="5"/>
      <c r="JHR183" s="5"/>
      <c r="JHS183" s="5"/>
      <c r="JHT183" s="5"/>
      <c r="JHU183" s="5"/>
      <c r="JHV183" s="5"/>
      <c r="JHW183" s="5"/>
      <c r="JHX183" s="5"/>
      <c r="JHY183" s="5"/>
      <c r="JHZ183" s="5"/>
      <c r="JIA183" s="5"/>
      <c r="JIB183" s="5"/>
      <c r="JIC183" s="5"/>
      <c r="JID183" s="5"/>
      <c r="JIE183" s="5"/>
      <c r="JIF183" s="5"/>
      <c r="JIG183" s="5"/>
      <c r="JIH183" s="5"/>
      <c r="JII183" s="5"/>
      <c r="JIJ183" s="5"/>
      <c r="JIK183" s="5"/>
      <c r="JIL183" s="5"/>
      <c r="JIM183" s="5"/>
      <c r="JIN183" s="5"/>
      <c r="JIO183" s="5"/>
      <c r="JIP183" s="5"/>
      <c r="JIQ183" s="5"/>
      <c r="JIR183" s="5"/>
      <c r="JIS183" s="5"/>
      <c r="JIT183" s="5"/>
      <c r="JIU183" s="5"/>
      <c r="JIV183" s="5"/>
      <c r="JIW183" s="5"/>
      <c r="JIX183" s="5"/>
      <c r="JIY183" s="5"/>
      <c r="JIZ183" s="5"/>
      <c r="JJA183" s="5"/>
      <c r="JJB183" s="5"/>
      <c r="JJC183" s="5"/>
      <c r="JJD183" s="5"/>
      <c r="JJE183" s="5"/>
      <c r="JJF183" s="5"/>
      <c r="JJG183" s="5"/>
      <c r="JJH183" s="5"/>
      <c r="JJI183" s="5"/>
      <c r="JJJ183" s="5"/>
      <c r="JJK183" s="5"/>
      <c r="JJL183" s="5"/>
      <c r="JJM183" s="5"/>
      <c r="JJN183" s="5"/>
      <c r="JJO183" s="5"/>
      <c r="JJP183" s="5"/>
      <c r="JJQ183" s="5"/>
      <c r="JJR183" s="5"/>
      <c r="JJS183" s="5"/>
      <c r="JJT183" s="5"/>
      <c r="JJU183" s="5"/>
      <c r="JJV183" s="5"/>
      <c r="JJW183" s="5"/>
      <c r="JJX183" s="5"/>
      <c r="JJY183" s="5"/>
      <c r="JJZ183" s="5"/>
      <c r="JKA183" s="5"/>
      <c r="JKB183" s="5"/>
      <c r="JKC183" s="5"/>
      <c r="JKD183" s="5"/>
      <c r="JKE183" s="5"/>
      <c r="JKF183" s="5"/>
      <c r="JKG183" s="5"/>
      <c r="JKH183" s="5"/>
      <c r="JKI183" s="5"/>
      <c r="JKJ183" s="5"/>
      <c r="JKK183" s="5"/>
      <c r="JKL183" s="5"/>
      <c r="JKM183" s="5"/>
      <c r="JKN183" s="5"/>
      <c r="JKO183" s="5"/>
      <c r="JKP183" s="5"/>
      <c r="JKQ183" s="5"/>
      <c r="JKR183" s="5"/>
      <c r="JKS183" s="5"/>
      <c r="JKT183" s="5"/>
      <c r="JKU183" s="5"/>
      <c r="JKV183" s="5"/>
      <c r="JKW183" s="5"/>
      <c r="JKX183" s="5"/>
      <c r="JKY183" s="5"/>
      <c r="JKZ183" s="5"/>
      <c r="JLA183" s="5"/>
      <c r="JLB183" s="5"/>
      <c r="JLC183" s="5"/>
      <c r="JLD183" s="5"/>
      <c r="JLE183" s="5"/>
      <c r="JLF183" s="5"/>
      <c r="JLG183" s="5"/>
      <c r="JLH183" s="5"/>
      <c r="JLI183" s="5"/>
      <c r="JLJ183" s="5"/>
      <c r="JLK183" s="5"/>
      <c r="JLL183" s="5"/>
      <c r="JLM183" s="5"/>
      <c r="JLN183" s="5"/>
      <c r="JLO183" s="5"/>
      <c r="JLP183" s="5"/>
      <c r="JLQ183" s="5"/>
      <c r="JLR183" s="5"/>
      <c r="JLS183" s="5"/>
      <c r="JLT183" s="5"/>
      <c r="JLU183" s="5"/>
      <c r="JLV183" s="5"/>
      <c r="JLW183" s="5"/>
      <c r="JLX183" s="5"/>
      <c r="JLY183" s="5"/>
      <c r="JLZ183" s="5"/>
      <c r="JMA183" s="5"/>
      <c r="JMB183" s="5"/>
      <c r="JMC183" s="5"/>
      <c r="JMD183" s="5"/>
      <c r="JME183" s="5"/>
      <c r="JMF183" s="5"/>
      <c r="JMG183" s="5"/>
      <c r="JMH183" s="5"/>
      <c r="JMI183" s="5"/>
      <c r="JMJ183" s="5"/>
      <c r="JMK183" s="5"/>
      <c r="JML183" s="5"/>
      <c r="JMM183" s="5"/>
      <c r="JMN183" s="5"/>
      <c r="JMO183" s="5"/>
      <c r="JMP183" s="5"/>
      <c r="JMQ183" s="5"/>
      <c r="JMR183" s="5"/>
      <c r="JMS183" s="5"/>
      <c r="JMT183" s="5"/>
      <c r="JMU183" s="5"/>
      <c r="JMV183" s="5"/>
      <c r="JMW183" s="5"/>
      <c r="JMX183" s="5"/>
      <c r="JMY183" s="5"/>
      <c r="JMZ183" s="5"/>
      <c r="JNA183" s="5"/>
      <c r="JNB183" s="5"/>
      <c r="JNC183" s="5"/>
      <c r="JND183" s="5"/>
      <c r="JNE183" s="5"/>
      <c r="JNF183" s="5"/>
      <c r="JNG183" s="5"/>
      <c r="JNH183" s="5"/>
      <c r="JNI183" s="5"/>
      <c r="JNJ183" s="5"/>
      <c r="JNK183" s="5"/>
      <c r="JNL183" s="5"/>
      <c r="JNM183" s="5"/>
      <c r="JNN183" s="5"/>
      <c r="JNO183" s="5"/>
      <c r="JNP183" s="5"/>
      <c r="JNQ183" s="5"/>
      <c r="JNR183" s="5"/>
      <c r="JNS183" s="5"/>
      <c r="JNT183" s="5"/>
      <c r="JNU183" s="5"/>
      <c r="JNV183" s="5"/>
      <c r="JNW183" s="5"/>
      <c r="JNX183" s="5"/>
      <c r="JNY183" s="5"/>
      <c r="JNZ183" s="5"/>
      <c r="JOA183" s="5"/>
      <c r="JOB183" s="5"/>
      <c r="JOC183" s="5"/>
      <c r="JOD183" s="5"/>
      <c r="JOE183" s="5"/>
      <c r="JOF183" s="5"/>
      <c r="JOG183" s="5"/>
      <c r="JOH183" s="5"/>
      <c r="JOI183" s="5"/>
      <c r="JOJ183" s="5"/>
      <c r="JOK183" s="5"/>
      <c r="JOL183" s="5"/>
      <c r="JOM183" s="5"/>
      <c r="JON183" s="5"/>
      <c r="JOO183" s="5"/>
      <c r="JOP183" s="5"/>
      <c r="JOQ183" s="5"/>
      <c r="JOR183" s="5"/>
      <c r="JOS183" s="5"/>
      <c r="JOT183" s="5"/>
      <c r="JOU183" s="5"/>
      <c r="JOV183" s="5"/>
      <c r="JOW183" s="5"/>
      <c r="JOX183" s="5"/>
      <c r="JOY183" s="5"/>
      <c r="JOZ183" s="5"/>
      <c r="JPA183" s="5"/>
      <c r="JPB183" s="5"/>
      <c r="JPC183" s="5"/>
      <c r="JPD183" s="5"/>
      <c r="JPE183" s="5"/>
      <c r="JPF183" s="5"/>
      <c r="JPG183" s="5"/>
      <c r="JPH183" s="5"/>
      <c r="JPI183" s="5"/>
      <c r="JPJ183" s="5"/>
      <c r="JPK183" s="5"/>
      <c r="JPL183" s="5"/>
      <c r="JPM183" s="5"/>
      <c r="JPN183" s="5"/>
      <c r="JPO183" s="5"/>
      <c r="JPP183" s="5"/>
      <c r="JPQ183" s="5"/>
      <c r="JPR183" s="5"/>
      <c r="JPS183" s="5"/>
      <c r="JPT183" s="5"/>
      <c r="JPU183" s="5"/>
      <c r="JPV183" s="5"/>
      <c r="JPW183" s="5"/>
      <c r="JPX183" s="5"/>
      <c r="JPY183" s="5"/>
      <c r="JPZ183" s="5"/>
      <c r="JQA183" s="5"/>
      <c r="JQB183" s="5"/>
      <c r="JQC183" s="5"/>
      <c r="JQD183" s="5"/>
      <c r="JQE183" s="5"/>
      <c r="JQF183" s="5"/>
      <c r="JQG183" s="5"/>
      <c r="JQH183" s="5"/>
      <c r="JQI183" s="5"/>
      <c r="JQJ183" s="5"/>
      <c r="JQK183" s="5"/>
      <c r="JQL183" s="5"/>
      <c r="JQM183" s="5"/>
      <c r="JQN183" s="5"/>
      <c r="JQO183" s="5"/>
      <c r="JQP183" s="5"/>
      <c r="JQQ183" s="5"/>
      <c r="JQR183" s="5"/>
      <c r="JQS183" s="5"/>
      <c r="JQT183" s="5"/>
      <c r="JQU183" s="5"/>
      <c r="JQV183" s="5"/>
      <c r="JQW183" s="5"/>
      <c r="JQX183" s="5"/>
      <c r="JQY183" s="5"/>
      <c r="JQZ183" s="5"/>
      <c r="JRA183" s="5"/>
      <c r="JRB183" s="5"/>
      <c r="JRC183" s="5"/>
      <c r="JRD183" s="5"/>
      <c r="JRE183" s="5"/>
      <c r="JRF183" s="5"/>
      <c r="JRG183" s="5"/>
      <c r="JRH183" s="5"/>
      <c r="JRI183" s="5"/>
      <c r="JRJ183" s="5"/>
      <c r="JRK183" s="5"/>
      <c r="JRL183" s="5"/>
      <c r="JRM183" s="5"/>
      <c r="JRN183" s="5"/>
      <c r="JRO183" s="5"/>
      <c r="JRP183" s="5"/>
      <c r="JRQ183" s="5"/>
      <c r="JRR183" s="5"/>
      <c r="JRS183" s="5"/>
      <c r="JRT183" s="5"/>
      <c r="JRU183" s="5"/>
      <c r="JRV183" s="5"/>
      <c r="JRW183" s="5"/>
      <c r="JRX183" s="5"/>
      <c r="JRY183" s="5"/>
      <c r="JRZ183" s="5"/>
      <c r="JSA183" s="5"/>
      <c r="JSB183" s="5"/>
      <c r="JSC183" s="5"/>
      <c r="JSD183" s="5"/>
      <c r="JSE183" s="5"/>
      <c r="JSF183" s="5"/>
      <c r="JSG183" s="5"/>
      <c r="JSH183" s="5"/>
      <c r="JSI183" s="5"/>
      <c r="JSJ183" s="5"/>
      <c r="JSK183" s="5"/>
      <c r="JSL183" s="5"/>
      <c r="JSM183" s="5"/>
      <c r="JSN183" s="5"/>
      <c r="JSO183" s="5"/>
      <c r="JSP183" s="5"/>
      <c r="JSQ183" s="5"/>
      <c r="JSR183" s="5"/>
      <c r="JSS183" s="5"/>
      <c r="JST183" s="5"/>
      <c r="JSU183" s="5"/>
      <c r="JSV183" s="5"/>
      <c r="JSW183" s="5"/>
      <c r="JSX183" s="5"/>
      <c r="JSY183" s="5"/>
      <c r="JSZ183" s="5"/>
      <c r="JTA183" s="5"/>
      <c r="JTB183" s="5"/>
      <c r="JTC183" s="5"/>
      <c r="JTD183" s="5"/>
      <c r="JTE183" s="5"/>
      <c r="JTF183" s="5"/>
      <c r="JTG183" s="5"/>
      <c r="JTH183" s="5"/>
      <c r="JTI183" s="5"/>
      <c r="JTJ183" s="5"/>
      <c r="JTK183" s="5"/>
      <c r="JTL183" s="5"/>
      <c r="JTM183" s="5"/>
      <c r="JTN183" s="5"/>
      <c r="JTO183" s="5"/>
      <c r="JTP183" s="5"/>
      <c r="JTQ183" s="5"/>
      <c r="JTR183" s="5"/>
      <c r="JTS183" s="5"/>
      <c r="JTT183" s="5"/>
      <c r="JTU183" s="5"/>
      <c r="JTV183" s="5"/>
      <c r="JTW183" s="5"/>
      <c r="JTX183" s="5"/>
      <c r="JTY183" s="5"/>
      <c r="JTZ183" s="5"/>
      <c r="JUA183" s="5"/>
      <c r="JUB183" s="5"/>
      <c r="JUC183" s="5"/>
      <c r="JUD183" s="5"/>
      <c r="JUE183" s="5"/>
      <c r="JUF183" s="5"/>
      <c r="JUG183" s="5"/>
      <c r="JUH183" s="5"/>
      <c r="JUI183" s="5"/>
      <c r="JUJ183" s="5"/>
      <c r="JUK183" s="5"/>
      <c r="JUL183" s="5"/>
      <c r="JUM183" s="5"/>
      <c r="JUN183" s="5"/>
      <c r="JUO183" s="5"/>
      <c r="JUP183" s="5"/>
      <c r="JUQ183" s="5"/>
      <c r="JUR183" s="5"/>
      <c r="JUS183" s="5"/>
      <c r="JUT183" s="5"/>
      <c r="JUU183" s="5"/>
      <c r="JUV183" s="5"/>
      <c r="JUW183" s="5"/>
      <c r="JUX183" s="5"/>
      <c r="JUY183" s="5"/>
      <c r="JUZ183" s="5"/>
      <c r="JVA183" s="5"/>
      <c r="JVB183" s="5"/>
      <c r="JVC183" s="5"/>
      <c r="JVD183" s="5"/>
      <c r="JVE183" s="5"/>
      <c r="JVF183" s="5"/>
      <c r="JVG183" s="5"/>
      <c r="JVH183" s="5"/>
      <c r="JVI183" s="5"/>
      <c r="JVJ183" s="5"/>
      <c r="JVK183" s="5"/>
      <c r="JVL183" s="5"/>
      <c r="JVM183" s="5"/>
      <c r="JVN183" s="5"/>
      <c r="JVO183" s="5"/>
      <c r="JVP183" s="5"/>
      <c r="JVQ183" s="5"/>
      <c r="JVR183" s="5"/>
      <c r="JVS183" s="5"/>
      <c r="JVT183" s="5"/>
      <c r="JVU183" s="5"/>
      <c r="JVV183" s="5"/>
      <c r="JVW183" s="5"/>
      <c r="JVX183" s="5"/>
      <c r="JVY183" s="5"/>
      <c r="JVZ183" s="5"/>
      <c r="JWA183" s="5"/>
      <c r="JWB183" s="5"/>
      <c r="JWC183" s="5"/>
      <c r="JWD183" s="5"/>
      <c r="JWE183" s="5"/>
      <c r="JWF183" s="5"/>
      <c r="JWG183" s="5"/>
      <c r="JWH183" s="5"/>
      <c r="JWI183" s="5"/>
      <c r="JWJ183" s="5"/>
      <c r="JWK183" s="5"/>
      <c r="JWL183" s="5"/>
      <c r="JWM183" s="5"/>
      <c r="JWN183" s="5"/>
      <c r="JWO183" s="5"/>
      <c r="JWP183" s="5"/>
      <c r="JWQ183" s="5"/>
      <c r="JWR183" s="5"/>
      <c r="JWS183" s="5"/>
      <c r="JWT183" s="5"/>
      <c r="JWU183" s="5"/>
      <c r="JWV183" s="5"/>
      <c r="JWW183" s="5"/>
      <c r="JWX183" s="5"/>
      <c r="JWY183" s="5"/>
      <c r="JWZ183" s="5"/>
      <c r="JXA183" s="5"/>
      <c r="JXB183" s="5"/>
      <c r="JXC183" s="5"/>
      <c r="JXD183" s="5"/>
      <c r="JXE183" s="5"/>
      <c r="JXF183" s="5"/>
      <c r="JXG183" s="5"/>
      <c r="JXH183" s="5"/>
      <c r="JXI183" s="5"/>
      <c r="JXJ183" s="5"/>
      <c r="JXK183" s="5"/>
      <c r="JXL183" s="5"/>
      <c r="JXM183" s="5"/>
      <c r="JXN183" s="5"/>
      <c r="JXO183" s="5"/>
      <c r="JXP183" s="5"/>
      <c r="JXQ183" s="5"/>
      <c r="JXR183" s="5"/>
      <c r="JXS183" s="5"/>
      <c r="JXT183" s="5"/>
      <c r="JXU183" s="5"/>
      <c r="JXV183" s="5"/>
      <c r="JXW183" s="5"/>
      <c r="JXX183" s="5"/>
      <c r="JXY183" s="5"/>
      <c r="JXZ183" s="5"/>
      <c r="JYA183" s="5"/>
      <c r="JYB183" s="5"/>
      <c r="JYC183" s="5"/>
      <c r="JYD183" s="5"/>
      <c r="JYE183" s="5"/>
      <c r="JYF183" s="5"/>
      <c r="JYG183" s="5"/>
      <c r="JYH183" s="5"/>
      <c r="JYI183" s="5"/>
      <c r="JYJ183" s="5"/>
      <c r="JYK183" s="5"/>
      <c r="JYL183" s="5"/>
      <c r="JYM183" s="5"/>
      <c r="JYN183" s="5"/>
      <c r="JYO183" s="5"/>
      <c r="JYP183" s="5"/>
      <c r="JYQ183" s="5"/>
      <c r="JYR183" s="5"/>
      <c r="JYS183" s="5"/>
      <c r="JYT183" s="5"/>
      <c r="JYU183" s="5"/>
      <c r="JYV183" s="5"/>
      <c r="JYW183" s="5"/>
      <c r="JYX183" s="5"/>
      <c r="JYY183" s="5"/>
      <c r="JYZ183" s="5"/>
      <c r="JZA183" s="5"/>
      <c r="JZB183" s="5"/>
      <c r="JZC183" s="5"/>
      <c r="JZD183" s="5"/>
      <c r="JZE183" s="5"/>
      <c r="JZF183" s="5"/>
      <c r="JZG183" s="5"/>
      <c r="JZH183" s="5"/>
      <c r="JZI183" s="5"/>
      <c r="JZJ183" s="5"/>
      <c r="JZK183" s="5"/>
      <c r="JZL183" s="5"/>
      <c r="JZM183" s="5"/>
      <c r="JZN183" s="5"/>
      <c r="JZO183" s="5"/>
      <c r="JZP183" s="5"/>
      <c r="JZQ183" s="5"/>
      <c r="JZR183" s="5"/>
      <c r="JZS183" s="5"/>
      <c r="JZT183" s="5"/>
      <c r="JZU183" s="5"/>
      <c r="JZV183" s="5"/>
      <c r="JZW183" s="5"/>
      <c r="JZX183" s="5"/>
      <c r="JZY183" s="5"/>
      <c r="JZZ183" s="5"/>
      <c r="KAA183" s="5"/>
      <c r="KAB183" s="5"/>
      <c r="KAC183" s="5"/>
      <c r="KAD183" s="5"/>
      <c r="KAE183" s="5"/>
      <c r="KAF183" s="5"/>
      <c r="KAG183" s="5"/>
      <c r="KAH183" s="5"/>
      <c r="KAI183" s="5"/>
      <c r="KAJ183" s="5"/>
      <c r="KAK183" s="5"/>
      <c r="KAL183" s="5"/>
      <c r="KAM183" s="5"/>
      <c r="KAN183" s="5"/>
      <c r="KAO183" s="5"/>
      <c r="KAP183" s="5"/>
      <c r="KAQ183" s="5"/>
      <c r="KAR183" s="5"/>
      <c r="KAS183" s="5"/>
      <c r="KAT183" s="5"/>
      <c r="KAU183" s="5"/>
      <c r="KAV183" s="5"/>
      <c r="KAW183" s="5"/>
      <c r="KAX183" s="5"/>
      <c r="KAY183" s="5"/>
      <c r="KAZ183" s="5"/>
      <c r="KBA183" s="5"/>
      <c r="KBB183" s="5"/>
      <c r="KBC183" s="5"/>
      <c r="KBD183" s="5"/>
      <c r="KBE183" s="5"/>
      <c r="KBF183" s="5"/>
      <c r="KBG183" s="5"/>
      <c r="KBH183" s="5"/>
      <c r="KBI183" s="5"/>
      <c r="KBJ183" s="5"/>
      <c r="KBK183" s="5"/>
      <c r="KBL183" s="5"/>
      <c r="KBM183" s="5"/>
      <c r="KBN183" s="5"/>
      <c r="KBO183" s="5"/>
      <c r="KBP183" s="5"/>
      <c r="KBQ183" s="5"/>
      <c r="KBR183" s="5"/>
      <c r="KBS183" s="5"/>
      <c r="KBT183" s="5"/>
      <c r="KBU183" s="5"/>
      <c r="KBV183" s="5"/>
      <c r="KBW183" s="5"/>
      <c r="KBX183" s="5"/>
      <c r="KBY183" s="5"/>
      <c r="KBZ183" s="5"/>
      <c r="KCA183" s="5"/>
      <c r="KCB183" s="5"/>
      <c r="KCC183" s="5"/>
      <c r="KCD183" s="5"/>
      <c r="KCE183" s="5"/>
      <c r="KCF183" s="5"/>
      <c r="KCG183" s="5"/>
      <c r="KCH183" s="5"/>
      <c r="KCI183" s="5"/>
      <c r="KCJ183" s="5"/>
      <c r="KCK183" s="5"/>
      <c r="KCL183" s="5"/>
      <c r="KCM183" s="5"/>
      <c r="KCN183" s="5"/>
      <c r="KCO183" s="5"/>
      <c r="KCP183" s="5"/>
      <c r="KCQ183" s="5"/>
      <c r="KCR183" s="5"/>
      <c r="KCS183" s="5"/>
      <c r="KCT183" s="5"/>
      <c r="KCU183" s="5"/>
      <c r="KCV183" s="5"/>
      <c r="KCW183" s="5"/>
      <c r="KCX183" s="5"/>
      <c r="KCY183" s="5"/>
      <c r="KCZ183" s="5"/>
      <c r="KDA183" s="5"/>
      <c r="KDB183" s="5"/>
      <c r="KDC183" s="5"/>
      <c r="KDD183" s="5"/>
      <c r="KDE183" s="5"/>
      <c r="KDF183" s="5"/>
      <c r="KDG183" s="5"/>
      <c r="KDH183" s="5"/>
      <c r="KDI183" s="5"/>
      <c r="KDJ183" s="5"/>
      <c r="KDK183" s="5"/>
      <c r="KDL183" s="5"/>
      <c r="KDM183" s="5"/>
      <c r="KDN183" s="5"/>
      <c r="KDO183" s="5"/>
      <c r="KDP183" s="5"/>
      <c r="KDQ183" s="5"/>
      <c r="KDR183" s="5"/>
      <c r="KDS183" s="5"/>
      <c r="KDT183" s="5"/>
      <c r="KDU183" s="5"/>
      <c r="KDV183" s="5"/>
      <c r="KDW183" s="5"/>
      <c r="KDX183" s="5"/>
      <c r="KDY183" s="5"/>
      <c r="KDZ183" s="5"/>
      <c r="KEA183" s="5"/>
      <c r="KEB183" s="5"/>
      <c r="KEC183" s="5"/>
      <c r="KED183" s="5"/>
      <c r="KEE183" s="5"/>
      <c r="KEF183" s="5"/>
      <c r="KEG183" s="5"/>
      <c r="KEH183" s="5"/>
      <c r="KEI183" s="5"/>
      <c r="KEJ183" s="5"/>
      <c r="KEK183" s="5"/>
      <c r="KEL183" s="5"/>
      <c r="KEM183" s="5"/>
      <c r="KEN183" s="5"/>
      <c r="KEO183" s="5"/>
      <c r="KEP183" s="5"/>
      <c r="KEQ183" s="5"/>
      <c r="KER183" s="5"/>
      <c r="KES183" s="5"/>
      <c r="KET183" s="5"/>
      <c r="KEU183" s="5"/>
      <c r="KEV183" s="5"/>
      <c r="KEW183" s="5"/>
      <c r="KEX183" s="5"/>
      <c r="KEY183" s="5"/>
      <c r="KEZ183" s="5"/>
      <c r="KFA183" s="5"/>
      <c r="KFB183" s="5"/>
      <c r="KFC183" s="5"/>
      <c r="KFD183" s="5"/>
      <c r="KFE183" s="5"/>
      <c r="KFF183" s="5"/>
      <c r="KFG183" s="5"/>
      <c r="KFH183" s="5"/>
      <c r="KFI183" s="5"/>
      <c r="KFJ183" s="5"/>
      <c r="KFK183" s="5"/>
      <c r="KFL183" s="5"/>
      <c r="KFM183" s="5"/>
      <c r="KFN183" s="5"/>
      <c r="KFO183" s="5"/>
      <c r="KFP183" s="5"/>
      <c r="KFQ183" s="5"/>
      <c r="KFR183" s="5"/>
      <c r="KFS183" s="5"/>
      <c r="KFT183" s="5"/>
      <c r="KFU183" s="5"/>
      <c r="KFV183" s="5"/>
      <c r="KFW183" s="5"/>
      <c r="KFX183" s="5"/>
      <c r="KFY183" s="5"/>
      <c r="KFZ183" s="5"/>
      <c r="KGA183" s="5"/>
      <c r="KGB183" s="5"/>
      <c r="KGC183" s="5"/>
      <c r="KGD183" s="5"/>
      <c r="KGE183" s="5"/>
      <c r="KGF183" s="5"/>
      <c r="KGG183" s="5"/>
      <c r="KGH183" s="5"/>
      <c r="KGI183" s="5"/>
      <c r="KGJ183" s="5"/>
      <c r="KGK183" s="5"/>
      <c r="KGL183" s="5"/>
      <c r="KGM183" s="5"/>
      <c r="KGN183" s="5"/>
      <c r="KGO183" s="5"/>
      <c r="KGP183" s="5"/>
      <c r="KGQ183" s="5"/>
      <c r="KGR183" s="5"/>
      <c r="KGS183" s="5"/>
      <c r="KGT183" s="5"/>
      <c r="KGU183" s="5"/>
      <c r="KGV183" s="5"/>
      <c r="KGW183" s="5"/>
      <c r="KGX183" s="5"/>
      <c r="KGY183" s="5"/>
      <c r="KGZ183" s="5"/>
      <c r="KHA183" s="5"/>
      <c r="KHB183" s="5"/>
      <c r="KHC183" s="5"/>
      <c r="KHD183" s="5"/>
      <c r="KHE183" s="5"/>
      <c r="KHF183" s="5"/>
      <c r="KHG183" s="5"/>
      <c r="KHH183" s="5"/>
      <c r="KHI183" s="5"/>
      <c r="KHJ183" s="5"/>
      <c r="KHK183" s="5"/>
      <c r="KHL183" s="5"/>
      <c r="KHM183" s="5"/>
      <c r="KHN183" s="5"/>
      <c r="KHO183" s="5"/>
      <c r="KHP183" s="5"/>
      <c r="KHQ183" s="5"/>
      <c r="KHR183" s="5"/>
      <c r="KHS183" s="5"/>
      <c r="KHT183" s="5"/>
      <c r="KHU183" s="5"/>
      <c r="KHV183" s="5"/>
      <c r="KHW183" s="5"/>
      <c r="KHX183" s="5"/>
      <c r="KHY183" s="5"/>
      <c r="KHZ183" s="5"/>
      <c r="KIA183" s="5"/>
      <c r="KIB183" s="5"/>
      <c r="KIC183" s="5"/>
      <c r="KID183" s="5"/>
      <c r="KIE183" s="5"/>
      <c r="KIF183" s="5"/>
      <c r="KIG183" s="5"/>
      <c r="KIH183" s="5"/>
      <c r="KII183" s="5"/>
      <c r="KIJ183" s="5"/>
      <c r="KIK183" s="5"/>
      <c r="KIL183" s="5"/>
      <c r="KIM183" s="5"/>
      <c r="KIN183" s="5"/>
      <c r="KIO183" s="5"/>
      <c r="KIP183" s="5"/>
      <c r="KIQ183" s="5"/>
      <c r="KIR183" s="5"/>
      <c r="KIS183" s="5"/>
      <c r="KIT183" s="5"/>
      <c r="KIU183" s="5"/>
      <c r="KIV183" s="5"/>
      <c r="KIW183" s="5"/>
      <c r="KIX183" s="5"/>
      <c r="KIY183" s="5"/>
      <c r="KIZ183" s="5"/>
      <c r="KJA183" s="5"/>
      <c r="KJB183" s="5"/>
      <c r="KJC183" s="5"/>
      <c r="KJD183" s="5"/>
      <c r="KJE183" s="5"/>
      <c r="KJF183" s="5"/>
      <c r="KJG183" s="5"/>
      <c r="KJH183" s="5"/>
      <c r="KJI183" s="5"/>
      <c r="KJJ183" s="5"/>
      <c r="KJK183" s="5"/>
      <c r="KJL183" s="5"/>
      <c r="KJM183" s="5"/>
      <c r="KJN183" s="5"/>
      <c r="KJO183" s="5"/>
      <c r="KJP183" s="5"/>
      <c r="KJQ183" s="5"/>
      <c r="KJR183" s="5"/>
      <c r="KJS183" s="5"/>
      <c r="KJT183" s="5"/>
      <c r="KJU183" s="5"/>
      <c r="KJV183" s="5"/>
      <c r="KJW183" s="5"/>
      <c r="KJX183" s="5"/>
      <c r="KJY183" s="5"/>
      <c r="KJZ183" s="5"/>
      <c r="KKA183" s="5"/>
      <c r="KKB183" s="5"/>
      <c r="KKC183" s="5"/>
      <c r="KKD183" s="5"/>
      <c r="KKE183" s="5"/>
      <c r="KKF183" s="5"/>
      <c r="KKG183" s="5"/>
      <c r="KKH183" s="5"/>
      <c r="KKI183" s="5"/>
      <c r="KKJ183" s="5"/>
      <c r="KKK183" s="5"/>
      <c r="KKL183" s="5"/>
      <c r="KKM183" s="5"/>
      <c r="KKN183" s="5"/>
      <c r="KKO183" s="5"/>
      <c r="KKP183" s="5"/>
      <c r="KKQ183" s="5"/>
      <c r="KKR183" s="5"/>
      <c r="KKS183" s="5"/>
      <c r="KKT183" s="5"/>
      <c r="KKU183" s="5"/>
      <c r="KKV183" s="5"/>
      <c r="KKW183" s="5"/>
      <c r="KKX183" s="5"/>
      <c r="KKY183" s="5"/>
      <c r="KKZ183" s="5"/>
      <c r="KLA183" s="5"/>
      <c r="KLB183" s="5"/>
      <c r="KLC183" s="5"/>
      <c r="KLD183" s="5"/>
      <c r="KLE183" s="5"/>
      <c r="KLF183" s="5"/>
      <c r="KLG183" s="5"/>
      <c r="KLH183" s="5"/>
      <c r="KLI183" s="5"/>
      <c r="KLJ183" s="5"/>
      <c r="KLK183" s="5"/>
      <c r="KLL183" s="5"/>
      <c r="KLM183" s="5"/>
      <c r="KLN183" s="5"/>
      <c r="KLO183" s="5"/>
      <c r="KLP183" s="5"/>
      <c r="KLQ183" s="5"/>
      <c r="KLR183" s="5"/>
      <c r="KLS183" s="5"/>
      <c r="KLT183" s="5"/>
      <c r="KLU183" s="5"/>
      <c r="KLV183" s="5"/>
      <c r="KLW183" s="5"/>
      <c r="KLX183" s="5"/>
      <c r="KLY183" s="5"/>
      <c r="KLZ183" s="5"/>
      <c r="KMA183" s="5"/>
      <c r="KMB183" s="5"/>
      <c r="KMC183" s="5"/>
      <c r="KMD183" s="5"/>
      <c r="KME183" s="5"/>
      <c r="KMF183" s="5"/>
      <c r="KMG183" s="5"/>
      <c r="KMH183" s="5"/>
      <c r="KMI183" s="5"/>
      <c r="KMJ183" s="5"/>
      <c r="KMK183" s="5"/>
      <c r="KML183" s="5"/>
      <c r="KMM183" s="5"/>
      <c r="KMN183" s="5"/>
      <c r="KMO183" s="5"/>
      <c r="KMP183" s="5"/>
      <c r="KMQ183" s="5"/>
      <c r="KMR183" s="5"/>
      <c r="KMS183" s="5"/>
      <c r="KMT183" s="5"/>
      <c r="KMU183" s="5"/>
      <c r="KMV183" s="5"/>
      <c r="KMW183" s="5"/>
      <c r="KMX183" s="5"/>
      <c r="KMY183" s="5"/>
      <c r="KMZ183" s="5"/>
      <c r="KNA183" s="5"/>
      <c r="KNB183" s="5"/>
      <c r="KNC183" s="5"/>
      <c r="KND183" s="5"/>
      <c r="KNE183" s="5"/>
      <c r="KNF183" s="5"/>
      <c r="KNG183" s="5"/>
      <c r="KNH183" s="5"/>
      <c r="KNI183" s="5"/>
      <c r="KNJ183" s="5"/>
      <c r="KNK183" s="5"/>
      <c r="KNL183" s="5"/>
      <c r="KNM183" s="5"/>
      <c r="KNN183" s="5"/>
      <c r="KNO183" s="5"/>
      <c r="KNP183" s="5"/>
      <c r="KNQ183" s="5"/>
      <c r="KNR183" s="5"/>
      <c r="KNS183" s="5"/>
      <c r="KNT183" s="5"/>
      <c r="KNU183" s="5"/>
      <c r="KNV183" s="5"/>
      <c r="KNW183" s="5"/>
      <c r="KNX183" s="5"/>
      <c r="KNY183" s="5"/>
      <c r="KNZ183" s="5"/>
      <c r="KOA183" s="5"/>
      <c r="KOB183" s="5"/>
      <c r="KOC183" s="5"/>
      <c r="KOD183" s="5"/>
      <c r="KOE183" s="5"/>
      <c r="KOF183" s="5"/>
      <c r="KOG183" s="5"/>
      <c r="KOH183" s="5"/>
      <c r="KOI183" s="5"/>
      <c r="KOJ183" s="5"/>
      <c r="KOK183" s="5"/>
      <c r="KOL183" s="5"/>
      <c r="KOM183" s="5"/>
      <c r="KON183" s="5"/>
      <c r="KOO183" s="5"/>
      <c r="KOP183" s="5"/>
      <c r="KOQ183" s="5"/>
      <c r="KOR183" s="5"/>
      <c r="KOS183" s="5"/>
      <c r="KOT183" s="5"/>
      <c r="KOU183" s="5"/>
      <c r="KOV183" s="5"/>
      <c r="KOW183" s="5"/>
      <c r="KOX183" s="5"/>
      <c r="KOY183" s="5"/>
      <c r="KOZ183" s="5"/>
      <c r="KPA183" s="5"/>
      <c r="KPB183" s="5"/>
      <c r="KPC183" s="5"/>
      <c r="KPD183" s="5"/>
      <c r="KPE183" s="5"/>
      <c r="KPF183" s="5"/>
      <c r="KPG183" s="5"/>
      <c r="KPH183" s="5"/>
      <c r="KPI183" s="5"/>
      <c r="KPJ183" s="5"/>
      <c r="KPK183" s="5"/>
      <c r="KPL183" s="5"/>
      <c r="KPM183" s="5"/>
      <c r="KPN183" s="5"/>
      <c r="KPO183" s="5"/>
      <c r="KPP183" s="5"/>
      <c r="KPQ183" s="5"/>
      <c r="KPR183" s="5"/>
      <c r="KPS183" s="5"/>
      <c r="KPT183" s="5"/>
      <c r="KPU183" s="5"/>
      <c r="KPV183" s="5"/>
      <c r="KPW183" s="5"/>
      <c r="KPX183" s="5"/>
      <c r="KPY183" s="5"/>
      <c r="KPZ183" s="5"/>
      <c r="KQA183" s="5"/>
      <c r="KQB183" s="5"/>
      <c r="KQC183" s="5"/>
      <c r="KQD183" s="5"/>
      <c r="KQE183" s="5"/>
      <c r="KQF183" s="5"/>
      <c r="KQG183" s="5"/>
      <c r="KQH183" s="5"/>
      <c r="KQI183" s="5"/>
      <c r="KQJ183" s="5"/>
      <c r="KQK183" s="5"/>
      <c r="KQL183" s="5"/>
      <c r="KQM183" s="5"/>
      <c r="KQN183" s="5"/>
      <c r="KQO183" s="5"/>
      <c r="KQP183" s="5"/>
      <c r="KQQ183" s="5"/>
      <c r="KQR183" s="5"/>
      <c r="KQS183" s="5"/>
      <c r="KQT183" s="5"/>
      <c r="KQU183" s="5"/>
      <c r="KQV183" s="5"/>
      <c r="KQW183" s="5"/>
      <c r="KQX183" s="5"/>
      <c r="KQY183" s="5"/>
      <c r="KQZ183" s="5"/>
      <c r="KRA183" s="5"/>
      <c r="KRB183" s="5"/>
      <c r="KRC183" s="5"/>
      <c r="KRD183" s="5"/>
      <c r="KRE183" s="5"/>
      <c r="KRF183" s="5"/>
      <c r="KRG183" s="5"/>
      <c r="KRH183" s="5"/>
      <c r="KRI183" s="5"/>
      <c r="KRJ183" s="5"/>
      <c r="KRK183" s="5"/>
      <c r="KRL183" s="5"/>
      <c r="KRM183" s="5"/>
      <c r="KRN183" s="5"/>
      <c r="KRO183" s="5"/>
      <c r="KRP183" s="5"/>
      <c r="KRQ183" s="5"/>
      <c r="KRR183" s="5"/>
      <c r="KRS183" s="5"/>
      <c r="KRT183" s="5"/>
      <c r="KRU183" s="5"/>
      <c r="KRV183" s="5"/>
      <c r="KRW183" s="5"/>
      <c r="KRX183" s="5"/>
      <c r="KRY183" s="5"/>
      <c r="KRZ183" s="5"/>
      <c r="KSA183" s="5"/>
      <c r="KSB183" s="5"/>
      <c r="KSC183" s="5"/>
      <c r="KSD183" s="5"/>
      <c r="KSE183" s="5"/>
      <c r="KSF183" s="5"/>
      <c r="KSG183" s="5"/>
      <c r="KSH183" s="5"/>
      <c r="KSI183" s="5"/>
      <c r="KSJ183" s="5"/>
      <c r="KSK183" s="5"/>
      <c r="KSL183" s="5"/>
      <c r="KSM183" s="5"/>
      <c r="KSN183" s="5"/>
      <c r="KSO183" s="5"/>
      <c r="KSP183" s="5"/>
      <c r="KSQ183" s="5"/>
      <c r="KSR183" s="5"/>
      <c r="KSS183" s="5"/>
      <c r="KST183" s="5"/>
      <c r="KSU183" s="5"/>
      <c r="KSV183" s="5"/>
      <c r="KSW183" s="5"/>
      <c r="KSX183" s="5"/>
      <c r="KSY183" s="5"/>
      <c r="KSZ183" s="5"/>
      <c r="KTA183" s="5"/>
      <c r="KTB183" s="5"/>
      <c r="KTC183" s="5"/>
      <c r="KTD183" s="5"/>
      <c r="KTE183" s="5"/>
      <c r="KTF183" s="5"/>
      <c r="KTG183" s="5"/>
      <c r="KTH183" s="5"/>
      <c r="KTI183" s="5"/>
      <c r="KTJ183" s="5"/>
      <c r="KTK183" s="5"/>
      <c r="KTL183" s="5"/>
      <c r="KTM183" s="5"/>
      <c r="KTN183" s="5"/>
      <c r="KTO183" s="5"/>
      <c r="KTP183" s="5"/>
      <c r="KTQ183" s="5"/>
      <c r="KTR183" s="5"/>
      <c r="KTS183" s="5"/>
      <c r="KTT183" s="5"/>
      <c r="KTU183" s="5"/>
      <c r="KTV183" s="5"/>
      <c r="KTW183" s="5"/>
      <c r="KTX183" s="5"/>
      <c r="KTY183" s="5"/>
      <c r="KTZ183" s="5"/>
      <c r="KUA183" s="5"/>
      <c r="KUB183" s="5"/>
      <c r="KUC183" s="5"/>
      <c r="KUD183" s="5"/>
      <c r="KUE183" s="5"/>
      <c r="KUF183" s="5"/>
      <c r="KUG183" s="5"/>
      <c r="KUH183" s="5"/>
      <c r="KUI183" s="5"/>
      <c r="KUJ183" s="5"/>
      <c r="KUK183" s="5"/>
      <c r="KUL183" s="5"/>
      <c r="KUM183" s="5"/>
      <c r="KUN183" s="5"/>
      <c r="KUO183" s="5"/>
      <c r="KUP183" s="5"/>
      <c r="KUQ183" s="5"/>
      <c r="KUR183" s="5"/>
      <c r="KUS183" s="5"/>
      <c r="KUT183" s="5"/>
      <c r="KUU183" s="5"/>
      <c r="KUV183" s="5"/>
      <c r="KUW183" s="5"/>
      <c r="KUX183" s="5"/>
      <c r="KUY183" s="5"/>
      <c r="KUZ183" s="5"/>
      <c r="KVA183" s="5"/>
      <c r="KVB183" s="5"/>
      <c r="KVC183" s="5"/>
      <c r="KVD183" s="5"/>
      <c r="KVE183" s="5"/>
      <c r="KVF183" s="5"/>
      <c r="KVG183" s="5"/>
      <c r="KVH183" s="5"/>
      <c r="KVI183" s="5"/>
      <c r="KVJ183" s="5"/>
      <c r="KVK183" s="5"/>
      <c r="KVL183" s="5"/>
      <c r="KVM183" s="5"/>
      <c r="KVN183" s="5"/>
      <c r="KVO183" s="5"/>
      <c r="KVP183" s="5"/>
      <c r="KVQ183" s="5"/>
      <c r="KVR183" s="5"/>
      <c r="KVS183" s="5"/>
      <c r="KVT183" s="5"/>
      <c r="KVU183" s="5"/>
      <c r="KVV183" s="5"/>
      <c r="KVW183" s="5"/>
      <c r="KVX183" s="5"/>
      <c r="KVY183" s="5"/>
      <c r="KVZ183" s="5"/>
      <c r="KWA183" s="5"/>
      <c r="KWB183" s="5"/>
      <c r="KWC183" s="5"/>
      <c r="KWD183" s="5"/>
      <c r="KWE183" s="5"/>
      <c r="KWF183" s="5"/>
      <c r="KWG183" s="5"/>
      <c r="KWH183" s="5"/>
      <c r="KWI183" s="5"/>
      <c r="KWJ183" s="5"/>
      <c r="KWK183" s="5"/>
      <c r="KWL183" s="5"/>
      <c r="KWM183" s="5"/>
      <c r="KWN183" s="5"/>
      <c r="KWO183" s="5"/>
      <c r="KWP183" s="5"/>
      <c r="KWQ183" s="5"/>
      <c r="KWR183" s="5"/>
      <c r="KWS183" s="5"/>
      <c r="KWT183" s="5"/>
      <c r="KWU183" s="5"/>
      <c r="KWV183" s="5"/>
      <c r="KWW183" s="5"/>
      <c r="KWX183" s="5"/>
      <c r="KWY183" s="5"/>
      <c r="KWZ183" s="5"/>
      <c r="KXA183" s="5"/>
      <c r="KXB183" s="5"/>
      <c r="KXC183" s="5"/>
      <c r="KXD183" s="5"/>
      <c r="KXE183" s="5"/>
      <c r="KXF183" s="5"/>
      <c r="KXG183" s="5"/>
      <c r="KXH183" s="5"/>
      <c r="KXI183" s="5"/>
      <c r="KXJ183" s="5"/>
      <c r="KXK183" s="5"/>
      <c r="KXL183" s="5"/>
      <c r="KXM183" s="5"/>
      <c r="KXN183" s="5"/>
      <c r="KXO183" s="5"/>
      <c r="KXP183" s="5"/>
      <c r="KXQ183" s="5"/>
      <c r="KXR183" s="5"/>
      <c r="KXS183" s="5"/>
      <c r="KXT183" s="5"/>
      <c r="KXU183" s="5"/>
      <c r="KXV183" s="5"/>
      <c r="KXW183" s="5"/>
      <c r="KXX183" s="5"/>
      <c r="KXY183" s="5"/>
      <c r="KXZ183" s="5"/>
      <c r="KYA183" s="5"/>
      <c r="KYB183" s="5"/>
      <c r="KYC183" s="5"/>
      <c r="KYD183" s="5"/>
      <c r="KYE183" s="5"/>
      <c r="KYF183" s="5"/>
      <c r="KYG183" s="5"/>
      <c r="KYH183" s="5"/>
      <c r="KYI183" s="5"/>
      <c r="KYJ183" s="5"/>
      <c r="KYK183" s="5"/>
      <c r="KYL183" s="5"/>
      <c r="KYM183" s="5"/>
      <c r="KYN183" s="5"/>
      <c r="KYO183" s="5"/>
      <c r="KYP183" s="5"/>
      <c r="KYQ183" s="5"/>
      <c r="KYR183" s="5"/>
      <c r="KYS183" s="5"/>
      <c r="KYT183" s="5"/>
      <c r="KYU183" s="5"/>
      <c r="KYV183" s="5"/>
      <c r="KYW183" s="5"/>
      <c r="KYX183" s="5"/>
      <c r="KYY183" s="5"/>
      <c r="KYZ183" s="5"/>
      <c r="KZA183" s="5"/>
      <c r="KZB183" s="5"/>
      <c r="KZC183" s="5"/>
      <c r="KZD183" s="5"/>
      <c r="KZE183" s="5"/>
      <c r="KZF183" s="5"/>
      <c r="KZG183" s="5"/>
      <c r="KZH183" s="5"/>
      <c r="KZI183" s="5"/>
      <c r="KZJ183" s="5"/>
      <c r="KZK183" s="5"/>
      <c r="KZL183" s="5"/>
      <c r="KZM183" s="5"/>
      <c r="KZN183" s="5"/>
      <c r="KZO183" s="5"/>
      <c r="KZP183" s="5"/>
      <c r="KZQ183" s="5"/>
      <c r="KZR183" s="5"/>
      <c r="KZS183" s="5"/>
      <c r="KZT183" s="5"/>
      <c r="KZU183" s="5"/>
      <c r="KZV183" s="5"/>
      <c r="KZW183" s="5"/>
      <c r="KZX183" s="5"/>
      <c r="KZY183" s="5"/>
      <c r="KZZ183" s="5"/>
      <c r="LAA183" s="5"/>
      <c r="LAB183" s="5"/>
      <c r="LAC183" s="5"/>
      <c r="LAD183" s="5"/>
      <c r="LAE183" s="5"/>
      <c r="LAF183" s="5"/>
      <c r="LAG183" s="5"/>
      <c r="LAH183" s="5"/>
      <c r="LAI183" s="5"/>
      <c r="LAJ183" s="5"/>
      <c r="LAK183" s="5"/>
      <c r="LAL183" s="5"/>
      <c r="LAM183" s="5"/>
      <c r="LAN183" s="5"/>
      <c r="LAO183" s="5"/>
      <c r="LAP183" s="5"/>
      <c r="LAQ183" s="5"/>
      <c r="LAR183" s="5"/>
      <c r="LAS183" s="5"/>
      <c r="LAT183" s="5"/>
      <c r="LAU183" s="5"/>
      <c r="LAV183" s="5"/>
      <c r="LAW183" s="5"/>
      <c r="LAX183" s="5"/>
      <c r="LAY183" s="5"/>
      <c r="LAZ183" s="5"/>
      <c r="LBA183" s="5"/>
      <c r="LBB183" s="5"/>
      <c r="LBC183" s="5"/>
      <c r="LBD183" s="5"/>
      <c r="LBE183" s="5"/>
      <c r="LBF183" s="5"/>
      <c r="LBG183" s="5"/>
      <c r="LBH183" s="5"/>
      <c r="LBI183" s="5"/>
      <c r="LBJ183" s="5"/>
      <c r="LBK183" s="5"/>
      <c r="LBL183" s="5"/>
      <c r="LBM183" s="5"/>
      <c r="LBN183" s="5"/>
      <c r="LBO183" s="5"/>
      <c r="LBP183" s="5"/>
      <c r="LBQ183" s="5"/>
      <c r="LBR183" s="5"/>
      <c r="LBS183" s="5"/>
      <c r="LBT183" s="5"/>
      <c r="LBU183" s="5"/>
      <c r="LBV183" s="5"/>
      <c r="LBW183" s="5"/>
      <c r="LBX183" s="5"/>
      <c r="LBY183" s="5"/>
      <c r="LBZ183" s="5"/>
      <c r="LCA183" s="5"/>
      <c r="LCB183" s="5"/>
      <c r="LCC183" s="5"/>
      <c r="LCD183" s="5"/>
      <c r="LCE183" s="5"/>
      <c r="LCF183" s="5"/>
      <c r="LCG183" s="5"/>
      <c r="LCH183" s="5"/>
      <c r="LCI183" s="5"/>
      <c r="LCJ183" s="5"/>
      <c r="LCK183" s="5"/>
      <c r="LCL183" s="5"/>
      <c r="LCM183" s="5"/>
      <c r="LCN183" s="5"/>
      <c r="LCO183" s="5"/>
      <c r="LCP183" s="5"/>
      <c r="LCQ183" s="5"/>
      <c r="LCR183" s="5"/>
      <c r="LCS183" s="5"/>
      <c r="LCT183" s="5"/>
      <c r="LCU183" s="5"/>
      <c r="LCV183" s="5"/>
      <c r="LCW183" s="5"/>
      <c r="LCX183" s="5"/>
      <c r="LCY183" s="5"/>
      <c r="LCZ183" s="5"/>
      <c r="LDA183" s="5"/>
      <c r="LDB183" s="5"/>
      <c r="LDC183" s="5"/>
      <c r="LDD183" s="5"/>
      <c r="LDE183" s="5"/>
      <c r="LDF183" s="5"/>
      <c r="LDG183" s="5"/>
      <c r="LDH183" s="5"/>
      <c r="LDI183" s="5"/>
      <c r="LDJ183" s="5"/>
      <c r="LDK183" s="5"/>
      <c r="LDL183" s="5"/>
      <c r="LDM183" s="5"/>
      <c r="LDN183" s="5"/>
      <c r="LDO183" s="5"/>
      <c r="LDP183" s="5"/>
      <c r="LDQ183" s="5"/>
      <c r="LDR183" s="5"/>
      <c r="LDS183" s="5"/>
      <c r="LDT183" s="5"/>
      <c r="LDU183" s="5"/>
      <c r="LDV183" s="5"/>
      <c r="LDW183" s="5"/>
      <c r="LDX183" s="5"/>
      <c r="LDY183" s="5"/>
      <c r="LDZ183" s="5"/>
      <c r="LEA183" s="5"/>
      <c r="LEB183" s="5"/>
      <c r="LEC183" s="5"/>
      <c r="LED183" s="5"/>
      <c r="LEE183" s="5"/>
      <c r="LEF183" s="5"/>
      <c r="LEG183" s="5"/>
      <c r="LEH183" s="5"/>
      <c r="LEI183" s="5"/>
      <c r="LEJ183" s="5"/>
      <c r="LEK183" s="5"/>
      <c r="LEL183" s="5"/>
      <c r="LEM183" s="5"/>
      <c r="LEN183" s="5"/>
      <c r="LEO183" s="5"/>
      <c r="LEP183" s="5"/>
      <c r="LEQ183" s="5"/>
      <c r="LER183" s="5"/>
      <c r="LES183" s="5"/>
      <c r="LET183" s="5"/>
      <c r="LEU183" s="5"/>
      <c r="LEV183" s="5"/>
      <c r="LEW183" s="5"/>
      <c r="LEX183" s="5"/>
      <c r="LEY183" s="5"/>
      <c r="LEZ183" s="5"/>
      <c r="LFA183" s="5"/>
      <c r="LFB183" s="5"/>
      <c r="LFC183" s="5"/>
      <c r="LFD183" s="5"/>
      <c r="LFE183" s="5"/>
      <c r="LFF183" s="5"/>
      <c r="LFG183" s="5"/>
      <c r="LFH183" s="5"/>
      <c r="LFI183" s="5"/>
      <c r="LFJ183" s="5"/>
      <c r="LFK183" s="5"/>
      <c r="LFL183" s="5"/>
      <c r="LFM183" s="5"/>
      <c r="LFN183" s="5"/>
      <c r="LFO183" s="5"/>
      <c r="LFP183" s="5"/>
      <c r="LFQ183" s="5"/>
      <c r="LFR183" s="5"/>
      <c r="LFS183" s="5"/>
      <c r="LFT183" s="5"/>
      <c r="LFU183" s="5"/>
      <c r="LFV183" s="5"/>
      <c r="LFW183" s="5"/>
      <c r="LFX183" s="5"/>
      <c r="LFY183" s="5"/>
      <c r="LFZ183" s="5"/>
      <c r="LGA183" s="5"/>
      <c r="LGB183" s="5"/>
      <c r="LGC183" s="5"/>
      <c r="LGD183" s="5"/>
      <c r="LGE183" s="5"/>
      <c r="LGF183" s="5"/>
      <c r="LGG183" s="5"/>
      <c r="LGH183" s="5"/>
      <c r="LGI183" s="5"/>
      <c r="LGJ183" s="5"/>
      <c r="LGK183" s="5"/>
      <c r="LGL183" s="5"/>
      <c r="LGM183" s="5"/>
      <c r="LGN183" s="5"/>
      <c r="LGO183" s="5"/>
      <c r="LGP183" s="5"/>
      <c r="LGQ183" s="5"/>
      <c r="LGR183" s="5"/>
      <c r="LGS183" s="5"/>
      <c r="LGT183" s="5"/>
      <c r="LGU183" s="5"/>
      <c r="LGV183" s="5"/>
      <c r="LGW183" s="5"/>
      <c r="LGX183" s="5"/>
      <c r="LGY183" s="5"/>
      <c r="LGZ183" s="5"/>
      <c r="LHA183" s="5"/>
      <c r="LHB183" s="5"/>
      <c r="LHC183" s="5"/>
      <c r="LHD183" s="5"/>
      <c r="LHE183" s="5"/>
      <c r="LHF183" s="5"/>
      <c r="LHG183" s="5"/>
      <c r="LHH183" s="5"/>
      <c r="LHI183" s="5"/>
      <c r="LHJ183" s="5"/>
      <c r="LHK183" s="5"/>
      <c r="LHL183" s="5"/>
      <c r="LHM183" s="5"/>
      <c r="LHN183" s="5"/>
      <c r="LHO183" s="5"/>
      <c r="LHP183" s="5"/>
      <c r="LHQ183" s="5"/>
      <c r="LHR183" s="5"/>
      <c r="LHS183" s="5"/>
      <c r="LHT183" s="5"/>
      <c r="LHU183" s="5"/>
      <c r="LHV183" s="5"/>
      <c r="LHW183" s="5"/>
      <c r="LHX183" s="5"/>
      <c r="LHY183" s="5"/>
      <c r="LHZ183" s="5"/>
      <c r="LIA183" s="5"/>
      <c r="LIB183" s="5"/>
      <c r="LIC183" s="5"/>
      <c r="LID183" s="5"/>
      <c r="LIE183" s="5"/>
      <c r="LIF183" s="5"/>
      <c r="LIG183" s="5"/>
      <c r="LIH183" s="5"/>
      <c r="LII183" s="5"/>
      <c r="LIJ183" s="5"/>
      <c r="LIK183" s="5"/>
      <c r="LIL183" s="5"/>
      <c r="LIM183" s="5"/>
      <c r="LIN183" s="5"/>
      <c r="LIO183" s="5"/>
      <c r="LIP183" s="5"/>
      <c r="LIQ183" s="5"/>
      <c r="LIR183" s="5"/>
      <c r="LIS183" s="5"/>
      <c r="LIT183" s="5"/>
      <c r="LIU183" s="5"/>
      <c r="LIV183" s="5"/>
      <c r="LIW183" s="5"/>
      <c r="LIX183" s="5"/>
      <c r="LIY183" s="5"/>
      <c r="LIZ183" s="5"/>
      <c r="LJA183" s="5"/>
      <c r="LJB183" s="5"/>
      <c r="LJC183" s="5"/>
      <c r="LJD183" s="5"/>
      <c r="LJE183" s="5"/>
      <c r="LJF183" s="5"/>
      <c r="LJG183" s="5"/>
      <c r="LJH183" s="5"/>
      <c r="LJI183" s="5"/>
      <c r="LJJ183" s="5"/>
      <c r="LJK183" s="5"/>
      <c r="LJL183" s="5"/>
      <c r="LJM183" s="5"/>
      <c r="LJN183" s="5"/>
      <c r="LJO183" s="5"/>
      <c r="LJP183" s="5"/>
      <c r="LJQ183" s="5"/>
      <c r="LJR183" s="5"/>
      <c r="LJS183" s="5"/>
      <c r="LJT183" s="5"/>
      <c r="LJU183" s="5"/>
      <c r="LJV183" s="5"/>
      <c r="LJW183" s="5"/>
      <c r="LJX183" s="5"/>
      <c r="LJY183" s="5"/>
      <c r="LJZ183" s="5"/>
      <c r="LKA183" s="5"/>
      <c r="LKB183" s="5"/>
      <c r="LKC183" s="5"/>
      <c r="LKD183" s="5"/>
      <c r="LKE183" s="5"/>
      <c r="LKF183" s="5"/>
      <c r="LKG183" s="5"/>
      <c r="LKH183" s="5"/>
      <c r="LKI183" s="5"/>
      <c r="LKJ183" s="5"/>
      <c r="LKK183" s="5"/>
      <c r="LKL183" s="5"/>
      <c r="LKM183" s="5"/>
      <c r="LKN183" s="5"/>
      <c r="LKO183" s="5"/>
      <c r="LKP183" s="5"/>
      <c r="LKQ183" s="5"/>
      <c r="LKR183" s="5"/>
      <c r="LKS183" s="5"/>
      <c r="LKT183" s="5"/>
      <c r="LKU183" s="5"/>
      <c r="LKV183" s="5"/>
      <c r="LKW183" s="5"/>
      <c r="LKX183" s="5"/>
      <c r="LKY183" s="5"/>
      <c r="LKZ183" s="5"/>
      <c r="LLA183" s="5"/>
      <c r="LLB183" s="5"/>
      <c r="LLC183" s="5"/>
      <c r="LLD183" s="5"/>
      <c r="LLE183" s="5"/>
      <c r="LLF183" s="5"/>
      <c r="LLG183" s="5"/>
      <c r="LLH183" s="5"/>
      <c r="LLI183" s="5"/>
      <c r="LLJ183" s="5"/>
      <c r="LLK183" s="5"/>
      <c r="LLL183" s="5"/>
      <c r="LLM183" s="5"/>
      <c r="LLN183" s="5"/>
      <c r="LLO183" s="5"/>
      <c r="LLP183" s="5"/>
      <c r="LLQ183" s="5"/>
      <c r="LLR183" s="5"/>
      <c r="LLS183" s="5"/>
      <c r="LLT183" s="5"/>
      <c r="LLU183" s="5"/>
      <c r="LLV183" s="5"/>
      <c r="LLW183" s="5"/>
      <c r="LLX183" s="5"/>
      <c r="LLY183" s="5"/>
      <c r="LLZ183" s="5"/>
      <c r="LMA183" s="5"/>
      <c r="LMB183" s="5"/>
      <c r="LMC183" s="5"/>
      <c r="LMD183" s="5"/>
      <c r="LME183" s="5"/>
      <c r="LMF183" s="5"/>
      <c r="LMG183" s="5"/>
      <c r="LMH183" s="5"/>
      <c r="LMI183" s="5"/>
      <c r="LMJ183" s="5"/>
      <c r="LMK183" s="5"/>
      <c r="LML183" s="5"/>
      <c r="LMM183" s="5"/>
      <c r="LMN183" s="5"/>
      <c r="LMO183" s="5"/>
      <c r="LMP183" s="5"/>
      <c r="LMQ183" s="5"/>
      <c r="LMR183" s="5"/>
      <c r="LMS183" s="5"/>
      <c r="LMT183" s="5"/>
      <c r="LMU183" s="5"/>
      <c r="LMV183" s="5"/>
      <c r="LMW183" s="5"/>
      <c r="LMX183" s="5"/>
      <c r="LMY183" s="5"/>
      <c r="LMZ183" s="5"/>
      <c r="LNA183" s="5"/>
      <c r="LNB183" s="5"/>
      <c r="LNC183" s="5"/>
      <c r="LND183" s="5"/>
      <c r="LNE183" s="5"/>
      <c r="LNF183" s="5"/>
      <c r="LNG183" s="5"/>
      <c r="LNH183" s="5"/>
      <c r="LNI183" s="5"/>
      <c r="LNJ183" s="5"/>
      <c r="LNK183" s="5"/>
      <c r="LNL183" s="5"/>
      <c r="LNM183" s="5"/>
      <c r="LNN183" s="5"/>
      <c r="LNO183" s="5"/>
      <c r="LNP183" s="5"/>
      <c r="LNQ183" s="5"/>
      <c r="LNR183" s="5"/>
      <c r="LNS183" s="5"/>
      <c r="LNT183" s="5"/>
      <c r="LNU183" s="5"/>
      <c r="LNV183" s="5"/>
      <c r="LNW183" s="5"/>
      <c r="LNX183" s="5"/>
      <c r="LNY183" s="5"/>
      <c r="LNZ183" s="5"/>
      <c r="LOA183" s="5"/>
      <c r="LOB183" s="5"/>
      <c r="LOC183" s="5"/>
      <c r="LOD183" s="5"/>
      <c r="LOE183" s="5"/>
      <c r="LOF183" s="5"/>
      <c r="LOG183" s="5"/>
      <c r="LOH183" s="5"/>
      <c r="LOI183" s="5"/>
      <c r="LOJ183" s="5"/>
      <c r="LOK183" s="5"/>
      <c r="LOL183" s="5"/>
      <c r="LOM183" s="5"/>
      <c r="LON183" s="5"/>
      <c r="LOO183" s="5"/>
      <c r="LOP183" s="5"/>
      <c r="LOQ183" s="5"/>
      <c r="LOR183" s="5"/>
      <c r="LOS183" s="5"/>
      <c r="LOT183" s="5"/>
      <c r="LOU183" s="5"/>
      <c r="LOV183" s="5"/>
      <c r="LOW183" s="5"/>
      <c r="LOX183" s="5"/>
      <c r="LOY183" s="5"/>
      <c r="LOZ183" s="5"/>
      <c r="LPA183" s="5"/>
      <c r="LPB183" s="5"/>
      <c r="LPC183" s="5"/>
      <c r="LPD183" s="5"/>
      <c r="LPE183" s="5"/>
      <c r="LPF183" s="5"/>
      <c r="LPG183" s="5"/>
      <c r="LPH183" s="5"/>
      <c r="LPI183" s="5"/>
      <c r="LPJ183" s="5"/>
      <c r="LPK183" s="5"/>
      <c r="LPL183" s="5"/>
      <c r="LPM183" s="5"/>
      <c r="LPN183" s="5"/>
      <c r="LPO183" s="5"/>
      <c r="LPP183" s="5"/>
      <c r="LPQ183" s="5"/>
      <c r="LPR183" s="5"/>
      <c r="LPS183" s="5"/>
      <c r="LPT183" s="5"/>
      <c r="LPU183" s="5"/>
      <c r="LPV183" s="5"/>
      <c r="LPW183" s="5"/>
      <c r="LPX183" s="5"/>
      <c r="LPY183" s="5"/>
      <c r="LPZ183" s="5"/>
      <c r="LQA183" s="5"/>
      <c r="LQB183" s="5"/>
      <c r="LQC183" s="5"/>
      <c r="LQD183" s="5"/>
      <c r="LQE183" s="5"/>
      <c r="LQF183" s="5"/>
      <c r="LQG183" s="5"/>
      <c r="LQH183" s="5"/>
      <c r="LQI183" s="5"/>
      <c r="LQJ183" s="5"/>
      <c r="LQK183" s="5"/>
      <c r="LQL183" s="5"/>
      <c r="LQM183" s="5"/>
      <c r="LQN183" s="5"/>
      <c r="LQO183" s="5"/>
      <c r="LQP183" s="5"/>
      <c r="LQQ183" s="5"/>
      <c r="LQR183" s="5"/>
      <c r="LQS183" s="5"/>
      <c r="LQT183" s="5"/>
      <c r="LQU183" s="5"/>
      <c r="LQV183" s="5"/>
      <c r="LQW183" s="5"/>
      <c r="LQX183" s="5"/>
      <c r="LQY183" s="5"/>
      <c r="LQZ183" s="5"/>
      <c r="LRA183" s="5"/>
      <c r="LRB183" s="5"/>
      <c r="LRC183" s="5"/>
      <c r="LRD183" s="5"/>
      <c r="LRE183" s="5"/>
      <c r="LRF183" s="5"/>
      <c r="LRG183" s="5"/>
      <c r="LRH183" s="5"/>
      <c r="LRI183" s="5"/>
      <c r="LRJ183" s="5"/>
      <c r="LRK183" s="5"/>
      <c r="LRL183" s="5"/>
      <c r="LRM183" s="5"/>
      <c r="LRN183" s="5"/>
      <c r="LRO183" s="5"/>
      <c r="LRP183" s="5"/>
      <c r="LRQ183" s="5"/>
      <c r="LRR183" s="5"/>
      <c r="LRS183" s="5"/>
      <c r="LRT183" s="5"/>
      <c r="LRU183" s="5"/>
      <c r="LRV183" s="5"/>
      <c r="LRW183" s="5"/>
      <c r="LRX183" s="5"/>
      <c r="LRY183" s="5"/>
      <c r="LRZ183" s="5"/>
      <c r="LSA183" s="5"/>
      <c r="LSB183" s="5"/>
      <c r="LSC183" s="5"/>
      <c r="LSD183" s="5"/>
      <c r="LSE183" s="5"/>
      <c r="LSF183" s="5"/>
      <c r="LSG183" s="5"/>
      <c r="LSH183" s="5"/>
      <c r="LSI183" s="5"/>
      <c r="LSJ183" s="5"/>
      <c r="LSK183" s="5"/>
      <c r="LSL183" s="5"/>
      <c r="LSM183" s="5"/>
      <c r="LSN183" s="5"/>
      <c r="LSO183" s="5"/>
      <c r="LSP183" s="5"/>
      <c r="LSQ183" s="5"/>
      <c r="LSR183" s="5"/>
      <c r="LSS183" s="5"/>
      <c r="LST183" s="5"/>
      <c r="LSU183" s="5"/>
      <c r="LSV183" s="5"/>
      <c r="LSW183" s="5"/>
      <c r="LSX183" s="5"/>
      <c r="LSY183" s="5"/>
      <c r="LSZ183" s="5"/>
      <c r="LTA183" s="5"/>
      <c r="LTB183" s="5"/>
      <c r="LTC183" s="5"/>
      <c r="LTD183" s="5"/>
      <c r="LTE183" s="5"/>
      <c r="LTF183" s="5"/>
      <c r="LTG183" s="5"/>
      <c r="LTH183" s="5"/>
      <c r="LTI183" s="5"/>
      <c r="LTJ183" s="5"/>
      <c r="LTK183" s="5"/>
      <c r="LTL183" s="5"/>
      <c r="LTM183" s="5"/>
      <c r="LTN183" s="5"/>
      <c r="LTO183" s="5"/>
      <c r="LTP183" s="5"/>
      <c r="LTQ183" s="5"/>
      <c r="LTR183" s="5"/>
      <c r="LTS183" s="5"/>
      <c r="LTT183" s="5"/>
      <c r="LTU183" s="5"/>
      <c r="LTV183" s="5"/>
      <c r="LTW183" s="5"/>
      <c r="LTX183" s="5"/>
      <c r="LTY183" s="5"/>
      <c r="LTZ183" s="5"/>
      <c r="LUA183" s="5"/>
      <c r="LUB183" s="5"/>
      <c r="LUC183" s="5"/>
      <c r="LUD183" s="5"/>
      <c r="LUE183" s="5"/>
      <c r="LUF183" s="5"/>
      <c r="LUG183" s="5"/>
      <c r="LUH183" s="5"/>
      <c r="LUI183" s="5"/>
      <c r="LUJ183" s="5"/>
      <c r="LUK183" s="5"/>
      <c r="LUL183" s="5"/>
      <c r="LUM183" s="5"/>
      <c r="LUN183" s="5"/>
      <c r="LUO183" s="5"/>
      <c r="LUP183" s="5"/>
      <c r="LUQ183" s="5"/>
      <c r="LUR183" s="5"/>
      <c r="LUS183" s="5"/>
      <c r="LUT183" s="5"/>
      <c r="LUU183" s="5"/>
      <c r="LUV183" s="5"/>
      <c r="LUW183" s="5"/>
      <c r="LUX183" s="5"/>
      <c r="LUY183" s="5"/>
      <c r="LUZ183" s="5"/>
      <c r="LVA183" s="5"/>
      <c r="LVB183" s="5"/>
      <c r="LVC183" s="5"/>
      <c r="LVD183" s="5"/>
      <c r="LVE183" s="5"/>
      <c r="LVF183" s="5"/>
      <c r="LVG183" s="5"/>
      <c r="LVH183" s="5"/>
      <c r="LVI183" s="5"/>
      <c r="LVJ183" s="5"/>
      <c r="LVK183" s="5"/>
      <c r="LVL183" s="5"/>
      <c r="LVM183" s="5"/>
      <c r="LVN183" s="5"/>
      <c r="LVO183" s="5"/>
      <c r="LVP183" s="5"/>
      <c r="LVQ183" s="5"/>
      <c r="LVR183" s="5"/>
      <c r="LVS183" s="5"/>
      <c r="LVT183" s="5"/>
      <c r="LVU183" s="5"/>
      <c r="LVV183" s="5"/>
      <c r="LVW183" s="5"/>
      <c r="LVX183" s="5"/>
      <c r="LVY183" s="5"/>
      <c r="LVZ183" s="5"/>
      <c r="LWA183" s="5"/>
      <c r="LWB183" s="5"/>
      <c r="LWC183" s="5"/>
      <c r="LWD183" s="5"/>
      <c r="LWE183" s="5"/>
      <c r="LWF183" s="5"/>
      <c r="LWG183" s="5"/>
      <c r="LWH183" s="5"/>
      <c r="LWI183" s="5"/>
      <c r="LWJ183" s="5"/>
      <c r="LWK183" s="5"/>
      <c r="LWL183" s="5"/>
      <c r="LWM183" s="5"/>
      <c r="LWN183" s="5"/>
      <c r="LWO183" s="5"/>
      <c r="LWP183" s="5"/>
      <c r="LWQ183" s="5"/>
      <c r="LWR183" s="5"/>
      <c r="LWS183" s="5"/>
      <c r="LWT183" s="5"/>
      <c r="LWU183" s="5"/>
      <c r="LWV183" s="5"/>
      <c r="LWW183" s="5"/>
      <c r="LWX183" s="5"/>
      <c r="LWY183" s="5"/>
      <c r="LWZ183" s="5"/>
      <c r="LXA183" s="5"/>
      <c r="LXB183" s="5"/>
      <c r="LXC183" s="5"/>
      <c r="LXD183" s="5"/>
      <c r="LXE183" s="5"/>
      <c r="LXF183" s="5"/>
      <c r="LXG183" s="5"/>
      <c r="LXH183" s="5"/>
      <c r="LXI183" s="5"/>
      <c r="LXJ183" s="5"/>
      <c r="LXK183" s="5"/>
      <c r="LXL183" s="5"/>
      <c r="LXM183" s="5"/>
      <c r="LXN183" s="5"/>
      <c r="LXO183" s="5"/>
      <c r="LXP183" s="5"/>
      <c r="LXQ183" s="5"/>
      <c r="LXR183" s="5"/>
      <c r="LXS183" s="5"/>
      <c r="LXT183" s="5"/>
      <c r="LXU183" s="5"/>
      <c r="LXV183" s="5"/>
      <c r="LXW183" s="5"/>
      <c r="LXX183" s="5"/>
      <c r="LXY183" s="5"/>
      <c r="LXZ183" s="5"/>
      <c r="LYA183" s="5"/>
      <c r="LYB183" s="5"/>
      <c r="LYC183" s="5"/>
      <c r="LYD183" s="5"/>
      <c r="LYE183" s="5"/>
      <c r="LYF183" s="5"/>
      <c r="LYG183" s="5"/>
      <c r="LYH183" s="5"/>
      <c r="LYI183" s="5"/>
      <c r="LYJ183" s="5"/>
      <c r="LYK183" s="5"/>
      <c r="LYL183" s="5"/>
      <c r="LYM183" s="5"/>
      <c r="LYN183" s="5"/>
      <c r="LYO183" s="5"/>
      <c r="LYP183" s="5"/>
      <c r="LYQ183" s="5"/>
      <c r="LYR183" s="5"/>
      <c r="LYS183" s="5"/>
      <c r="LYT183" s="5"/>
      <c r="LYU183" s="5"/>
      <c r="LYV183" s="5"/>
      <c r="LYW183" s="5"/>
      <c r="LYX183" s="5"/>
      <c r="LYY183" s="5"/>
      <c r="LYZ183" s="5"/>
      <c r="LZA183" s="5"/>
      <c r="LZB183" s="5"/>
      <c r="LZC183" s="5"/>
      <c r="LZD183" s="5"/>
      <c r="LZE183" s="5"/>
      <c r="LZF183" s="5"/>
      <c r="LZG183" s="5"/>
      <c r="LZH183" s="5"/>
      <c r="LZI183" s="5"/>
      <c r="LZJ183" s="5"/>
      <c r="LZK183" s="5"/>
      <c r="LZL183" s="5"/>
      <c r="LZM183" s="5"/>
      <c r="LZN183" s="5"/>
      <c r="LZO183" s="5"/>
      <c r="LZP183" s="5"/>
      <c r="LZQ183" s="5"/>
      <c r="LZR183" s="5"/>
      <c r="LZS183" s="5"/>
      <c r="LZT183" s="5"/>
      <c r="LZU183" s="5"/>
      <c r="LZV183" s="5"/>
      <c r="LZW183" s="5"/>
      <c r="LZX183" s="5"/>
      <c r="LZY183" s="5"/>
      <c r="LZZ183" s="5"/>
      <c r="MAA183" s="5"/>
      <c r="MAB183" s="5"/>
      <c r="MAC183" s="5"/>
      <c r="MAD183" s="5"/>
      <c r="MAE183" s="5"/>
      <c r="MAF183" s="5"/>
      <c r="MAG183" s="5"/>
      <c r="MAH183" s="5"/>
      <c r="MAI183" s="5"/>
      <c r="MAJ183" s="5"/>
      <c r="MAK183" s="5"/>
      <c r="MAL183" s="5"/>
      <c r="MAM183" s="5"/>
      <c r="MAN183" s="5"/>
      <c r="MAO183" s="5"/>
      <c r="MAP183" s="5"/>
      <c r="MAQ183" s="5"/>
      <c r="MAR183" s="5"/>
      <c r="MAS183" s="5"/>
      <c r="MAT183" s="5"/>
      <c r="MAU183" s="5"/>
      <c r="MAV183" s="5"/>
      <c r="MAW183" s="5"/>
      <c r="MAX183" s="5"/>
      <c r="MAY183" s="5"/>
      <c r="MAZ183" s="5"/>
      <c r="MBA183" s="5"/>
      <c r="MBB183" s="5"/>
      <c r="MBC183" s="5"/>
      <c r="MBD183" s="5"/>
      <c r="MBE183" s="5"/>
      <c r="MBF183" s="5"/>
      <c r="MBG183" s="5"/>
      <c r="MBH183" s="5"/>
      <c r="MBI183" s="5"/>
      <c r="MBJ183" s="5"/>
      <c r="MBK183" s="5"/>
      <c r="MBL183" s="5"/>
      <c r="MBM183" s="5"/>
      <c r="MBN183" s="5"/>
      <c r="MBO183" s="5"/>
      <c r="MBP183" s="5"/>
      <c r="MBQ183" s="5"/>
      <c r="MBR183" s="5"/>
      <c r="MBS183" s="5"/>
      <c r="MBT183" s="5"/>
      <c r="MBU183" s="5"/>
      <c r="MBV183" s="5"/>
      <c r="MBW183" s="5"/>
      <c r="MBX183" s="5"/>
      <c r="MBY183" s="5"/>
      <c r="MBZ183" s="5"/>
      <c r="MCA183" s="5"/>
      <c r="MCB183" s="5"/>
      <c r="MCC183" s="5"/>
      <c r="MCD183" s="5"/>
      <c r="MCE183" s="5"/>
      <c r="MCF183" s="5"/>
      <c r="MCG183" s="5"/>
      <c r="MCH183" s="5"/>
      <c r="MCI183" s="5"/>
      <c r="MCJ183" s="5"/>
      <c r="MCK183" s="5"/>
      <c r="MCL183" s="5"/>
      <c r="MCM183" s="5"/>
      <c r="MCN183" s="5"/>
      <c r="MCO183" s="5"/>
      <c r="MCP183" s="5"/>
      <c r="MCQ183" s="5"/>
      <c r="MCR183" s="5"/>
      <c r="MCS183" s="5"/>
      <c r="MCT183" s="5"/>
      <c r="MCU183" s="5"/>
      <c r="MCV183" s="5"/>
      <c r="MCW183" s="5"/>
      <c r="MCX183" s="5"/>
      <c r="MCY183" s="5"/>
      <c r="MCZ183" s="5"/>
      <c r="MDA183" s="5"/>
      <c r="MDB183" s="5"/>
      <c r="MDC183" s="5"/>
      <c r="MDD183" s="5"/>
      <c r="MDE183" s="5"/>
      <c r="MDF183" s="5"/>
      <c r="MDG183" s="5"/>
      <c r="MDH183" s="5"/>
      <c r="MDI183" s="5"/>
      <c r="MDJ183" s="5"/>
      <c r="MDK183" s="5"/>
      <c r="MDL183" s="5"/>
      <c r="MDM183" s="5"/>
      <c r="MDN183" s="5"/>
      <c r="MDO183" s="5"/>
      <c r="MDP183" s="5"/>
      <c r="MDQ183" s="5"/>
      <c r="MDR183" s="5"/>
      <c r="MDS183" s="5"/>
      <c r="MDT183" s="5"/>
      <c r="MDU183" s="5"/>
      <c r="MDV183" s="5"/>
      <c r="MDW183" s="5"/>
      <c r="MDX183" s="5"/>
      <c r="MDY183" s="5"/>
      <c r="MDZ183" s="5"/>
      <c r="MEA183" s="5"/>
      <c r="MEB183" s="5"/>
      <c r="MEC183" s="5"/>
      <c r="MED183" s="5"/>
      <c r="MEE183" s="5"/>
      <c r="MEF183" s="5"/>
      <c r="MEG183" s="5"/>
      <c r="MEH183" s="5"/>
      <c r="MEI183" s="5"/>
      <c r="MEJ183" s="5"/>
      <c r="MEK183" s="5"/>
      <c r="MEL183" s="5"/>
      <c r="MEM183" s="5"/>
      <c r="MEN183" s="5"/>
      <c r="MEO183" s="5"/>
      <c r="MEP183" s="5"/>
      <c r="MEQ183" s="5"/>
      <c r="MER183" s="5"/>
      <c r="MES183" s="5"/>
      <c r="MET183" s="5"/>
      <c r="MEU183" s="5"/>
      <c r="MEV183" s="5"/>
      <c r="MEW183" s="5"/>
      <c r="MEX183" s="5"/>
      <c r="MEY183" s="5"/>
      <c r="MEZ183" s="5"/>
      <c r="MFA183" s="5"/>
      <c r="MFB183" s="5"/>
      <c r="MFC183" s="5"/>
      <c r="MFD183" s="5"/>
      <c r="MFE183" s="5"/>
      <c r="MFF183" s="5"/>
      <c r="MFG183" s="5"/>
      <c r="MFH183" s="5"/>
      <c r="MFI183" s="5"/>
      <c r="MFJ183" s="5"/>
      <c r="MFK183" s="5"/>
      <c r="MFL183" s="5"/>
      <c r="MFM183" s="5"/>
      <c r="MFN183" s="5"/>
      <c r="MFO183" s="5"/>
      <c r="MFP183" s="5"/>
      <c r="MFQ183" s="5"/>
      <c r="MFR183" s="5"/>
      <c r="MFS183" s="5"/>
      <c r="MFT183" s="5"/>
      <c r="MFU183" s="5"/>
      <c r="MFV183" s="5"/>
      <c r="MFW183" s="5"/>
      <c r="MFX183" s="5"/>
      <c r="MFY183" s="5"/>
      <c r="MFZ183" s="5"/>
      <c r="MGA183" s="5"/>
      <c r="MGB183" s="5"/>
      <c r="MGC183" s="5"/>
      <c r="MGD183" s="5"/>
      <c r="MGE183" s="5"/>
      <c r="MGF183" s="5"/>
      <c r="MGG183" s="5"/>
      <c r="MGH183" s="5"/>
      <c r="MGI183" s="5"/>
      <c r="MGJ183" s="5"/>
      <c r="MGK183" s="5"/>
      <c r="MGL183" s="5"/>
      <c r="MGM183" s="5"/>
      <c r="MGN183" s="5"/>
      <c r="MGO183" s="5"/>
      <c r="MGP183" s="5"/>
      <c r="MGQ183" s="5"/>
      <c r="MGR183" s="5"/>
      <c r="MGS183" s="5"/>
      <c r="MGT183" s="5"/>
      <c r="MGU183" s="5"/>
      <c r="MGV183" s="5"/>
      <c r="MGW183" s="5"/>
      <c r="MGX183" s="5"/>
      <c r="MGY183" s="5"/>
      <c r="MGZ183" s="5"/>
      <c r="MHA183" s="5"/>
      <c r="MHB183" s="5"/>
      <c r="MHC183" s="5"/>
      <c r="MHD183" s="5"/>
      <c r="MHE183" s="5"/>
      <c r="MHF183" s="5"/>
      <c r="MHG183" s="5"/>
      <c r="MHH183" s="5"/>
      <c r="MHI183" s="5"/>
      <c r="MHJ183" s="5"/>
      <c r="MHK183" s="5"/>
      <c r="MHL183" s="5"/>
      <c r="MHM183" s="5"/>
      <c r="MHN183" s="5"/>
      <c r="MHO183" s="5"/>
      <c r="MHP183" s="5"/>
      <c r="MHQ183" s="5"/>
      <c r="MHR183" s="5"/>
      <c r="MHS183" s="5"/>
      <c r="MHT183" s="5"/>
      <c r="MHU183" s="5"/>
      <c r="MHV183" s="5"/>
      <c r="MHW183" s="5"/>
      <c r="MHX183" s="5"/>
      <c r="MHY183" s="5"/>
      <c r="MHZ183" s="5"/>
      <c r="MIA183" s="5"/>
      <c r="MIB183" s="5"/>
      <c r="MIC183" s="5"/>
      <c r="MID183" s="5"/>
      <c r="MIE183" s="5"/>
      <c r="MIF183" s="5"/>
      <c r="MIG183" s="5"/>
      <c r="MIH183" s="5"/>
      <c r="MII183" s="5"/>
      <c r="MIJ183" s="5"/>
      <c r="MIK183" s="5"/>
      <c r="MIL183" s="5"/>
      <c r="MIM183" s="5"/>
      <c r="MIN183" s="5"/>
      <c r="MIO183" s="5"/>
      <c r="MIP183" s="5"/>
      <c r="MIQ183" s="5"/>
      <c r="MIR183" s="5"/>
      <c r="MIS183" s="5"/>
      <c r="MIT183" s="5"/>
      <c r="MIU183" s="5"/>
      <c r="MIV183" s="5"/>
      <c r="MIW183" s="5"/>
      <c r="MIX183" s="5"/>
      <c r="MIY183" s="5"/>
      <c r="MIZ183" s="5"/>
      <c r="MJA183" s="5"/>
      <c r="MJB183" s="5"/>
      <c r="MJC183" s="5"/>
      <c r="MJD183" s="5"/>
      <c r="MJE183" s="5"/>
      <c r="MJF183" s="5"/>
      <c r="MJG183" s="5"/>
      <c r="MJH183" s="5"/>
      <c r="MJI183" s="5"/>
      <c r="MJJ183" s="5"/>
      <c r="MJK183" s="5"/>
      <c r="MJL183" s="5"/>
      <c r="MJM183" s="5"/>
      <c r="MJN183" s="5"/>
      <c r="MJO183" s="5"/>
      <c r="MJP183" s="5"/>
      <c r="MJQ183" s="5"/>
      <c r="MJR183" s="5"/>
      <c r="MJS183" s="5"/>
      <c r="MJT183" s="5"/>
      <c r="MJU183" s="5"/>
      <c r="MJV183" s="5"/>
      <c r="MJW183" s="5"/>
      <c r="MJX183" s="5"/>
      <c r="MJY183" s="5"/>
      <c r="MJZ183" s="5"/>
      <c r="MKA183" s="5"/>
      <c r="MKB183" s="5"/>
      <c r="MKC183" s="5"/>
      <c r="MKD183" s="5"/>
      <c r="MKE183" s="5"/>
      <c r="MKF183" s="5"/>
      <c r="MKG183" s="5"/>
      <c r="MKH183" s="5"/>
      <c r="MKI183" s="5"/>
      <c r="MKJ183" s="5"/>
      <c r="MKK183" s="5"/>
      <c r="MKL183" s="5"/>
      <c r="MKM183" s="5"/>
      <c r="MKN183" s="5"/>
      <c r="MKO183" s="5"/>
      <c r="MKP183" s="5"/>
      <c r="MKQ183" s="5"/>
      <c r="MKR183" s="5"/>
      <c r="MKS183" s="5"/>
      <c r="MKT183" s="5"/>
      <c r="MKU183" s="5"/>
      <c r="MKV183" s="5"/>
      <c r="MKW183" s="5"/>
      <c r="MKX183" s="5"/>
      <c r="MKY183" s="5"/>
      <c r="MKZ183" s="5"/>
      <c r="MLA183" s="5"/>
      <c r="MLB183" s="5"/>
      <c r="MLC183" s="5"/>
      <c r="MLD183" s="5"/>
      <c r="MLE183" s="5"/>
      <c r="MLF183" s="5"/>
      <c r="MLG183" s="5"/>
      <c r="MLH183" s="5"/>
      <c r="MLI183" s="5"/>
      <c r="MLJ183" s="5"/>
      <c r="MLK183" s="5"/>
      <c r="MLL183" s="5"/>
      <c r="MLM183" s="5"/>
      <c r="MLN183" s="5"/>
      <c r="MLO183" s="5"/>
      <c r="MLP183" s="5"/>
      <c r="MLQ183" s="5"/>
      <c r="MLR183" s="5"/>
      <c r="MLS183" s="5"/>
      <c r="MLT183" s="5"/>
      <c r="MLU183" s="5"/>
      <c r="MLV183" s="5"/>
      <c r="MLW183" s="5"/>
      <c r="MLX183" s="5"/>
      <c r="MLY183" s="5"/>
      <c r="MLZ183" s="5"/>
      <c r="MMA183" s="5"/>
      <c r="MMB183" s="5"/>
      <c r="MMC183" s="5"/>
      <c r="MMD183" s="5"/>
      <c r="MME183" s="5"/>
      <c r="MMF183" s="5"/>
      <c r="MMG183" s="5"/>
      <c r="MMH183" s="5"/>
      <c r="MMI183" s="5"/>
      <c r="MMJ183" s="5"/>
      <c r="MMK183" s="5"/>
      <c r="MML183" s="5"/>
      <c r="MMM183" s="5"/>
      <c r="MMN183" s="5"/>
      <c r="MMO183" s="5"/>
      <c r="MMP183" s="5"/>
      <c r="MMQ183" s="5"/>
      <c r="MMR183" s="5"/>
      <c r="MMS183" s="5"/>
      <c r="MMT183" s="5"/>
      <c r="MMU183" s="5"/>
      <c r="MMV183" s="5"/>
      <c r="MMW183" s="5"/>
      <c r="MMX183" s="5"/>
      <c r="MMY183" s="5"/>
      <c r="MMZ183" s="5"/>
      <c r="MNA183" s="5"/>
      <c r="MNB183" s="5"/>
      <c r="MNC183" s="5"/>
      <c r="MND183" s="5"/>
      <c r="MNE183" s="5"/>
      <c r="MNF183" s="5"/>
      <c r="MNG183" s="5"/>
      <c r="MNH183" s="5"/>
      <c r="MNI183" s="5"/>
      <c r="MNJ183" s="5"/>
      <c r="MNK183" s="5"/>
      <c r="MNL183" s="5"/>
      <c r="MNM183" s="5"/>
      <c r="MNN183" s="5"/>
      <c r="MNO183" s="5"/>
      <c r="MNP183" s="5"/>
      <c r="MNQ183" s="5"/>
      <c r="MNR183" s="5"/>
      <c r="MNS183" s="5"/>
      <c r="MNT183" s="5"/>
      <c r="MNU183" s="5"/>
      <c r="MNV183" s="5"/>
      <c r="MNW183" s="5"/>
      <c r="MNX183" s="5"/>
      <c r="MNY183" s="5"/>
      <c r="MNZ183" s="5"/>
      <c r="MOA183" s="5"/>
      <c r="MOB183" s="5"/>
      <c r="MOC183" s="5"/>
      <c r="MOD183" s="5"/>
      <c r="MOE183" s="5"/>
      <c r="MOF183" s="5"/>
      <c r="MOG183" s="5"/>
      <c r="MOH183" s="5"/>
      <c r="MOI183" s="5"/>
      <c r="MOJ183" s="5"/>
      <c r="MOK183" s="5"/>
      <c r="MOL183" s="5"/>
      <c r="MOM183" s="5"/>
      <c r="MON183" s="5"/>
      <c r="MOO183" s="5"/>
      <c r="MOP183" s="5"/>
      <c r="MOQ183" s="5"/>
      <c r="MOR183" s="5"/>
      <c r="MOS183" s="5"/>
      <c r="MOT183" s="5"/>
      <c r="MOU183" s="5"/>
      <c r="MOV183" s="5"/>
      <c r="MOW183" s="5"/>
      <c r="MOX183" s="5"/>
      <c r="MOY183" s="5"/>
      <c r="MOZ183" s="5"/>
      <c r="MPA183" s="5"/>
      <c r="MPB183" s="5"/>
      <c r="MPC183" s="5"/>
      <c r="MPD183" s="5"/>
      <c r="MPE183" s="5"/>
      <c r="MPF183" s="5"/>
      <c r="MPG183" s="5"/>
      <c r="MPH183" s="5"/>
      <c r="MPI183" s="5"/>
      <c r="MPJ183" s="5"/>
      <c r="MPK183" s="5"/>
      <c r="MPL183" s="5"/>
      <c r="MPM183" s="5"/>
      <c r="MPN183" s="5"/>
      <c r="MPO183" s="5"/>
      <c r="MPP183" s="5"/>
      <c r="MPQ183" s="5"/>
      <c r="MPR183" s="5"/>
      <c r="MPS183" s="5"/>
      <c r="MPT183" s="5"/>
      <c r="MPU183" s="5"/>
      <c r="MPV183" s="5"/>
      <c r="MPW183" s="5"/>
      <c r="MPX183" s="5"/>
      <c r="MPY183" s="5"/>
      <c r="MPZ183" s="5"/>
      <c r="MQA183" s="5"/>
      <c r="MQB183" s="5"/>
      <c r="MQC183" s="5"/>
      <c r="MQD183" s="5"/>
      <c r="MQE183" s="5"/>
      <c r="MQF183" s="5"/>
      <c r="MQG183" s="5"/>
      <c r="MQH183" s="5"/>
      <c r="MQI183" s="5"/>
      <c r="MQJ183" s="5"/>
      <c r="MQK183" s="5"/>
      <c r="MQL183" s="5"/>
      <c r="MQM183" s="5"/>
      <c r="MQN183" s="5"/>
      <c r="MQO183" s="5"/>
      <c r="MQP183" s="5"/>
      <c r="MQQ183" s="5"/>
      <c r="MQR183" s="5"/>
      <c r="MQS183" s="5"/>
      <c r="MQT183" s="5"/>
      <c r="MQU183" s="5"/>
      <c r="MQV183" s="5"/>
      <c r="MQW183" s="5"/>
      <c r="MQX183" s="5"/>
      <c r="MQY183" s="5"/>
      <c r="MQZ183" s="5"/>
      <c r="MRA183" s="5"/>
      <c r="MRB183" s="5"/>
      <c r="MRC183" s="5"/>
      <c r="MRD183" s="5"/>
      <c r="MRE183" s="5"/>
      <c r="MRF183" s="5"/>
      <c r="MRG183" s="5"/>
      <c r="MRH183" s="5"/>
      <c r="MRI183" s="5"/>
      <c r="MRJ183" s="5"/>
      <c r="MRK183" s="5"/>
      <c r="MRL183" s="5"/>
      <c r="MRM183" s="5"/>
      <c r="MRN183" s="5"/>
      <c r="MRO183" s="5"/>
      <c r="MRP183" s="5"/>
      <c r="MRQ183" s="5"/>
      <c r="MRR183" s="5"/>
      <c r="MRS183" s="5"/>
      <c r="MRT183" s="5"/>
      <c r="MRU183" s="5"/>
      <c r="MRV183" s="5"/>
      <c r="MRW183" s="5"/>
      <c r="MRX183" s="5"/>
      <c r="MRY183" s="5"/>
      <c r="MRZ183" s="5"/>
      <c r="MSA183" s="5"/>
      <c r="MSB183" s="5"/>
      <c r="MSC183" s="5"/>
      <c r="MSD183" s="5"/>
      <c r="MSE183" s="5"/>
      <c r="MSF183" s="5"/>
      <c r="MSG183" s="5"/>
      <c r="MSH183" s="5"/>
      <c r="MSI183" s="5"/>
      <c r="MSJ183" s="5"/>
      <c r="MSK183" s="5"/>
      <c r="MSL183" s="5"/>
      <c r="MSM183" s="5"/>
      <c r="MSN183" s="5"/>
      <c r="MSO183" s="5"/>
      <c r="MSP183" s="5"/>
      <c r="MSQ183" s="5"/>
      <c r="MSR183" s="5"/>
      <c r="MSS183" s="5"/>
      <c r="MST183" s="5"/>
      <c r="MSU183" s="5"/>
      <c r="MSV183" s="5"/>
      <c r="MSW183" s="5"/>
      <c r="MSX183" s="5"/>
      <c r="MSY183" s="5"/>
      <c r="MSZ183" s="5"/>
      <c r="MTA183" s="5"/>
      <c r="MTB183" s="5"/>
      <c r="MTC183" s="5"/>
      <c r="MTD183" s="5"/>
      <c r="MTE183" s="5"/>
      <c r="MTF183" s="5"/>
      <c r="MTG183" s="5"/>
      <c r="MTH183" s="5"/>
      <c r="MTI183" s="5"/>
      <c r="MTJ183" s="5"/>
      <c r="MTK183" s="5"/>
      <c r="MTL183" s="5"/>
      <c r="MTM183" s="5"/>
      <c r="MTN183" s="5"/>
      <c r="MTO183" s="5"/>
      <c r="MTP183" s="5"/>
      <c r="MTQ183" s="5"/>
      <c r="MTR183" s="5"/>
      <c r="MTS183" s="5"/>
      <c r="MTT183" s="5"/>
      <c r="MTU183" s="5"/>
      <c r="MTV183" s="5"/>
      <c r="MTW183" s="5"/>
      <c r="MTX183" s="5"/>
      <c r="MTY183" s="5"/>
      <c r="MTZ183" s="5"/>
      <c r="MUA183" s="5"/>
      <c r="MUB183" s="5"/>
      <c r="MUC183" s="5"/>
      <c r="MUD183" s="5"/>
      <c r="MUE183" s="5"/>
      <c r="MUF183" s="5"/>
      <c r="MUG183" s="5"/>
      <c r="MUH183" s="5"/>
      <c r="MUI183" s="5"/>
      <c r="MUJ183" s="5"/>
      <c r="MUK183" s="5"/>
      <c r="MUL183" s="5"/>
      <c r="MUM183" s="5"/>
      <c r="MUN183" s="5"/>
      <c r="MUO183" s="5"/>
      <c r="MUP183" s="5"/>
      <c r="MUQ183" s="5"/>
      <c r="MUR183" s="5"/>
      <c r="MUS183" s="5"/>
      <c r="MUT183" s="5"/>
      <c r="MUU183" s="5"/>
      <c r="MUV183" s="5"/>
      <c r="MUW183" s="5"/>
      <c r="MUX183" s="5"/>
      <c r="MUY183" s="5"/>
      <c r="MUZ183" s="5"/>
      <c r="MVA183" s="5"/>
      <c r="MVB183" s="5"/>
      <c r="MVC183" s="5"/>
      <c r="MVD183" s="5"/>
      <c r="MVE183" s="5"/>
      <c r="MVF183" s="5"/>
      <c r="MVG183" s="5"/>
      <c r="MVH183" s="5"/>
      <c r="MVI183" s="5"/>
      <c r="MVJ183" s="5"/>
      <c r="MVK183" s="5"/>
      <c r="MVL183" s="5"/>
      <c r="MVM183" s="5"/>
      <c r="MVN183" s="5"/>
      <c r="MVO183" s="5"/>
      <c r="MVP183" s="5"/>
      <c r="MVQ183" s="5"/>
      <c r="MVR183" s="5"/>
      <c r="MVS183" s="5"/>
      <c r="MVT183" s="5"/>
      <c r="MVU183" s="5"/>
      <c r="MVV183" s="5"/>
      <c r="MVW183" s="5"/>
      <c r="MVX183" s="5"/>
      <c r="MVY183" s="5"/>
      <c r="MVZ183" s="5"/>
      <c r="MWA183" s="5"/>
      <c r="MWB183" s="5"/>
      <c r="MWC183" s="5"/>
      <c r="MWD183" s="5"/>
      <c r="MWE183" s="5"/>
      <c r="MWF183" s="5"/>
      <c r="MWG183" s="5"/>
      <c r="MWH183" s="5"/>
      <c r="MWI183" s="5"/>
      <c r="MWJ183" s="5"/>
      <c r="MWK183" s="5"/>
      <c r="MWL183" s="5"/>
      <c r="MWM183" s="5"/>
      <c r="MWN183" s="5"/>
      <c r="MWO183" s="5"/>
      <c r="MWP183" s="5"/>
      <c r="MWQ183" s="5"/>
      <c r="MWR183" s="5"/>
      <c r="MWS183" s="5"/>
      <c r="MWT183" s="5"/>
      <c r="MWU183" s="5"/>
      <c r="MWV183" s="5"/>
      <c r="MWW183" s="5"/>
      <c r="MWX183" s="5"/>
      <c r="MWY183" s="5"/>
      <c r="MWZ183" s="5"/>
      <c r="MXA183" s="5"/>
      <c r="MXB183" s="5"/>
      <c r="MXC183" s="5"/>
      <c r="MXD183" s="5"/>
      <c r="MXE183" s="5"/>
      <c r="MXF183" s="5"/>
      <c r="MXG183" s="5"/>
      <c r="MXH183" s="5"/>
      <c r="MXI183" s="5"/>
      <c r="MXJ183" s="5"/>
      <c r="MXK183" s="5"/>
      <c r="MXL183" s="5"/>
      <c r="MXM183" s="5"/>
      <c r="MXN183" s="5"/>
      <c r="MXO183" s="5"/>
      <c r="MXP183" s="5"/>
      <c r="MXQ183" s="5"/>
      <c r="MXR183" s="5"/>
      <c r="MXS183" s="5"/>
      <c r="MXT183" s="5"/>
      <c r="MXU183" s="5"/>
      <c r="MXV183" s="5"/>
      <c r="MXW183" s="5"/>
      <c r="MXX183" s="5"/>
      <c r="MXY183" s="5"/>
      <c r="MXZ183" s="5"/>
      <c r="MYA183" s="5"/>
      <c r="MYB183" s="5"/>
      <c r="MYC183" s="5"/>
      <c r="MYD183" s="5"/>
      <c r="MYE183" s="5"/>
      <c r="MYF183" s="5"/>
      <c r="MYG183" s="5"/>
      <c r="MYH183" s="5"/>
      <c r="MYI183" s="5"/>
      <c r="MYJ183" s="5"/>
      <c r="MYK183" s="5"/>
      <c r="MYL183" s="5"/>
      <c r="MYM183" s="5"/>
      <c r="MYN183" s="5"/>
      <c r="MYO183" s="5"/>
      <c r="MYP183" s="5"/>
      <c r="MYQ183" s="5"/>
      <c r="MYR183" s="5"/>
      <c r="MYS183" s="5"/>
      <c r="MYT183" s="5"/>
      <c r="MYU183" s="5"/>
      <c r="MYV183" s="5"/>
      <c r="MYW183" s="5"/>
      <c r="MYX183" s="5"/>
      <c r="MYY183" s="5"/>
      <c r="MYZ183" s="5"/>
      <c r="MZA183" s="5"/>
      <c r="MZB183" s="5"/>
      <c r="MZC183" s="5"/>
      <c r="MZD183" s="5"/>
      <c r="MZE183" s="5"/>
      <c r="MZF183" s="5"/>
      <c r="MZG183" s="5"/>
      <c r="MZH183" s="5"/>
      <c r="MZI183" s="5"/>
      <c r="MZJ183" s="5"/>
      <c r="MZK183" s="5"/>
      <c r="MZL183" s="5"/>
      <c r="MZM183" s="5"/>
      <c r="MZN183" s="5"/>
      <c r="MZO183" s="5"/>
      <c r="MZP183" s="5"/>
      <c r="MZQ183" s="5"/>
      <c r="MZR183" s="5"/>
      <c r="MZS183" s="5"/>
      <c r="MZT183" s="5"/>
      <c r="MZU183" s="5"/>
      <c r="MZV183" s="5"/>
      <c r="MZW183" s="5"/>
      <c r="MZX183" s="5"/>
      <c r="MZY183" s="5"/>
      <c r="MZZ183" s="5"/>
      <c r="NAA183" s="5"/>
      <c r="NAB183" s="5"/>
      <c r="NAC183" s="5"/>
      <c r="NAD183" s="5"/>
      <c r="NAE183" s="5"/>
      <c r="NAF183" s="5"/>
      <c r="NAG183" s="5"/>
      <c r="NAH183" s="5"/>
      <c r="NAI183" s="5"/>
      <c r="NAJ183" s="5"/>
      <c r="NAK183" s="5"/>
      <c r="NAL183" s="5"/>
      <c r="NAM183" s="5"/>
      <c r="NAN183" s="5"/>
      <c r="NAO183" s="5"/>
      <c r="NAP183" s="5"/>
      <c r="NAQ183" s="5"/>
      <c r="NAR183" s="5"/>
      <c r="NAS183" s="5"/>
      <c r="NAT183" s="5"/>
      <c r="NAU183" s="5"/>
      <c r="NAV183" s="5"/>
      <c r="NAW183" s="5"/>
      <c r="NAX183" s="5"/>
      <c r="NAY183" s="5"/>
      <c r="NAZ183" s="5"/>
      <c r="NBA183" s="5"/>
      <c r="NBB183" s="5"/>
      <c r="NBC183" s="5"/>
      <c r="NBD183" s="5"/>
      <c r="NBE183" s="5"/>
      <c r="NBF183" s="5"/>
      <c r="NBG183" s="5"/>
      <c r="NBH183" s="5"/>
      <c r="NBI183" s="5"/>
      <c r="NBJ183" s="5"/>
      <c r="NBK183" s="5"/>
      <c r="NBL183" s="5"/>
      <c r="NBM183" s="5"/>
      <c r="NBN183" s="5"/>
      <c r="NBO183" s="5"/>
      <c r="NBP183" s="5"/>
      <c r="NBQ183" s="5"/>
      <c r="NBR183" s="5"/>
      <c r="NBS183" s="5"/>
      <c r="NBT183" s="5"/>
      <c r="NBU183" s="5"/>
      <c r="NBV183" s="5"/>
      <c r="NBW183" s="5"/>
      <c r="NBX183" s="5"/>
      <c r="NBY183" s="5"/>
      <c r="NBZ183" s="5"/>
      <c r="NCA183" s="5"/>
      <c r="NCB183" s="5"/>
      <c r="NCC183" s="5"/>
      <c r="NCD183" s="5"/>
      <c r="NCE183" s="5"/>
      <c r="NCF183" s="5"/>
      <c r="NCG183" s="5"/>
      <c r="NCH183" s="5"/>
      <c r="NCI183" s="5"/>
      <c r="NCJ183" s="5"/>
      <c r="NCK183" s="5"/>
      <c r="NCL183" s="5"/>
      <c r="NCM183" s="5"/>
      <c r="NCN183" s="5"/>
      <c r="NCO183" s="5"/>
      <c r="NCP183" s="5"/>
      <c r="NCQ183" s="5"/>
      <c r="NCR183" s="5"/>
      <c r="NCS183" s="5"/>
      <c r="NCT183" s="5"/>
      <c r="NCU183" s="5"/>
      <c r="NCV183" s="5"/>
      <c r="NCW183" s="5"/>
      <c r="NCX183" s="5"/>
      <c r="NCY183" s="5"/>
      <c r="NCZ183" s="5"/>
      <c r="NDA183" s="5"/>
      <c r="NDB183" s="5"/>
      <c r="NDC183" s="5"/>
      <c r="NDD183" s="5"/>
      <c r="NDE183" s="5"/>
      <c r="NDF183" s="5"/>
      <c r="NDG183" s="5"/>
      <c r="NDH183" s="5"/>
      <c r="NDI183" s="5"/>
      <c r="NDJ183" s="5"/>
      <c r="NDK183" s="5"/>
      <c r="NDL183" s="5"/>
      <c r="NDM183" s="5"/>
      <c r="NDN183" s="5"/>
      <c r="NDO183" s="5"/>
      <c r="NDP183" s="5"/>
      <c r="NDQ183" s="5"/>
      <c r="NDR183" s="5"/>
      <c r="NDS183" s="5"/>
      <c r="NDT183" s="5"/>
      <c r="NDU183" s="5"/>
      <c r="NDV183" s="5"/>
      <c r="NDW183" s="5"/>
      <c r="NDX183" s="5"/>
      <c r="NDY183" s="5"/>
      <c r="NDZ183" s="5"/>
      <c r="NEA183" s="5"/>
      <c r="NEB183" s="5"/>
      <c r="NEC183" s="5"/>
      <c r="NED183" s="5"/>
      <c r="NEE183" s="5"/>
      <c r="NEF183" s="5"/>
      <c r="NEG183" s="5"/>
      <c r="NEH183" s="5"/>
      <c r="NEI183" s="5"/>
      <c r="NEJ183" s="5"/>
      <c r="NEK183" s="5"/>
      <c r="NEL183" s="5"/>
      <c r="NEM183" s="5"/>
      <c r="NEN183" s="5"/>
      <c r="NEO183" s="5"/>
      <c r="NEP183" s="5"/>
      <c r="NEQ183" s="5"/>
      <c r="NER183" s="5"/>
      <c r="NES183" s="5"/>
      <c r="NET183" s="5"/>
      <c r="NEU183" s="5"/>
      <c r="NEV183" s="5"/>
      <c r="NEW183" s="5"/>
      <c r="NEX183" s="5"/>
      <c r="NEY183" s="5"/>
      <c r="NEZ183" s="5"/>
      <c r="NFA183" s="5"/>
      <c r="NFB183" s="5"/>
      <c r="NFC183" s="5"/>
      <c r="NFD183" s="5"/>
      <c r="NFE183" s="5"/>
      <c r="NFF183" s="5"/>
      <c r="NFG183" s="5"/>
      <c r="NFH183" s="5"/>
      <c r="NFI183" s="5"/>
      <c r="NFJ183" s="5"/>
      <c r="NFK183" s="5"/>
      <c r="NFL183" s="5"/>
      <c r="NFM183" s="5"/>
      <c r="NFN183" s="5"/>
      <c r="NFO183" s="5"/>
      <c r="NFP183" s="5"/>
      <c r="NFQ183" s="5"/>
      <c r="NFR183" s="5"/>
      <c r="NFS183" s="5"/>
      <c r="NFT183" s="5"/>
      <c r="NFU183" s="5"/>
      <c r="NFV183" s="5"/>
      <c r="NFW183" s="5"/>
      <c r="NFX183" s="5"/>
      <c r="NFY183" s="5"/>
      <c r="NFZ183" s="5"/>
      <c r="NGA183" s="5"/>
      <c r="NGB183" s="5"/>
      <c r="NGC183" s="5"/>
      <c r="NGD183" s="5"/>
      <c r="NGE183" s="5"/>
      <c r="NGF183" s="5"/>
      <c r="NGG183" s="5"/>
      <c r="NGH183" s="5"/>
      <c r="NGI183" s="5"/>
      <c r="NGJ183" s="5"/>
      <c r="NGK183" s="5"/>
      <c r="NGL183" s="5"/>
      <c r="NGM183" s="5"/>
      <c r="NGN183" s="5"/>
      <c r="NGO183" s="5"/>
      <c r="NGP183" s="5"/>
      <c r="NGQ183" s="5"/>
      <c r="NGR183" s="5"/>
      <c r="NGS183" s="5"/>
      <c r="NGT183" s="5"/>
      <c r="NGU183" s="5"/>
      <c r="NGV183" s="5"/>
      <c r="NGW183" s="5"/>
      <c r="NGX183" s="5"/>
      <c r="NGY183" s="5"/>
      <c r="NGZ183" s="5"/>
      <c r="NHA183" s="5"/>
      <c r="NHB183" s="5"/>
      <c r="NHC183" s="5"/>
      <c r="NHD183" s="5"/>
      <c r="NHE183" s="5"/>
      <c r="NHF183" s="5"/>
      <c r="NHG183" s="5"/>
      <c r="NHH183" s="5"/>
      <c r="NHI183" s="5"/>
      <c r="NHJ183" s="5"/>
      <c r="NHK183" s="5"/>
      <c r="NHL183" s="5"/>
      <c r="NHM183" s="5"/>
      <c r="NHN183" s="5"/>
      <c r="NHO183" s="5"/>
      <c r="NHP183" s="5"/>
      <c r="NHQ183" s="5"/>
      <c r="NHR183" s="5"/>
      <c r="NHS183" s="5"/>
      <c r="NHT183" s="5"/>
      <c r="NHU183" s="5"/>
      <c r="NHV183" s="5"/>
      <c r="NHW183" s="5"/>
      <c r="NHX183" s="5"/>
      <c r="NHY183" s="5"/>
      <c r="NHZ183" s="5"/>
      <c r="NIA183" s="5"/>
      <c r="NIB183" s="5"/>
      <c r="NIC183" s="5"/>
      <c r="NID183" s="5"/>
      <c r="NIE183" s="5"/>
      <c r="NIF183" s="5"/>
      <c r="NIG183" s="5"/>
      <c r="NIH183" s="5"/>
      <c r="NII183" s="5"/>
      <c r="NIJ183" s="5"/>
      <c r="NIK183" s="5"/>
      <c r="NIL183" s="5"/>
      <c r="NIM183" s="5"/>
      <c r="NIN183" s="5"/>
      <c r="NIO183" s="5"/>
      <c r="NIP183" s="5"/>
      <c r="NIQ183" s="5"/>
      <c r="NIR183" s="5"/>
      <c r="NIS183" s="5"/>
      <c r="NIT183" s="5"/>
      <c r="NIU183" s="5"/>
      <c r="NIV183" s="5"/>
      <c r="NIW183" s="5"/>
      <c r="NIX183" s="5"/>
      <c r="NIY183" s="5"/>
      <c r="NIZ183" s="5"/>
      <c r="NJA183" s="5"/>
      <c r="NJB183" s="5"/>
      <c r="NJC183" s="5"/>
      <c r="NJD183" s="5"/>
      <c r="NJE183" s="5"/>
      <c r="NJF183" s="5"/>
      <c r="NJG183" s="5"/>
      <c r="NJH183" s="5"/>
      <c r="NJI183" s="5"/>
      <c r="NJJ183" s="5"/>
      <c r="NJK183" s="5"/>
      <c r="NJL183" s="5"/>
      <c r="NJM183" s="5"/>
      <c r="NJN183" s="5"/>
      <c r="NJO183" s="5"/>
      <c r="NJP183" s="5"/>
      <c r="NJQ183" s="5"/>
      <c r="NJR183" s="5"/>
      <c r="NJS183" s="5"/>
      <c r="NJT183" s="5"/>
      <c r="NJU183" s="5"/>
      <c r="NJV183" s="5"/>
      <c r="NJW183" s="5"/>
      <c r="NJX183" s="5"/>
      <c r="NJY183" s="5"/>
      <c r="NJZ183" s="5"/>
      <c r="NKA183" s="5"/>
      <c r="NKB183" s="5"/>
      <c r="NKC183" s="5"/>
      <c r="NKD183" s="5"/>
      <c r="NKE183" s="5"/>
      <c r="NKF183" s="5"/>
      <c r="NKG183" s="5"/>
      <c r="NKH183" s="5"/>
      <c r="NKI183" s="5"/>
      <c r="NKJ183" s="5"/>
      <c r="NKK183" s="5"/>
      <c r="NKL183" s="5"/>
      <c r="NKM183" s="5"/>
      <c r="NKN183" s="5"/>
      <c r="NKO183" s="5"/>
      <c r="NKP183" s="5"/>
      <c r="NKQ183" s="5"/>
      <c r="NKR183" s="5"/>
      <c r="NKS183" s="5"/>
      <c r="NKT183" s="5"/>
      <c r="NKU183" s="5"/>
      <c r="NKV183" s="5"/>
      <c r="NKW183" s="5"/>
      <c r="NKX183" s="5"/>
      <c r="NKY183" s="5"/>
      <c r="NKZ183" s="5"/>
      <c r="NLA183" s="5"/>
      <c r="NLB183" s="5"/>
      <c r="NLC183" s="5"/>
      <c r="NLD183" s="5"/>
      <c r="NLE183" s="5"/>
      <c r="NLF183" s="5"/>
      <c r="NLG183" s="5"/>
      <c r="NLH183" s="5"/>
      <c r="NLI183" s="5"/>
      <c r="NLJ183" s="5"/>
      <c r="NLK183" s="5"/>
      <c r="NLL183" s="5"/>
      <c r="NLM183" s="5"/>
      <c r="NLN183" s="5"/>
      <c r="NLO183" s="5"/>
      <c r="NLP183" s="5"/>
      <c r="NLQ183" s="5"/>
      <c r="NLR183" s="5"/>
      <c r="NLS183" s="5"/>
      <c r="NLT183" s="5"/>
      <c r="NLU183" s="5"/>
      <c r="NLV183" s="5"/>
      <c r="NLW183" s="5"/>
      <c r="NLX183" s="5"/>
      <c r="NLY183" s="5"/>
      <c r="NLZ183" s="5"/>
      <c r="NMA183" s="5"/>
      <c r="NMB183" s="5"/>
      <c r="NMC183" s="5"/>
      <c r="NMD183" s="5"/>
      <c r="NME183" s="5"/>
      <c r="NMF183" s="5"/>
      <c r="NMG183" s="5"/>
      <c r="NMH183" s="5"/>
      <c r="NMI183" s="5"/>
      <c r="NMJ183" s="5"/>
      <c r="NMK183" s="5"/>
      <c r="NML183" s="5"/>
      <c r="NMM183" s="5"/>
      <c r="NMN183" s="5"/>
      <c r="NMO183" s="5"/>
      <c r="NMP183" s="5"/>
      <c r="NMQ183" s="5"/>
      <c r="NMR183" s="5"/>
      <c r="NMS183" s="5"/>
      <c r="NMT183" s="5"/>
      <c r="NMU183" s="5"/>
      <c r="NMV183" s="5"/>
      <c r="NMW183" s="5"/>
      <c r="NMX183" s="5"/>
      <c r="NMY183" s="5"/>
      <c r="NMZ183" s="5"/>
      <c r="NNA183" s="5"/>
      <c r="NNB183" s="5"/>
      <c r="NNC183" s="5"/>
      <c r="NND183" s="5"/>
      <c r="NNE183" s="5"/>
      <c r="NNF183" s="5"/>
      <c r="NNG183" s="5"/>
      <c r="NNH183" s="5"/>
      <c r="NNI183" s="5"/>
      <c r="NNJ183" s="5"/>
      <c r="NNK183" s="5"/>
      <c r="NNL183" s="5"/>
      <c r="NNM183" s="5"/>
      <c r="NNN183" s="5"/>
      <c r="NNO183" s="5"/>
      <c r="NNP183" s="5"/>
      <c r="NNQ183" s="5"/>
      <c r="NNR183" s="5"/>
      <c r="NNS183" s="5"/>
      <c r="NNT183" s="5"/>
      <c r="NNU183" s="5"/>
      <c r="NNV183" s="5"/>
      <c r="NNW183" s="5"/>
      <c r="NNX183" s="5"/>
      <c r="NNY183" s="5"/>
      <c r="NNZ183" s="5"/>
      <c r="NOA183" s="5"/>
      <c r="NOB183" s="5"/>
      <c r="NOC183" s="5"/>
      <c r="NOD183" s="5"/>
      <c r="NOE183" s="5"/>
      <c r="NOF183" s="5"/>
      <c r="NOG183" s="5"/>
      <c r="NOH183" s="5"/>
      <c r="NOI183" s="5"/>
      <c r="NOJ183" s="5"/>
      <c r="NOK183" s="5"/>
      <c r="NOL183" s="5"/>
      <c r="NOM183" s="5"/>
      <c r="NON183" s="5"/>
      <c r="NOO183" s="5"/>
      <c r="NOP183" s="5"/>
      <c r="NOQ183" s="5"/>
      <c r="NOR183" s="5"/>
      <c r="NOS183" s="5"/>
      <c r="NOT183" s="5"/>
      <c r="NOU183" s="5"/>
      <c r="NOV183" s="5"/>
      <c r="NOW183" s="5"/>
      <c r="NOX183" s="5"/>
      <c r="NOY183" s="5"/>
      <c r="NOZ183" s="5"/>
      <c r="NPA183" s="5"/>
      <c r="NPB183" s="5"/>
      <c r="NPC183" s="5"/>
      <c r="NPD183" s="5"/>
      <c r="NPE183" s="5"/>
      <c r="NPF183" s="5"/>
      <c r="NPG183" s="5"/>
      <c r="NPH183" s="5"/>
      <c r="NPI183" s="5"/>
      <c r="NPJ183" s="5"/>
      <c r="NPK183" s="5"/>
      <c r="NPL183" s="5"/>
      <c r="NPM183" s="5"/>
      <c r="NPN183" s="5"/>
      <c r="NPO183" s="5"/>
      <c r="NPP183" s="5"/>
      <c r="NPQ183" s="5"/>
      <c r="NPR183" s="5"/>
      <c r="NPS183" s="5"/>
      <c r="NPT183" s="5"/>
      <c r="NPU183" s="5"/>
      <c r="NPV183" s="5"/>
      <c r="NPW183" s="5"/>
      <c r="NPX183" s="5"/>
      <c r="NPY183" s="5"/>
      <c r="NPZ183" s="5"/>
      <c r="NQA183" s="5"/>
      <c r="NQB183" s="5"/>
      <c r="NQC183" s="5"/>
      <c r="NQD183" s="5"/>
      <c r="NQE183" s="5"/>
      <c r="NQF183" s="5"/>
      <c r="NQG183" s="5"/>
      <c r="NQH183" s="5"/>
      <c r="NQI183" s="5"/>
      <c r="NQJ183" s="5"/>
      <c r="NQK183" s="5"/>
      <c r="NQL183" s="5"/>
      <c r="NQM183" s="5"/>
      <c r="NQN183" s="5"/>
      <c r="NQO183" s="5"/>
      <c r="NQP183" s="5"/>
      <c r="NQQ183" s="5"/>
      <c r="NQR183" s="5"/>
      <c r="NQS183" s="5"/>
      <c r="NQT183" s="5"/>
      <c r="NQU183" s="5"/>
      <c r="NQV183" s="5"/>
      <c r="NQW183" s="5"/>
      <c r="NQX183" s="5"/>
      <c r="NQY183" s="5"/>
      <c r="NQZ183" s="5"/>
      <c r="NRA183" s="5"/>
      <c r="NRB183" s="5"/>
      <c r="NRC183" s="5"/>
      <c r="NRD183" s="5"/>
      <c r="NRE183" s="5"/>
      <c r="NRF183" s="5"/>
      <c r="NRG183" s="5"/>
      <c r="NRH183" s="5"/>
      <c r="NRI183" s="5"/>
      <c r="NRJ183" s="5"/>
      <c r="NRK183" s="5"/>
      <c r="NRL183" s="5"/>
      <c r="NRM183" s="5"/>
      <c r="NRN183" s="5"/>
      <c r="NRO183" s="5"/>
      <c r="NRP183" s="5"/>
      <c r="NRQ183" s="5"/>
      <c r="NRR183" s="5"/>
      <c r="NRS183" s="5"/>
      <c r="NRT183" s="5"/>
      <c r="NRU183" s="5"/>
      <c r="NRV183" s="5"/>
      <c r="NRW183" s="5"/>
      <c r="NRX183" s="5"/>
      <c r="NRY183" s="5"/>
      <c r="NRZ183" s="5"/>
      <c r="NSA183" s="5"/>
      <c r="NSB183" s="5"/>
      <c r="NSC183" s="5"/>
      <c r="NSD183" s="5"/>
      <c r="NSE183" s="5"/>
      <c r="NSF183" s="5"/>
      <c r="NSG183" s="5"/>
      <c r="NSH183" s="5"/>
      <c r="NSI183" s="5"/>
      <c r="NSJ183" s="5"/>
      <c r="NSK183" s="5"/>
      <c r="NSL183" s="5"/>
      <c r="NSM183" s="5"/>
      <c r="NSN183" s="5"/>
      <c r="NSO183" s="5"/>
      <c r="NSP183" s="5"/>
      <c r="NSQ183" s="5"/>
      <c r="NSR183" s="5"/>
      <c r="NSS183" s="5"/>
      <c r="NST183" s="5"/>
      <c r="NSU183" s="5"/>
      <c r="NSV183" s="5"/>
      <c r="NSW183" s="5"/>
      <c r="NSX183" s="5"/>
      <c r="NSY183" s="5"/>
      <c r="NSZ183" s="5"/>
      <c r="NTA183" s="5"/>
      <c r="NTB183" s="5"/>
      <c r="NTC183" s="5"/>
      <c r="NTD183" s="5"/>
      <c r="NTE183" s="5"/>
      <c r="NTF183" s="5"/>
      <c r="NTG183" s="5"/>
      <c r="NTH183" s="5"/>
      <c r="NTI183" s="5"/>
      <c r="NTJ183" s="5"/>
      <c r="NTK183" s="5"/>
      <c r="NTL183" s="5"/>
      <c r="NTM183" s="5"/>
      <c r="NTN183" s="5"/>
      <c r="NTO183" s="5"/>
      <c r="NTP183" s="5"/>
      <c r="NTQ183" s="5"/>
      <c r="NTR183" s="5"/>
      <c r="NTS183" s="5"/>
      <c r="NTT183" s="5"/>
      <c r="NTU183" s="5"/>
      <c r="NTV183" s="5"/>
      <c r="NTW183" s="5"/>
      <c r="NTX183" s="5"/>
      <c r="NTY183" s="5"/>
      <c r="NTZ183" s="5"/>
      <c r="NUA183" s="5"/>
      <c r="NUB183" s="5"/>
      <c r="NUC183" s="5"/>
      <c r="NUD183" s="5"/>
      <c r="NUE183" s="5"/>
      <c r="NUF183" s="5"/>
      <c r="NUG183" s="5"/>
      <c r="NUH183" s="5"/>
      <c r="NUI183" s="5"/>
      <c r="NUJ183" s="5"/>
      <c r="NUK183" s="5"/>
      <c r="NUL183" s="5"/>
      <c r="NUM183" s="5"/>
      <c r="NUN183" s="5"/>
      <c r="NUO183" s="5"/>
      <c r="NUP183" s="5"/>
      <c r="NUQ183" s="5"/>
      <c r="NUR183" s="5"/>
      <c r="NUS183" s="5"/>
      <c r="NUT183" s="5"/>
      <c r="NUU183" s="5"/>
      <c r="NUV183" s="5"/>
      <c r="NUW183" s="5"/>
      <c r="NUX183" s="5"/>
      <c r="NUY183" s="5"/>
      <c r="NUZ183" s="5"/>
      <c r="NVA183" s="5"/>
      <c r="NVB183" s="5"/>
      <c r="NVC183" s="5"/>
      <c r="NVD183" s="5"/>
      <c r="NVE183" s="5"/>
      <c r="NVF183" s="5"/>
      <c r="NVG183" s="5"/>
      <c r="NVH183" s="5"/>
      <c r="NVI183" s="5"/>
      <c r="NVJ183" s="5"/>
      <c r="NVK183" s="5"/>
      <c r="NVL183" s="5"/>
      <c r="NVM183" s="5"/>
      <c r="NVN183" s="5"/>
      <c r="NVO183" s="5"/>
      <c r="NVP183" s="5"/>
      <c r="NVQ183" s="5"/>
      <c r="NVR183" s="5"/>
      <c r="NVS183" s="5"/>
      <c r="NVT183" s="5"/>
      <c r="NVU183" s="5"/>
      <c r="NVV183" s="5"/>
      <c r="NVW183" s="5"/>
      <c r="NVX183" s="5"/>
      <c r="NVY183" s="5"/>
      <c r="NVZ183" s="5"/>
      <c r="NWA183" s="5"/>
      <c r="NWB183" s="5"/>
      <c r="NWC183" s="5"/>
      <c r="NWD183" s="5"/>
      <c r="NWE183" s="5"/>
      <c r="NWF183" s="5"/>
      <c r="NWG183" s="5"/>
      <c r="NWH183" s="5"/>
      <c r="NWI183" s="5"/>
      <c r="NWJ183" s="5"/>
      <c r="NWK183" s="5"/>
      <c r="NWL183" s="5"/>
      <c r="NWM183" s="5"/>
      <c r="NWN183" s="5"/>
      <c r="NWO183" s="5"/>
      <c r="NWP183" s="5"/>
      <c r="NWQ183" s="5"/>
      <c r="NWR183" s="5"/>
      <c r="NWS183" s="5"/>
      <c r="NWT183" s="5"/>
      <c r="NWU183" s="5"/>
      <c r="NWV183" s="5"/>
      <c r="NWW183" s="5"/>
      <c r="NWX183" s="5"/>
      <c r="NWY183" s="5"/>
      <c r="NWZ183" s="5"/>
      <c r="NXA183" s="5"/>
      <c r="NXB183" s="5"/>
      <c r="NXC183" s="5"/>
      <c r="NXD183" s="5"/>
      <c r="NXE183" s="5"/>
      <c r="NXF183" s="5"/>
      <c r="NXG183" s="5"/>
      <c r="NXH183" s="5"/>
      <c r="NXI183" s="5"/>
      <c r="NXJ183" s="5"/>
      <c r="NXK183" s="5"/>
      <c r="NXL183" s="5"/>
      <c r="NXM183" s="5"/>
      <c r="NXN183" s="5"/>
      <c r="NXO183" s="5"/>
      <c r="NXP183" s="5"/>
      <c r="NXQ183" s="5"/>
      <c r="NXR183" s="5"/>
      <c r="NXS183" s="5"/>
      <c r="NXT183" s="5"/>
      <c r="NXU183" s="5"/>
      <c r="NXV183" s="5"/>
      <c r="NXW183" s="5"/>
      <c r="NXX183" s="5"/>
      <c r="NXY183" s="5"/>
      <c r="NXZ183" s="5"/>
      <c r="NYA183" s="5"/>
      <c r="NYB183" s="5"/>
      <c r="NYC183" s="5"/>
      <c r="NYD183" s="5"/>
      <c r="NYE183" s="5"/>
      <c r="NYF183" s="5"/>
      <c r="NYG183" s="5"/>
      <c r="NYH183" s="5"/>
      <c r="NYI183" s="5"/>
      <c r="NYJ183" s="5"/>
      <c r="NYK183" s="5"/>
      <c r="NYL183" s="5"/>
      <c r="NYM183" s="5"/>
      <c r="NYN183" s="5"/>
      <c r="NYO183" s="5"/>
      <c r="NYP183" s="5"/>
      <c r="NYQ183" s="5"/>
      <c r="NYR183" s="5"/>
      <c r="NYS183" s="5"/>
      <c r="NYT183" s="5"/>
      <c r="NYU183" s="5"/>
      <c r="NYV183" s="5"/>
      <c r="NYW183" s="5"/>
      <c r="NYX183" s="5"/>
      <c r="NYY183" s="5"/>
      <c r="NYZ183" s="5"/>
      <c r="NZA183" s="5"/>
      <c r="NZB183" s="5"/>
      <c r="NZC183" s="5"/>
      <c r="NZD183" s="5"/>
      <c r="NZE183" s="5"/>
      <c r="NZF183" s="5"/>
      <c r="NZG183" s="5"/>
      <c r="NZH183" s="5"/>
      <c r="NZI183" s="5"/>
      <c r="NZJ183" s="5"/>
      <c r="NZK183" s="5"/>
      <c r="NZL183" s="5"/>
      <c r="NZM183" s="5"/>
      <c r="NZN183" s="5"/>
      <c r="NZO183" s="5"/>
      <c r="NZP183" s="5"/>
      <c r="NZQ183" s="5"/>
      <c r="NZR183" s="5"/>
      <c r="NZS183" s="5"/>
      <c r="NZT183" s="5"/>
      <c r="NZU183" s="5"/>
      <c r="NZV183" s="5"/>
      <c r="NZW183" s="5"/>
      <c r="NZX183" s="5"/>
      <c r="NZY183" s="5"/>
      <c r="NZZ183" s="5"/>
      <c r="OAA183" s="5"/>
      <c r="OAB183" s="5"/>
      <c r="OAC183" s="5"/>
      <c r="OAD183" s="5"/>
      <c r="OAE183" s="5"/>
      <c r="OAF183" s="5"/>
      <c r="OAG183" s="5"/>
      <c r="OAH183" s="5"/>
      <c r="OAI183" s="5"/>
      <c r="OAJ183" s="5"/>
      <c r="OAK183" s="5"/>
      <c r="OAL183" s="5"/>
      <c r="OAM183" s="5"/>
      <c r="OAN183" s="5"/>
      <c r="OAO183" s="5"/>
      <c r="OAP183" s="5"/>
      <c r="OAQ183" s="5"/>
      <c r="OAR183" s="5"/>
      <c r="OAS183" s="5"/>
      <c r="OAT183" s="5"/>
      <c r="OAU183" s="5"/>
      <c r="OAV183" s="5"/>
      <c r="OAW183" s="5"/>
      <c r="OAX183" s="5"/>
      <c r="OAY183" s="5"/>
      <c r="OAZ183" s="5"/>
      <c r="OBA183" s="5"/>
      <c r="OBB183" s="5"/>
      <c r="OBC183" s="5"/>
      <c r="OBD183" s="5"/>
      <c r="OBE183" s="5"/>
      <c r="OBF183" s="5"/>
      <c r="OBG183" s="5"/>
      <c r="OBH183" s="5"/>
      <c r="OBI183" s="5"/>
      <c r="OBJ183" s="5"/>
      <c r="OBK183" s="5"/>
      <c r="OBL183" s="5"/>
      <c r="OBM183" s="5"/>
      <c r="OBN183" s="5"/>
      <c r="OBO183" s="5"/>
      <c r="OBP183" s="5"/>
      <c r="OBQ183" s="5"/>
      <c r="OBR183" s="5"/>
      <c r="OBS183" s="5"/>
      <c r="OBT183" s="5"/>
      <c r="OBU183" s="5"/>
      <c r="OBV183" s="5"/>
      <c r="OBW183" s="5"/>
      <c r="OBX183" s="5"/>
      <c r="OBY183" s="5"/>
      <c r="OBZ183" s="5"/>
      <c r="OCA183" s="5"/>
      <c r="OCB183" s="5"/>
      <c r="OCC183" s="5"/>
      <c r="OCD183" s="5"/>
      <c r="OCE183" s="5"/>
      <c r="OCF183" s="5"/>
      <c r="OCG183" s="5"/>
      <c r="OCH183" s="5"/>
      <c r="OCI183" s="5"/>
      <c r="OCJ183" s="5"/>
      <c r="OCK183" s="5"/>
      <c r="OCL183" s="5"/>
      <c r="OCM183" s="5"/>
      <c r="OCN183" s="5"/>
      <c r="OCO183" s="5"/>
      <c r="OCP183" s="5"/>
      <c r="OCQ183" s="5"/>
      <c r="OCR183" s="5"/>
      <c r="OCS183" s="5"/>
      <c r="OCT183" s="5"/>
      <c r="OCU183" s="5"/>
      <c r="OCV183" s="5"/>
      <c r="OCW183" s="5"/>
      <c r="OCX183" s="5"/>
      <c r="OCY183" s="5"/>
      <c r="OCZ183" s="5"/>
      <c r="ODA183" s="5"/>
      <c r="ODB183" s="5"/>
      <c r="ODC183" s="5"/>
      <c r="ODD183" s="5"/>
      <c r="ODE183" s="5"/>
      <c r="ODF183" s="5"/>
      <c r="ODG183" s="5"/>
      <c r="ODH183" s="5"/>
      <c r="ODI183" s="5"/>
      <c r="ODJ183" s="5"/>
      <c r="ODK183" s="5"/>
      <c r="ODL183" s="5"/>
      <c r="ODM183" s="5"/>
      <c r="ODN183" s="5"/>
      <c r="ODO183" s="5"/>
      <c r="ODP183" s="5"/>
      <c r="ODQ183" s="5"/>
      <c r="ODR183" s="5"/>
      <c r="ODS183" s="5"/>
      <c r="ODT183" s="5"/>
      <c r="ODU183" s="5"/>
      <c r="ODV183" s="5"/>
      <c r="ODW183" s="5"/>
      <c r="ODX183" s="5"/>
      <c r="ODY183" s="5"/>
      <c r="ODZ183" s="5"/>
      <c r="OEA183" s="5"/>
      <c r="OEB183" s="5"/>
      <c r="OEC183" s="5"/>
      <c r="OED183" s="5"/>
      <c r="OEE183" s="5"/>
      <c r="OEF183" s="5"/>
      <c r="OEG183" s="5"/>
      <c r="OEH183" s="5"/>
      <c r="OEI183" s="5"/>
      <c r="OEJ183" s="5"/>
      <c r="OEK183" s="5"/>
      <c r="OEL183" s="5"/>
      <c r="OEM183" s="5"/>
      <c r="OEN183" s="5"/>
      <c r="OEO183" s="5"/>
      <c r="OEP183" s="5"/>
      <c r="OEQ183" s="5"/>
      <c r="OER183" s="5"/>
      <c r="OES183" s="5"/>
      <c r="OET183" s="5"/>
      <c r="OEU183" s="5"/>
      <c r="OEV183" s="5"/>
      <c r="OEW183" s="5"/>
      <c r="OEX183" s="5"/>
      <c r="OEY183" s="5"/>
      <c r="OEZ183" s="5"/>
      <c r="OFA183" s="5"/>
      <c r="OFB183" s="5"/>
      <c r="OFC183" s="5"/>
      <c r="OFD183" s="5"/>
      <c r="OFE183" s="5"/>
      <c r="OFF183" s="5"/>
      <c r="OFG183" s="5"/>
      <c r="OFH183" s="5"/>
      <c r="OFI183" s="5"/>
      <c r="OFJ183" s="5"/>
      <c r="OFK183" s="5"/>
      <c r="OFL183" s="5"/>
      <c r="OFM183" s="5"/>
      <c r="OFN183" s="5"/>
      <c r="OFO183" s="5"/>
      <c r="OFP183" s="5"/>
      <c r="OFQ183" s="5"/>
      <c r="OFR183" s="5"/>
      <c r="OFS183" s="5"/>
      <c r="OFT183" s="5"/>
      <c r="OFU183" s="5"/>
      <c r="OFV183" s="5"/>
      <c r="OFW183" s="5"/>
      <c r="OFX183" s="5"/>
      <c r="OFY183" s="5"/>
      <c r="OFZ183" s="5"/>
      <c r="OGA183" s="5"/>
      <c r="OGB183" s="5"/>
      <c r="OGC183" s="5"/>
      <c r="OGD183" s="5"/>
      <c r="OGE183" s="5"/>
      <c r="OGF183" s="5"/>
      <c r="OGG183" s="5"/>
      <c r="OGH183" s="5"/>
      <c r="OGI183" s="5"/>
      <c r="OGJ183" s="5"/>
      <c r="OGK183" s="5"/>
      <c r="OGL183" s="5"/>
      <c r="OGM183" s="5"/>
      <c r="OGN183" s="5"/>
      <c r="OGO183" s="5"/>
      <c r="OGP183" s="5"/>
      <c r="OGQ183" s="5"/>
      <c r="OGR183" s="5"/>
      <c r="OGS183" s="5"/>
      <c r="OGT183" s="5"/>
      <c r="OGU183" s="5"/>
      <c r="OGV183" s="5"/>
      <c r="OGW183" s="5"/>
      <c r="OGX183" s="5"/>
      <c r="OGY183" s="5"/>
      <c r="OGZ183" s="5"/>
      <c r="OHA183" s="5"/>
      <c r="OHB183" s="5"/>
      <c r="OHC183" s="5"/>
      <c r="OHD183" s="5"/>
      <c r="OHE183" s="5"/>
      <c r="OHF183" s="5"/>
      <c r="OHG183" s="5"/>
      <c r="OHH183" s="5"/>
      <c r="OHI183" s="5"/>
      <c r="OHJ183" s="5"/>
      <c r="OHK183" s="5"/>
      <c r="OHL183" s="5"/>
      <c r="OHM183" s="5"/>
      <c r="OHN183" s="5"/>
      <c r="OHO183" s="5"/>
      <c r="OHP183" s="5"/>
      <c r="OHQ183" s="5"/>
      <c r="OHR183" s="5"/>
      <c r="OHS183" s="5"/>
      <c r="OHT183" s="5"/>
      <c r="OHU183" s="5"/>
      <c r="OHV183" s="5"/>
      <c r="OHW183" s="5"/>
      <c r="OHX183" s="5"/>
      <c r="OHY183" s="5"/>
      <c r="OHZ183" s="5"/>
      <c r="OIA183" s="5"/>
      <c r="OIB183" s="5"/>
      <c r="OIC183" s="5"/>
      <c r="OID183" s="5"/>
      <c r="OIE183" s="5"/>
      <c r="OIF183" s="5"/>
      <c r="OIG183" s="5"/>
      <c r="OIH183" s="5"/>
      <c r="OII183" s="5"/>
      <c r="OIJ183" s="5"/>
      <c r="OIK183" s="5"/>
      <c r="OIL183" s="5"/>
      <c r="OIM183" s="5"/>
      <c r="OIN183" s="5"/>
      <c r="OIO183" s="5"/>
      <c r="OIP183" s="5"/>
      <c r="OIQ183" s="5"/>
      <c r="OIR183" s="5"/>
      <c r="OIS183" s="5"/>
      <c r="OIT183" s="5"/>
      <c r="OIU183" s="5"/>
      <c r="OIV183" s="5"/>
      <c r="OIW183" s="5"/>
      <c r="OIX183" s="5"/>
      <c r="OIY183" s="5"/>
      <c r="OIZ183" s="5"/>
      <c r="OJA183" s="5"/>
      <c r="OJB183" s="5"/>
      <c r="OJC183" s="5"/>
      <c r="OJD183" s="5"/>
      <c r="OJE183" s="5"/>
      <c r="OJF183" s="5"/>
      <c r="OJG183" s="5"/>
      <c r="OJH183" s="5"/>
      <c r="OJI183" s="5"/>
      <c r="OJJ183" s="5"/>
      <c r="OJK183" s="5"/>
      <c r="OJL183" s="5"/>
      <c r="OJM183" s="5"/>
      <c r="OJN183" s="5"/>
      <c r="OJO183" s="5"/>
      <c r="OJP183" s="5"/>
      <c r="OJQ183" s="5"/>
      <c r="OJR183" s="5"/>
      <c r="OJS183" s="5"/>
      <c r="OJT183" s="5"/>
      <c r="OJU183" s="5"/>
      <c r="OJV183" s="5"/>
      <c r="OJW183" s="5"/>
      <c r="OJX183" s="5"/>
      <c r="OJY183" s="5"/>
      <c r="OJZ183" s="5"/>
      <c r="OKA183" s="5"/>
      <c r="OKB183" s="5"/>
      <c r="OKC183" s="5"/>
      <c r="OKD183" s="5"/>
      <c r="OKE183" s="5"/>
      <c r="OKF183" s="5"/>
      <c r="OKG183" s="5"/>
      <c r="OKH183" s="5"/>
      <c r="OKI183" s="5"/>
      <c r="OKJ183" s="5"/>
      <c r="OKK183" s="5"/>
      <c r="OKL183" s="5"/>
      <c r="OKM183" s="5"/>
      <c r="OKN183" s="5"/>
      <c r="OKO183" s="5"/>
      <c r="OKP183" s="5"/>
      <c r="OKQ183" s="5"/>
      <c r="OKR183" s="5"/>
      <c r="OKS183" s="5"/>
      <c r="OKT183" s="5"/>
      <c r="OKU183" s="5"/>
      <c r="OKV183" s="5"/>
      <c r="OKW183" s="5"/>
      <c r="OKX183" s="5"/>
      <c r="OKY183" s="5"/>
      <c r="OKZ183" s="5"/>
      <c r="OLA183" s="5"/>
      <c r="OLB183" s="5"/>
      <c r="OLC183" s="5"/>
      <c r="OLD183" s="5"/>
      <c r="OLE183" s="5"/>
      <c r="OLF183" s="5"/>
      <c r="OLG183" s="5"/>
      <c r="OLH183" s="5"/>
      <c r="OLI183" s="5"/>
      <c r="OLJ183" s="5"/>
      <c r="OLK183" s="5"/>
      <c r="OLL183" s="5"/>
      <c r="OLM183" s="5"/>
      <c r="OLN183" s="5"/>
      <c r="OLO183" s="5"/>
      <c r="OLP183" s="5"/>
      <c r="OLQ183" s="5"/>
      <c r="OLR183" s="5"/>
      <c r="OLS183" s="5"/>
      <c r="OLT183" s="5"/>
      <c r="OLU183" s="5"/>
      <c r="OLV183" s="5"/>
      <c r="OLW183" s="5"/>
      <c r="OLX183" s="5"/>
      <c r="OLY183" s="5"/>
      <c r="OLZ183" s="5"/>
      <c r="OMA183" s="5"/>
      <c r="OMB183" s="5"/>
      <c r="OMC183" s="5"/>
      <c r="OMD183" s="5"/>
      <c r="OME183" s="5"/>
      <c r="OMF183" s="5"/>
      <c r="OMG183" s="5"/>
      <c r="OMH183" s="5"/>
      <c r="OMI183" s="5"/>
      <c r="OMJ183" s="5"/>
      <c r="OMK183" s="5"/>
      <c r="OML183" s="5"/>
      <c r="OMM183" s="5"/>
      <c r="OMN183" s="5"/>
      <c r="OMO183" s="5"/>
      <c r="OMP183" s="5"/>
      <c r="OMQ183" s="5"/>
      <c r="OMR183" s="5"/>
      <c r="OMS183" s="5"/>
      <c r="OMT183" s="5"/>
      <c r="OMU183" s="5"/>
      <c r="OMV183" s="5"/>
      <c r="OMW183" s="5"/>
      <c r="OMX183" s="5"/>
      <c r="OMY183" s="5"/>
      <c r="OMZ183" s="5"/>
      <c r="ONA183" s="5"/>
      <c r="ONB183" s="5"/>
      <c r="ONC183" s="5"/>
      <c r="OND183" s="5"/>
      <c r="ONE183" s="5"/>
      <c r="ONF183" s="5"/>
      <c r="ONG183" s="5"/>
      <c r="ONH183" s="5"/>
      <c r="ONI183" s="5"/>
      <c r="ONJ183" s="5"/>
      <c r="ONK183" s="5"/>
      <c r="ONL183" s="5"/>
      <c r="ONM183" s="5"/>
      <c r="ONN183" s="5"/>
      <c r="ONO183" s="5"/>
      <c r="ONP183" s="5"/>
      <c r="ONQ183" s="5"/>
      <c r="ONR183" s="5"/>
      <c r="ONS183" s="5"/>
      <c r="ONT183" s="5"/>
      <c r="ONU183" s="5"/>
      <c r="ONV183" s="5"/>
      <c r="ONW183" s="5"/>
      <c r="ONX183" s="5"/>
      <c r="ONY183" s="5"/>
      <c r="ONZ183" s="5"/>
      <c r="OOA183" s="5"/>
      <c r="OOB183" s="5"/>
      <c r="OOC183" s="5"/>
      <c r="OOD183" s="5"/>
      <c r="OOE183" s="5"/>
      <c r="OOF183" s="5"/>
      <c r="OOG183" s="5"/>
      <c r="OOH183" s="5"/>
      <c r="OOI183" s="5"/>
      <c r="OOJ183" s="5"/>
      <c r="OOK183" s="5"/>
      <c r="OOL183" s="5"/>
      <c r="OOM183" s="5"/>
      <c r="OON183" s="5"/>
      <c r="OOO183" s="5"/>
      <c r="OOP183" s="5"/>
      <c r="OOQ183" s="5"/>
      <c r="OOR183" s="5"/>
      <c r="OOS183" s="5"/>
      <c r="OOT183" s="5"/>
      <c r="OOU183" s="5"/>
      <c r="OOV183" s="5"/>
      <c r="OOW183" s="5"/>
      <c r="OOX183" s="5"/>
      <c r="OOY183" s="5"/>
      <c r="OOZ183" s="5"/>
      <c r="OPA183" s="5"/>
      <c r="OPB183" s="5"/>
      <c r="OPC183" s="5"/>
      <c r="OPD183" s="5"/>
      <c r="OPE183" s="5"/>
      <c r="OPF183" s="5"/>
      <c r="OPG183" s="5"/>
      <c r="OPH183" s="5"/>
      <c r="OPI183" s="5"/>
      <c r="OPJ183" s="5"/>
      <c r="OPK183" s="5"/>
      <c r="OPL183" s="5"/>
      <c r="OPM183" s="5"/>
      <c r="OPN183" s="5"/>
      <c r="OPO183" s="5"/>
      <c r="OPP183" s="5"/>
      <c r="OPQ183" s="5"/>
      <c r="OPR183" s="5"/>
      <c r="OPS183" s="5"/>
      <c r="OPT183" s="5"/>
      <c r="OPU183" s="5"/>
      <c r="OPV183" s="5"/>
      <c r="OPW183" s="5"/>
      <c r="OPX183" s="5"/>
      <c r="OPY183" s="5"/>
      <c r="OPZ183" s="5"/>
      <c r="OQA183" s="5"/>
      <c r="OQB183" s="5"/>
      <c r="OQC183" s="5"/>
      <c r="OQD183" s="5"/>
      <c r="OQE183" s="5"/>
      <c r="OQF183" s="5"/>
      <c r="OQG183" s="5"/>
      <c r="OQH183" s="5"/>
      <c r="OQI183" s="5"/>
      <c r="OQJ183" s="5"/>
      <c r="OQK183" s="5"/>
      <c r="OQL183" s="5"/>
      <c r="OQM183" s="5"/>
      <c r="OQN183" s="5"/>
      <c r="OQO183" s="5"/>
      <c r="OQP183" s="5"/>
      <c r="OQQ183" s="5"/>
      <c r="OQR183" s="5"/>
      <c r="OQS183" s="5"/>
      <c r="OQT183" s="5"/>
      <c r="OQU183" s="5"/>
      <c r="OQV183" s="5"/>
      <c r="OQW183" s="5"/>
      <c r="OQX183" s="5"/>
      <c r="OQY183" s="5"/>
      <c r="OQZ183" s="5"/>
      <c r="ORA183" s="5"/>
      <c r="ORB183" s="5"/>
      <c r="ORC183" s="5"/>
      <c r="ORD183" s="5"/>
      <c r="ORE183" s="5"/>
      <c r="ORF183" s="5"/>
      <c r="ORG183" s="5"/>
      <c r="ORH183" s="5"/>
      <c r="ORI183" s="5"/>
      <c r="ORJ183" s="5"/>
      <c r="ORK183" s="5"/>
      <c r="ORL183" s="5"/>
      <c r="ORM183" s="5"/>
      <c r="ORN183" s="5"/>
      <c r="ORO183" s="5"/>
      <c r="ORP183" s="5"/>
      <c r="ORQ183" s="5"/>
      <c r="ORR183" s="5"/>
      <c r="ORS183" s="5"/>
      <c r="ORT183" s="5"/>
      <c r="ORU183" s="5"/>
      <c r="ORV183" s="5"/>
      <c r="ORW183" s="5"/>
      <c r="ORX183" s="5"/>
      <c r="ORY183" s="5"/>
      <c r="ORZ183" s="5"/>
      <c r="OSA183" s="5"/>
      <c r="OSB183" s="5"/>
      <c r="OSC183" s="5"/>
      <c r="OSD183" s="5"/>
      <c r="OSE183" s="5"/>
      <c r="OSF183" s="5"/>
      <c r="OSG183" s="5"/>
      <c r="OSH183" s="5"/>
      <c r="OSI183" s="5"/>
      <c r="OSJ183" s="5"/>
      <c r="OSK183" s="5"/>
      <c r="OSL183" s="5"/>
      <c r="OSM183" s="5"/>
      <c r="OSN183" s="5"/>
      <c r="OSO183" s="5"/>
      <c r="OSP183" s="5"/>
      <c r="OSQ183" s="5"/>
      <c r="OSR183" s="5"/>
      <c r="OSS183" s="5"/>
      <c r="OST183" s="5"/>
      <c r="OSU183" s="5"/>
      <c r="OSV183" s="5"/>
      <c r="OSW183" s="5"/>
      <c r="OSX183" s="5"/>
      <c r="OSY183" s="5"/>
      <c r="OSZ183" s="5"/>
      <c r="OTA183" s="5"/>
      <c r="OTB183" s="5"/>
      <c r="OTC183" s="5"/>
      <c r="OTD183" s="5"/>
      <c r="OTE183" s="5"/>
      <c r="OTF183" s="5"/>
      <c r="OTG183" s="5"/>
      <c r="OTH183" s="5"/>
      <c r="OTI183" s="5"/>
      <c r="OTJ183" s="5"/>
      <c r="OTK183" s="5"/>
      <c r="OTL183" s="5"/>
      <c r="OTM183" s="5"/>
      <c r="OTN183" s="5"/>
      <c r="OTO183" s="5"/>
      <c r="OTP183" s="5"/>
      <c r="OTQ183" s="5"/>
      <c r="OTR183" s="5"/>
      <c r="OTS183" s="5"/>
      <c r="OTT183" s="5"/>
      <c r="OTU183" s="5"/>
      <c r="OTV183" s="5"/>
      <c r="OTW183" s="5"/>
      <c r="OTX183" s="5"/>
      <c r="OTY183" s="5"/>
      <c r="OTZ183" s="5"/>
      <c r="OUA183" s="5"/>
      <c r="OUB183" s="5"/>
      <c r="OUC183" s="5"/>
      <c r="OUD183" s="5"/>
      <c r="OUE183" s="5"/>
      <c r="OUF183" s="5"/>
      <c r="OUG183" s="5"/>
      <c r="OUH183" s="5"/>
      <c r="OUI183" s="5"/>
      <c r="OUJ183" s="5"/>
      <c r="OUK183" s="5"/>
      <c r="OUL183" s="5"/>
      <c r="OUM183" s="5"/>
      <c r="OUN183" s="5"/>
      <c r="OUO183" s="5"/>
      <c r="OUP183" s="5"/>
      <c r="OUQ183" s="5"/>
      <c r="OUR183" s="5"/>
      <c r="OUS183" s="5"/>
      <c r="OUT183" s="5"/>
      <c r="OUU183" s="5"/>
      <c r="OUV183" s="5"/>
      <c r="OUW183" s="5"/>
      <c r="OUX183" s="5"/>
      <c r="OUY183" s="5"/>
      <c r="OUZ183" s="5"/>
      <c r="OVA183" s="5"/>
      <c r="OVB183" s="5"/>
      <c r="OVC183" s="5"/>
      <c r="OVD183" s="5"/>
      <c r="OVE183" s="5"/>
      <c r="OVF183" s="5"/>
      <c r="OVG183" s="5"/>
      <c r="OVH183" s="5"/>
      <c r="OVI183" s="5"/>
      <c r="OVJ183" s="5"/>
      <c r="OVK183" s="5"/>
      <c r="OVL183" s="5"/>
      <c r="OVM183" s="5"/>
      <c r="OVN183" s="5"/>
      <c r="OVO183" s="5"/>
      <c r="OVP183" s="5"/>
      <c r="OVQ183" s="5"/>
      <c r="OVR183" s="5"/>
      <c r="OVS183" s="5"/>
      <c r="OVT183" s="5"/>
      <c r="OVU183" s="5"/>
      <c r="OVV183" s="5"/>
      <c r="OVW183" s="5"/>
      <c r="OVX183" s="5"/>
      <c r="OVY183" s="5"/>
      <c r="OVZ183" s="5"/>
      <c r="OWA183" s="5"/>
      <c r="OWB183" s="5"/>
      <c r="OWC183" s="5"/>
      <c r="OWD183" s="5"/>
      <c r="OWE183" s="5"/>
      <c r="OWF183" s="5"/>
      <c r="OWG183" s="5"/>
      <c r="OWH183" s="5"/>
      <c r="OWI183" s="5"/>
      <c r="OWJ183" s="5"/>
      <c r="OWK183" s="5"/>
      <c r="OWL183" s="5"/>
      <c r="OWM183" s="5"/>
      <c r="OWN183" s="5"/>
      <c r="OWO183" s="5"/>
      <c r="OWP183" s="5"/>
      <c r="OWQ183" s="5"/>
      <c r="OWR183" s="5"/>
      <c r="OWS183" s="5"/>
      <c r="OWT183" s="5"/>
      <c r="OWU183" s="5"/>
      <c r="OWV183" s="5"/>
      <c r="OWW183" s="5"/>
      <c r="OWX183" s="5"/>
      <c r="OWY183" s="5"/>
      <c r="OWZ183" s="5"/>
      <c r="OXA183" s="5"/>
      <c r="OXB183" s="5"/>
      <c r="OXC183" s="5"/>
      <c r="OXD183" s="5"/>
      <c r="OXE183" s="5"/>
      <c r="OXF183" s="5"/>
      <c r="OXG183" s="5"/>
      <c r="OXH183" s="5"/>
      <c r="OXI183" s="5"/>
      <c r="OXJ183" s="5"/>
      <c r="OXK183" s="5"/>
      <c r="OXL183" s="5"/>
      <c r="OXM183" s="5"/>
      <c r="OXN183" s="5"/>
      <c r="OXO183" s="5"/>
      <c r="OXP183" s="5"/>
      <c r="OXQ183" s="5"/>
      <c r="OXR183" s="5"/>
      <c r="OXS183" s="5"/>
      <c r="OXT183" s="5"/>
      <c r="OXU183" s="5"/>
      <c r="OXV183" s="5"/>
      <c r="OXW183" s="5"/>
      <c r="OXX183" s="5"/>
      <c r="OXY183" s="5"/>
      <c r="OXZ183" s="5"/>
      <c r="OYA183" s="5"/>
      <c r="OYB183" s="5"/>
      <c r="OYC183" s="5"/>
      <c r="OYD183" s="5"/>
      <c r="OYE183" s="5"/>
      <c r="OYF183" s="5"/>
      <c r="OYG183" s="5"/>
      <c r="OYH183" s="5"/>
      <c r="OYI183" s="5"/>
      <c r="OYJ183" s="5"/>
      <c r="OYK183" s="5"/>
      <c r="OYL183" s="5"/>
      <c r="OYM183" s="5"/>
      <c r="OYN183" s="5"/>
      <c r="OYO183" s="5"/>
      <c r="OYP183" s="5"/>
      <c r="OYQ183" s="5"/>
      <c r="OYR183" s="5"/>
      <c r="OYS183" s="5"/>
      <c r="OYT183" s="5"/>
      <c r="OYU183" s="5"/>
      <c r="OYV183" s="5"/>
      <c r="OYW183" s="5"/>
      <c r="OYX183" s="5"/>
      <c r="OYY183" s="5"/>
      <c r="OYZ183" s="5"/>
      <c r="OZA183" s="5"/>
      <c r="OZB183" s="5"/>
      <c r="OZC183" s="5"/>
      <c r="OZD183" s="5"/>
      <c r="OZE183" s="5"/>
      <c r="OZF183" s="5"/>
      <c r="OZG183" s="5"/>
      <c r="OZH183" s="5"/>
      <c r="OZI183" s="5"/>
      <c r="OZJ183" s="5"/>
      <c r="OZK183" s="5"/>
      <c r="OZL183" s="5"/>
      <c r="OZM183" s="5"/>
      <c r="OZN183" s="5"/>
      <c r="OZO183" s="5"/>
      <c r="OZP183" s="5"/>
      <c r="OZQ183" s="5"/>
      <c r="OZR183" s="5"/>
      <c r="OZS183" s="5"/>
      <c r="OZT183" s="5"/>
      <c r="OZU183" s="5"/>
      <c r="OZV183" s="5"/>
      <c r="OZW183" s="5"/>
      <c r="OZX183" s="5"/>
      <c r="OZY183" s="5"/>
      <c r="OZZ183" s="5"/>
      <c r="PAA183" s="5"/>
      <c r="PAB183" s="5"/>
      <c r="PAC183" s="5"/>
      <c r="PAD183" s="5"/>
      <c r="PAE183" s="5"/>
      <c r="PAF183" s="5"/>
      <c r="PAG183" s="5"/>
      <c r="PAH183" s="5"/>
      <c r="PAI183" s="5"/>
      <c r="PAJ183" s="5"/>
      <c r="PAK183" s="5"/>
      <c r="PAL183" s="5"/>
      <c r="PAM183" s="5"/>
      <c r="PAN183" s="5"/>
      <c r="PAO183" s="5"/>
      <c r="PAP183" s="5"/>
      <c r="PAQ183" s="5"/>
      <c r="PAR183" s="5"/>
      <c r="PAS183" s="5"/>
      <c r="PAT183" s="5"/>
      <c r="PAU183" s="5"/>
      <c r="PAV183" s="5"/>
      <c r="PAW183" s="5"/>
      <c r="PAX183" s="5"/>
      <c r="PAY183" s="5"/>
      <c r="PAZ183" s="5"/>
      <c r="PBA183" s="5"/>
      <c r="PBB183" s="5"/>
      <c r="PBC183" s="5"/>
      <c r="PBD183" s="5"/>
      <c r="PBE183" s="5"/>
      <c r="PBF183" s="5"/>
      <c r="PBG183" s="5"/>
      <c r="PBH183" s="5"/>
      <c r="PBI183" s="5"/>
      <c r="PBJ183" s="5"/>
      <c r="PBK183" s="5"/>
      <c r="PBL183" s="5"/>
      <c r="PBM183" s="5"/>
      <c r="PBN183" s="5"/>
      <c r="PBO183" s="5"/>
      <c r="PBP183" s="5"/>
      <c r="PBQ183" s="5"/>
      <c r="PBR183" s="5"/>
      <c r="PBS183" s="5"/>
      <c r="PBT183" s="5"/>
      <c r="PBU183" s="5"/>
      <c r="PBV183" s="5"/>
      <c r="PBW183" s="5"/>
      <c r="PBX183" s="5"/>
      <c r="PBY183" s="5"/>
      <c r="PBZ183" s="5"/>
      <c r="PCA183" s="5"/>
      <c r="PCB183" s="5"/>
      <c r="PCC183" s="5"/>
      <c r="PCD183" s="5"/>
      <c r="PCE183" s="5"/>
      <c r="PCF183" s="5"/>
      <c r="PCG183" s="5"/>
      <c r="PCH183" s="5"/>
      <c r="PCI183" s="5"/>
      <c r="PCJ183" s="5"/>
      <c r="PCK183" s="5"/>
      <c r="PCL183" s="5"/>
      <c r="PCM183" s="5"/>
      <c r="PCN183" s="5"/>
      <c r="PCO183" s="5"/>
      <c r="PCP183" s="5"/>
      <c r="PCQ183" s="5"/>
      <c r="PCR183" s="5"/>
      <c r="PCS183" s="5"/>
      <c r="PCT183" s="5"/>
      <c r="PCU183" s="5"/>
      <c r="PCV183" s="5"/>
      <c r="PCW183" s="5"/>
      <c r="PCX183" s="5"/>
      <c r="PCY183" s="5"/>
      <c r="PCZ183" s="5"/>
      <c r="PDA183" s="5"/>
      <c r="PDB183" s="5"/>
      <c r="PDC183" s="5"/>
      <c r="PDD183" s="5"/>
      <c r="PDE183" s="5"/>
      <c r="PDF183" s="5"/>
      <c r="PDG183" s="5"/>
      <c r="PDH183" s="5"/>
      <c r="PDI183" s="5"/>
      <c r="PDJ183" s="5"/>
      <c r="PDK183" s="5"/>
      <c r="PDL183" s="5"/>
      <c r="PDM183" s="5"/>
      <c r="PDN183" s="5"/>
      <c r="PDO183" s="5"/>
      <c r="PDP183" s="5"/>
      <c r="PDQ183" s="5"/>
      <c r="PDR183" s="5"/>
      <c r="PDS183" s="5"/>
      <c r="PDT183" s="5"/>
      <c r="PDU183" s="5"/>
      <c r="PDV183" s="5"/>
      <c r="PDW183" s="5"/>
      <c r="PDX183" s="5"/>
      <c r="PDY183" s="5"/>
      <c r="PDZ183" s="5"/>
      <c r="PEA183" s="5"/>
      <c r="PEB183" s="5"/>
      <c r="PEC183" s="5"/>
      <c r="PED183" s="5"/>
      <c r="PEE183" s="5"/>
      <c r="PEF183" s="5"/>
      <c r="PEG183" s="5"/>
      <c r="PEH183" s="5"/>
      <c r="PEI183" s="5"/>
      <c r="PEJ183" s="5"/>
      <c r="PEK183" s="5"/>
      <c r="PEL183" s="5"/>
      <c r="PEM183" s="5"/>
      <c r="PEN183" s="5"/>
      <c r="PEO183" s="5"/>
      <c r="PEP183" s="5"/>
      <c r="PEQ183" s="5"/>
      <c r="PER183" s="5"/>
      <c r="PES183" s="5"/>
      <c r="PET183" s="5"/>
      <c r="PEU183" s="5"/>
      <c r="PEV183" s="5"/>
      <c r="PEW183" s="5"/>
      <c r="PEX183" s="5"/>
      <c r="PEY183" s="5"/>
      <c r="PEZ183" s="5"/>
      <c r="PFA183" s="5"/>
      <c r="PFB183" s="5"/>
      <c r="PFC183" s="5"/>
      <c r="PFD183" s="5"/>
      <c r="PFE183" s="5"/>
      <c r="PFF183" s="5"/>
      <c r="PFG183" s="5"/>
      <c r="PFH183" s="5"/>
      <c r="PFI183" s="5"/>
      <c r="PFJ183" s="5"/>
      <c r="PFK183" s="5"/>
      <c r="PFL183" s="5"/>
      <c r="PFM183" s="5"/>
      <c r="PFN183" s="5"/>
      <c r="PFO183" s="5"/>
      <c r="PFP183" s="5"/>
      <c r="PFQ183" s="5"/>
      <c r="PFR183" s="5"/>
      <c r="PFS183" s="5"/>
      <c r="PFT183" s="5"/>
      <c r="PFU183" s="5"/>
      <c r="PFV183" s="5"/>
      <c r="PFW183" s="5"/>
      <c r="PFX183" s="5"/>
      <c r="PFY183" s="5"/>
      <c r="PFZ183" s="5"/>
      <c r="PGA183" s="5"/>
      <c r="PGB183" s="5"/>
      <c r="PGC183" s="5"/>
      <c r="PGD183" s="5"/>
      <c r="PGE183" s="5"/>
      <c r="PGF183" s="5"/>
      <c r="PGG183" s="5"/>
      <c r="PGH183" s="5"/>
      <c r="PGI183" s="5"/>
      <c r="PGJ183" s="5"/>
      <c r="PGK183" s="5"/>
      <c r="PGL183" s="5"/>
      <c r="PGM183" s="5"/>
      <c r="PGN183" s="5"/>
      <c r="PGO183" s="5"/>
      <c r="PGP183" s="5"/>
      <c r="PGQ183" s="5"/>
      <c r="PGR183" s="5"/>
      <c r="PGS183" s="5"/>
      <c r="PGT183" s="5"/>
      <c r="PGU183" s="5"/>
      <c r="PGV183" s="5"/>
      <c r="PGW183" s="5"/>
      <c r="PGX183" s="5"/>
      <c r="PGY183" s="5"/>
      <c r="PGZ183" s="5"/>
      <c r="PHA183" s="5"/>
      <c r="PHB183" s="5"/>
      <c r="PHC183" s="5"/>
      <c r="PHD183" s="5"/>
      <c r="PHE183" s="5"/>
      <c r="PHF183" s="5"/>
      <c r="PHG183" s="5"/>
      <c r="PHH183" s="5"/>
      <c r="PHI183" s="5"/>
      <c r="PHJ183" s="5"/>
      <c r="PHK183" s="5"/>
      <c r="PHL183" s="5"/>
      <c r="PHM183" s="5"/>
      <c r="PHN183" s="5"/>
      <c r="PHO183" s="5"/>
      <c r="PHP183" s="5"/>
      <c r="PHQ183" s="5"/>
      <c r="PHR183" s="5"/>
      <c r="PHS183" s="5"/>
      <c r="PHT183" s="5"/>
      <c r="PHU183" s="5"/>
      <c r="PHV183" s="5"/>
      <c r="PHW183" s="5"/>
      <c r="PHX183" s="5"/>
      <c r="PHY183" s="5"/>
      <c r="PHZ183" s="5"/>
      <c r="PIA183" s="5"/>
      <c r="PIB183" s="5"/>
      <c r="PIC183" s="5"/>
      <c r="PID183" s="5"/>
      <c r="PIE183" s="5"/>
      <c r="PIF183" s="5"/>
      <c r="PIG183" s="5"/>
      <c r="PIH183" s="5"/>
      <c r="PII183" s="5"/>
      <c r="PIJ183" s="5"/>
      <c r="PIK183" s="5"/>
      <c r="PIL183" s="5"/>
      <c r="PIM183" s="5"/>
      <c r="PIN183" s="5"/>
      <c r="PIO183" s="5"/>
      <c r="PIP183" s="5"/>
      <c r="PIQ183" s="5"/>
      <c r="PIR183" s="5"/>
      <c r="PIS183" s="5"/>
      <c r="PIT183" s="5"/>
      <c r="PIU183" s="5"/>
      <c r="PIV183" s="5"/>
      <c r="PIW183" s="5"/>
      <c r="PIX183" s="5"/>
      <c r="PIY183" s="5"/>
      <c r="PIZ183" s="5"/>
      <c r="PJA183" s="5"/>
      <c r="PJB183" s="5"/>
      <c r="PJC183" s="5"/>
      <c r="PJD183" s="5"/>
      <c r="PJE183" s="5"/>
      <c r="PJF183" s="5"/>
      <c r="PJG183" s="5"/>
      <c r="PJH183" s="5"/>
      <c r="PJI183" s="5"/>
      <c r="PJJ183" s="5"/>
      <c r="PJK183" s="5"/>
      <c r="PJL183" s="5"/>
      <c r="PJM183" s="5"/>
      <c r="PJN183" s="5"/>
      <c r="PJO183" s="5"/>
      <c r="PJP183" s="5"/>
      <c r="PJQ183" s="5"/>
      <c r="PJR183" s="5"/>
      <c r="PJS183" s="5"/>
      <c r="PJT183" s="5"/>
      <c r="PJU183" s="5"/>
      <c r="PJV183" s="5"/>
      <c r="PJW183" s="5"/>
      <c r="PJX183" s="5"/>
      <c r="PJY183" s="5"/>
      <c r="PJZ183" s="5"/>
      <c r="PKA183" s="5"/>
      <c r="PKB183" s="5"/>
      <c r="PKC183" s="5"/>
      <c r="PKD183" s="5"/>
      <c r="PKE183" s="5"/>
      <c r="PKF183" s="5"/>
      <c r="PKG183" s="5"/>
      <c r="PKH183" s="5"/>
      <c r="PKI183" s="5"/>
      <c r="PKJ183" s="5"/>
      <c r="PKK183" s="5"/>
      <c r="PKL183" s="5"/>
      <c r="PKM183" s="5"/>
      <c r="PKN183" s="5"/>
      <c r="PKO183" s="5"/>
      <c r="PKP183" s="5"/>
      <c r="PKQ183" s="5"/>
      <c r="PKR183" s="5"/>
      <c r="PKS183" s="5"/>
      <c r="PKT183" s="5"/>
      <c r="PKU183" s="5"/>
      <c r="PKV183" s="5"/>
      <c r="PKW183" s="5"/>
      <c r="PKX183" s="5"/>
      <c r="PKY183" s="5"/>
      <c r="PKZ183" s="5"/>
      <c r="PLA183" s="5"/>
      <c r="PLB183" s="5"/>
      <c r="PLC183" s="5"/>
      <c r="PLD183" s="5"/>
      <c r="PLE183" s="5"/>
      <c r="PLF183" s="5"/>
      <c r="PLG183" s="5"/>
      <c r="PLH183" s="5"/>
      <c r="PLI183" s="5"/>
      <c r="PLJ183" s="5"/>
      <c r="PLK183" s="5"/>
      <c r="PLL183" s="5"/>
      <c r="PLM183" s="5"/>
      <c r="PLN183" s="5"/>
      <c r="PLO183" s="5"/>
      <c r="PLP183" s="5"/>
      <c r="PLQ183" s="5"/>
      <c r="PLR183" s="5"/>
      <c r="PLS183" s="5"/>
      <c r="PLT183" s="5"/>
      <c r="PLU183" s="5"/>
      <c r="PLV183" s="5"/>
      <c r="PLW183" s="5"/>
      <c r="PLX183" s="5"/>
      <c r="PLY183" s="5"/>
      <c r="PLZ183" s="5"/>
      <c r="PMA183" s="5"/>
      <c r="PMB183" s="5"/>
      <c r="PMC183" s="5"/>
      <c r="PMD183" s="5"/>
      <c r="PME183" s="5"/>
      <c r="PMF183" s="5"/>
      <c r="PMG183" s="5"/>
      <c r="PMH183" s="5"/>
      <c r="PMI183" s="5"/>
      <c r="PMJ183" s="5"/>
      <c r="PMK183" s="5"/>
      <c r="PML183" s="5"/>
      <c r="PMM183" s="5"/>
      <c r="PMN183" s="5"/>
      <c r="PMO183" s="5"/>
      <c r="PMP183" s="5"/>
      <c r="PMQ183" s="5"/>
      <c r="PMR183" s="5"/>
      <c r="PMS183" s="5"/>
      <c r="PMT183" s="5"/>
      <c r="PMU183" s="5"/>
      <c r="PMV183" s="5"/>
      <c r="PMW183" s="5"/>
      <c r="PMX183" s="5"/>
      <c r="PMY183" s="5"/>
      <c r="PMZ183" s="5"/>
      <c r="PNA183" s="5"/>
      <c r="PNB183" s="5"/>
      <c r="PNC183" s="5"/>
      <c r="PND183" s="5"/>
      <c r="PNE183" s="5"/>
      <c r="PNF183" s="5"/>
      <c r="PNG183" s="5"/>
      <c r="PNH183" s="5"/>
      <c r="PNI183" s="5"/>
      <c r="PNJ183" s="5"/>
      <c r="PNK183" s="5"/>
      <c r="PNL183" s="5"/>
      <c r="PNM183" s="5"/>
      <c r="PNN183" s="5"/>
      <c r="PNO183" s="5"/>
      <c r="PNP183" s="5"/>
      <c r="PNQ183" s="5"/>
      <c r="PNR183" s="5"/>
      <c r="PNS183" s="5"/>
      <c r="PNT183" s="5"/>
      <c r="PNU183" s="5"/>
      <c r="PNV183" s="5"/>
      <c r="PNW183" s="5"/>
      <c r="PNX183" s="5"/>
      <c r="PNY183" s="5"/>
      <c r="PNZ183" s="5"/>
      <c r="POA183" s="5"/>
      <c r="POB183" s="5"/>
      <c r="POC183" s="5"/>
      <c r="POD183" s="5"/>
      <c r="POE183" s="5"/>
      <c r="POF183" s="5"/>
      <c r="POG183" s="5"/>
      <c r="POH183" s="5"/>
      <c r="POI183" s="5"/>
      <c r="POJ183" s="5"/>
      <c r="POK183" s="5"/>
      <c r="POL183" s="5"/>
      <c r="POM183" s="5"/>
      <c r="PON183" s="5"/>
      <c r="POO183" s="5"/>
      <c r="POP183" s="5"/>
      <c r="POQ183" s="5"/>
      <c r="POR183" s="5"/>
      <c r="POS183" s="5"/>
      <c r="POT183" s="5"/>
      <c r="POU183" s="5"/>
      <c r="POV183" s="5"/>
      <c r="POW183" s="5"/>
      <c r="POX183" s="5"/>
      <c r="POY183" s="5"/>
      <c r="POZ183" s="5"/>
      <c r="PPA183" s="5"/>
      <c r="PPB183" s="5"/>
      <c r="PPC183" s="5"/>
      <c r="PPD183" s="5"/>
      <c r="PPE183" s="5"/>
      <c r="PPF183" s="5"/>
      <c r="PPG183" s="5"/>
      <c r="PPH183" s="5"/>
      <c r="PPI183" s="5"/>
      <c r="PPJ183" s="5"/>
      <c r="PPK183" s="5"/>
      <c r="PPL183" s="5"/>
      <c r="PPM183" s="5"/>
      <c r="PPN183" s="5"/>
      <c r="PPO183" s="5"/>
      <c r="PPP183" s="5"/>
      <c r="PPQ183" s="5"/>
      <c r="PPR183" s="5"/>
      <c r="PPS183" s="5"/>
      <c r="PPT183" s="5"/>
      <c r="PPU183" s="5"/>
      <c r="PPV183" s="5"/>
      <c r="PPW183" s="5"/>
      <c r="PPX183" s="5"/>
      <c r="PPY183" s="5"/>
      <c r="PPZ183" s="5"/>
      <c r="PQA183" s="5"/>
      <c r="PQB183" s="5"/>
      <c r="PQC183" s="5"/>
      <c r="PQD183" s="5"/>
      <c r="PQE183" s="5"/>
      <c r="PQF183" s="5"/>
      <c r="PQG183" s="5"/>
      <c r="PQH183" s="5"/>
      <c r="PQI183" s="5"/>
      <c r="PQJ183" s="5"/>
      <c r="PQK183" s="5"/>
      <c r="PQL183" s="5"/>
      <c r="PQM183" s="5"/>
      <c r="PQN183" s="5"/>
      <c r="PQO183" s="5"/>
      <c r="PQP183" s="5"/>
      <c r="PQQ183" s="5"/>
      <c r="PQR183" s="5"/>
      <c r="PQS183" s="5"/>
      <c r="PQT183" s="5"/>
      <c r="PQU183" s="5"/>
      <c r="PQV183" s="5"/>
      <c r="PQW183" s="5"/>
      <c r="PQX183" s="5"/>
      <c r="PQY183" s="5"/>
      <c r="PQZ183" s="5"/>
      <c r="PRA183" s="5"/>
      <c r="PRB183" s="5"/>
      <c r="PRC183" s="5"/>
      <c r="PRD183" s="5"/>
      <c r="PRE183" s="5"/>
      <c r="PRF183" s="5"/>
      <c r="PRG183" s="5"/>
      <c r="PRH183" s="5"/>
      <c r="PRI183" s="5"/>
      <c r="PRJ183" s="5"/>
      <c r="PRK183" s="5"/>
      <c r="PRL183" s="5"/>
      <c r="PRM183" s="5"/>
      <c r="PRN183" s="5"/>
      <c r="PRO183" s="5"/>
      <c r="PRP183" s="5"/>
      <c r="PRQ183" s="5"/>
      <c r="PRR183" s="5"/>
      <c r="PRS183" s="5"/>
      <c r="PRT183" s="5"/>
      <c r="PRU183" s="5"/>
      <c r="PRV183" s="5"/>
      <c r="PRW183" s="5"/>
      <c r="PRX183" s="5"/>
      <c r="PRY183" s="5"/>
      <c r="PRZ183" s="5"/>
      <c r="PSA183" s="5"/>
      <c r="PSB183" s="5"/>
      <c r="PSC183" s="5"/>
      <c r="PSD183" s="5"/>
      <c r="PSE183" s="5"/>
      <c r="PSF183" s="5"/>
      <c r="PSG183" s="5"/>
      <c r="PSH183" s="5"/>
      <c r="PSI183" s="5"/>
      <c r="PSJ183" s="5"/>
      <c r="PSK183" s="5"/>
      <c r="PSL183" s="5"/>
      <c r="PSM183" s="5"/>
      <c r="PSN183" s="5"/>
      <c r="PSO183" s="5"/>
      <c r="PSP183" s="5"/>
      <c r="PSQ183" s="5"/>
      <c r="PSR183" s="5"/>
      <c r="PSS183" s="5"/>
      <c r="PST183" s="5"/>
      <c r="PSU183" s="5"/>
      <c r="PSV183" s="5"/>
      <c r="PSW183" s="5"/>
      <c r="PSX183" s="5"/>
      <c r="PSY183" s="5"/>
      <c r="PSZ183" s="5"/>
      <c r="PTA183" s="5"/>
      <c r="PTB183" s="5"/>
      <c r="PTC183" s="5"/>
      <c r="PTD183" s="5"/>
      <c r="PTE183" s="5"/>
      <c r="PTF183" s="5"/>
      <c r="PTG183" s="5"/>
      <c r="PTH183" s="5"/>
      <c r="PTI183" s="5"/>
      <c r="PTJ183" s="5"/>
      <c r="PTK183" s="5"/>
      <c r="PTL183" s="5"/>
      <c r="PTM183" s="5"/>
      <c r="PTN183" s="5"/>
      <c r="PTO183" s="5"/>
      <c r="PTP183" s="5"/>
      <c r="PTQ183" s="5"/>
      <c r="PTR183" s="5"/>
      <c r="PTS183" s="5"/>
      <c r="PTT183" s="5"/>
      <c r="PTU183" s="5"/>
      <c r="PTV183" s="5"/>
      <c r="PTW183" s="5"/>
      <c r="PTX183" s="5"/>
      <c r="PTY183" s="5"/>
      <c r="PTZ183" s="5"/>
      <c r="PUA183" s="5"/>
      <c r="PUB183" s="5"/>
      <c r="PUC183" s="5"/>
      <c r="PUD183" s="5"/>
      <c r="PUE183" s="5"/>
      <c r="PUF183" s="5"/>
      <c r="PUG183" s="5"/>
      <c r="PUH183" s="5"/>
      <c r="PUI183" s="5"/>
      <c r="PUJ183" s="5"/>
      <c r="PUK183" s="5"/>
      <c r="PUL183" s="5"/>
      <c r="PUM183" s="5"/>
      <c r="PUN183" s="5"/>
      <c r="PUO183" s="5"/>
      <c r="PUP183" s="5"/>
      <c r="PUQ183" s="5"/>
      <c r="PUR183" s="5"/>
      <c r="PUS183" s="5"/>
      <c r="PUT183" s="5"/>
      <c r="PUU183" s="5"/>
      <c r="PUV183" s="5"/>
      <c r="PUW183" s="5"/>
      <c r="PUX183" s="5"/>
      <c r="PUY183" s="5"/>
      <c r="PUZ183" s="5"/>
      <c r="PVA183" s="5"/>
      <c r="PVB183" s="5"/>
      <c r="PVC183" s="5"/>
      <c r="PVD183" s="5"/>
      <c r="PVE183" s="5"/>
      <c r="PVF183" s="5"/>
      <c r="PVG183" s="5"/>
      <c r="PVH183" s="5"/>
      <c r="PVI183" s="5"/>
      <c r="PVJ183" s="5"/>
      <c r="PVK183" s="5"/>
      <c r="PVL183" s="5"/>
      <c r="PVM183" s="5"/>
      <c r="PVN183" s="5"/>
      <c r="PVO183" s="5"/>
      <c r="PVP183" s="5"/>
      <c r="PVQ183" s="5"/>
      <c r="PVR183" s="5"/>
      <c r="PVS183" s="5"/>
      <c r="PVT183" s="5"/>
      <c r="PVU183" s="5"/>
      <c r="PVV183" s="5"/>
      <c r="PVW183" s="5"/>
      <c r="PVX183" s="5"/>
      <c r="PVY183" s="5"/>
      <c r="PVZ183" s="5"/>
      <c r="PWA183" s="5"/>
      <c r="PWB183" s="5"/>
      <c r="PWC183" s="5"/>
      <c r="PWD183" s="5"/>
      <c r="PWE183" s="5"/>
      <c r="PWF183" s="5"/>
      <c r="PWG183" s="5"/>
      <c r="PWH183" s="5"/>
      <c r="PWI183" s="5"/>
      <c r="PWJ183" s="5"/>
      <c r="PWK183" s="5"/>
      <c r="PWL183" s="5"/>
      <c r="PWM183" s="5"/>
      <c r="PWN183" s="5"/>
      <c r="PWO183" s="5"/>
      <c r="PWP183" s="5"/>
      <c r="PWQ183" s="5"/>
      <c r="PWR183" s="5"/>
      <c r="PWS183" s="5"/>
      <c r="PWT183" s="5"/>
      <c r="PWU183" s="5"/>
      <c r="PWV183" s="5"/>
      <c r="PWW183" s="5"/>
      <c r="PWX183" s="5"/>
      <c r="PWY183" s="5"/>
      <c r="PWZ183" s="5"/>
      <c r="PXA183" s="5"/>
      <c r="PXB183" s="5"/>
      <c r="PXC183" s="5"/>
      <c r="PXD183" s="5"/>
      <c r="PXE183" s="5"/>
      <c r="PXF183" s="5"/>
      <c r="PXG183" s="5"/>
      <c r="PXH183" s="5"/>
      <c r="PXI183" s="5"/>
      <c r="PXJ183" s="5"/>
      <c r="PXK183" s="5"/>
      <c r="PXL183" s="5"/>
      <c r="PXM183" s="5"/>
      <c r="PXN183" s="5"/>
      <c r="PXO183" s="5"/>
      <c r="PXP183" s="5"/>
      <c r="PXQ183" s="5"/>
      <c r="PXR183" s="5"/>
      <c r="PXS183" s="5"/>
      <c r="PXT183" s="5"/>
      <c r="PXU183" s="5"/>
      <c r="PXV183" s="5"/>
      <c r="PXW183" s="5"/>
      <c r="PXX183" s="5"/>
      <c r="PXY183" s="5"/>
      <c r="PXZ183" s="5"/>
      <c r="PYA183" s="5"/>
      <c r="PYB183" s="5"/>
      <c r="PYC183" s="5"/>
      <c r="PYD183" s="5"/>
      <c r="PYE183" s="5"/>
      <c r="PYF183" s="5"/>
      <c r="PYG183" s="5"/>
      <c r="PYH183" s="5"/>
      <c r="PYI183" s="5"/>
      <c r="PYJ183" s="5"/>
      <c r="PYK183" s="5"/>
      <c r="PYL183" s="5"/>
      <c r="PYM183" s="5"/>
      <c r="PYN183" s="5"/>
      <c r="PYO183" s="5"/>
      <c r="PYP183" s="5"/>
      <c r="PYQ183" s="5"/>
      <c r="PYR183" s="5"/>
      <c r="PYS183" s="5"/>
      <c r="PYT183" s="5"/>
      <c r="PYU183" s="5"/>
      <c r="PYV183" s="5"/>
      <c r="PYW183" s="5"/>
      <c r="PYX183" s="5"/>
      <c r="PYY183" s="5"/>
      <c r="PYZ183" s="5"/>
      <c r="PZA183" s="5"/>
      <c r="PZB183" s="5"/>
      <c r="PZC183" s="5"/>
      <c r="PZD183" s="5"/>
      <c r="PZE183" s="5"/>
      <c r="PZF183" s="5"/>
      <c r="PZG183" s="5"/>
      <c r="PZH183" s="5"/>
      <c r="PZI183" s="5"/>
      <c r="PZJ183" s="5"/>
      <c r="PZK183" s="5"/>
      <c r="PZL183" s="5"/>
      <c r="PZM183" s="5"/>
      <c r="PZN183" s="5"/>
      <c r="PZO183" s="5"/>
      <c r="PZP183" s="5"/>
      <c r="PZQ183" s="5"/>
      <c r="PZR183" s="5"/>
      <c r="PZS183" s="5"/>
      <c r="PZT183" s="5"/>
      <c r="PZU183" s="5"/>
      <c r="PZV183" s="5"/>
      <c r="PZW183" s="5"/>
      <c r="PZX183" s="5"/>
      <c r="PZY183" s="5"/>
      <c r="PZZ183" s="5"/>
      <c r="QAA183" s="5"/>
      <c r="QAB183" s="5"/>
      <c r="QAC183" s="5"/>
      <c r="QAD183" s="5"/>
      <c r="QAE183" s="5"/>
      <c r="QAF183" s="5"/>
      <c r="QAG183" s="5"/>
      <c r="QAH183" s="5"/>
      <c r="QAI183" s="5"/>
      <c r="QAJ183" s="5"/>
      <c r="QAK183" s="5"/>
      <c r="QAL183" s="5"/>
      <c r="QAM183" s="5"/>
      <c r="QAN183" s="5"/>
      <c r="QAO183" s="5"/>
      <c r="QAP183" s="5"/>
      <c r="QAQ183" s="5"/>
      <c r="QAR183" s="5"/>
      <c r="QAS183" s="5"/>
      <c r="QAT183" s="5"/>
      <c r="QAU183" s="5"/>
      <c r="QAV183" s="5"/>
      <c r="QAW183" s="5"/>
      <c r="QAX183" s="5"/>
      <c r="QAY183" s="5"/>
      <c r="QAZ183" s="5"/>
      <c r="QBA183" s="5"/>
      <c r="QBB183" s="5"/>
      <c r="QBC183" s="5"/>
      <c r="QBD183" s="5"/>
      <c r="QBE183" s="5"/>
      <c r="QBF183" s="5"/>
      <c r="QBG183" s="5"/>
      <c r="QBH183" s="5"/>
      <c r="QBI183" s="5"/>
      <c r="QBJ183" s="5"/>
      <c r="QBK183" s="5"/>
      <c r="QBL183" s="5"/>
      <c r="QBM183" s="5"/>
      <c r="QBN183" s="5"/>
      <c r="QBO183" s="5"/>
      <c r="QBP183" s="5"/>
      <c r="QBQ183" s="5"/>
      <c r="QBR183" s="5"/>
      <c r="QBS183" s="5"/>
      <c r="QBT183" s="5"/>
      <c r="QBU183" s="5"/>
      <c r="QBV183" s="5"/>
      <c r="QBW183" s="5"/>
      <c r="QBX183" s="5"/>
      <c r="QBY183" s="5"/>
      <c r="QBZ183" s="5"/>
      <c r="QCA183" s="5"/>
      <c r="QCB183" s="5"/>
      <c r="QCC183" s="5"/>
      <c r="QCD183" s="5"/>
      <c r="QCE183" s="5"/>
      <c r="QCF183" s="5"/>
      <c r="QCG183" s="5"/>
      <c r="QCH183" s="5"/>
      <c r="QCI183" s="5"/>
      <c r="QCJ183" s="5"/>
      <c r="QCK183" s="5"/>
      <c r="QCL183" s="5"/>
      <c r="QCM183" s="5"/>
      <c r="QCN183" s="5"/>
      <c r="QCO183" s="5"/>
      <c r="QCP183" s="5"/>
      <c r="QCQ183" s="5"/>
      <c r="QCR183" s="5"/>
      <c r="QCS183" s="5"/>
      <c r="QCT183" s="5"/>
      <c r="QCU183" s="5"/>
      <c r="QCV183" s="5"/>
      <c r="QCW183" s="5"/>
      <c r="QCX183" s="5"/>
      <c r="QCY183" s="5"/>
      <c r="QCZ183" s="5"/>
      <c r="QDA183" s="5"/>
      <c r="QDB183" s="5"/>
      <c r="QDC183" s="5"/>
      <c r="QDD183" s="5"/>
      <c r="QDE183" s="5"/>
      <c r="QDF183" s="5"/>
      <c r="QDG183" s="5"/>
      <c r="QDH183" s="5"/>
      <c r="QDI183" s="5"/>
      <c r="QDJ183" s="5"/>
      <c r="QDK183" s="5"/>
      <c r="QDL183" s="5"/>
      <c r="QDM183" s="5"/>
      <c r="QDN183" s="5"/>
      <c r="QDO183" s="5"/>
      <c r="QDP183" s="5"/>
      <c r="QDQ183" s="5"/>
      <c r="QDR183" s="5"/>
      <c r="QDS183" s="5"/>
      <c r="QDT183" s="5"/>
      <c r="QDU183" s="5"/>
      <c r="QDV183" s="5"/>
      <c r="QDW183" s="5"/>
      <c r="QDX183" s="5"/>
      <c r="QDY183" s="5"/>
      <c r="QDZ183" s="5"/>
      <c r="QEA183" s="5"/>
      <c r="QEB183" s="5"/>
      <c r="QEC183" s="5"/>
      <c r="QED183" s="5"/>
      <c r="QEE183" s="5"/>
      <c r="QEF183" s="5"/>
      <c r="QEG183" s="5"/>
      <c r="QEH183" s="5"/>
      <c r="QEI183" s="5"/>
      <c r="QEJ183" s="5"/>
      <c r="QEK183" s="5"/>
      <c r="QEL183" s="5"/>
      <c r="QEM183" s="5"/>
      <c r="QEN183" s="5"/>
      <c r="QEO183" s="5"/>
      <c r="QEP183" s="5"/>
      <c r="QEQ183" s="5"/>
      <c r="QER183" s="5"/>
      <c r="QES183" s="5"/>
      <c r="QET183" s="5"/>
      <c r="QEU183" s="5"/>
      <c r="QEV183" s="5"/>
      <c r="QEW183" s="5"/>
      <c r="QEX183" s="5"/>
      <c r="QEY183" s="5"/>
      <c r="QEZ183" s="5"/>
      <c r="QFA183" s="5"/>
      <c r="QFB183" s="5"/>
      <c r="QFC183" s="5"/>
      <c r="QFD183" s="5"/>
      <c r="QFE183" s="5"/>
      <c r="QFF183" s="5"/>
      <c r="QFG183" s="5"/>
      <c r="QFH183" s="5"/>
      <c r="QFI183" s="5"/>
      <c r="QFJ183" s="5"/>
      <c r="QFK183" s="5"/>
      <c r="QFL183" s="5"/>
      <c r="QFM183" s="5"/>
      <c r="QFN183" s="5"/>
      <c r="QFO183" s="5"/>
      <c r="QFP183" s="5"/>
      <c r="QFQ183" s="5"/>
      <c r="QFR183" s="5"/>
      <c r="QFS183" s="5"/>
      <c r="QFT183" s="5"/>
      <c r="QFU183" s="5"/>
      <c r="QFV183" s="5"/>
      <c r="QFW183" s="5"/>
      <c r="QFX183" s="5"/>
      <c r="QFY183" s="5"/>
      <c r="QFZ183" s="5"/>
      <c r="QGA183" s="5"/>
      <c r="QGB183" s="5"/>
      <c r="QGC183" s="5"/>
      <c r="QGD183" s="5"/>
      <c r="QGE183" s="5"/>
      <c r="QGF183" s="5"/>
      <c r="QGG183" s="5"/>
      <c r="QGH183" s="5"/>
      <c r="QGI183" s="5"/>
      <c r="QGJ183" s="5"/>
      <c r="QGK183" s="5"/>
      <c r="QGL183" s="5"/>
      <c r="QGM183" s="5"/>
      <c r="QGN183" s="5"/>
      <c r="QGO183" s="5"/>
      <c r="QGP183" s="5"/>
      <c r="QGQ183" s="5"/>
      <c r="QGR183" s="5"/>
      <c r="QGS183" s="5"/>
      <c r="QGT183" s="5"/>
      <c r="QGU183" s="5"/>
      <c r="QGV183" s="5"/>
      <c r="QGW183" s="5"/>
      <c r="QGX183" s="5"/>
      <c r="QGY183" s="5"/>
      <c r="QGZ183" s="5"/>
      <c r="QHA183" s="5"/>
      <c r="QHB183" s="5"/>
      <c r="QHC183" s="5"/>
      <c r="QHD183" s="5"/>
      <c r="QHE183" s="5"/>
      <c r="QHF183" s="5"/>
      <c r="QHG183" s="5"/>
      <c r="QHH183" s="5"/>
      <c r="QHI183" s="5"/>
      <c r="QHJ183" s="5"/>
      <c r="QHK183" s="5"/>
      <c r="QHL183" s="5"/>
      <c r="QHM183" s="5"/>
      <c r="QHN183" s="5"/>
      <c r="QHO183" s="5"/>
      <c r="QHP183" s="5"/>
      <c r="QHQ183" s="5"/>
      <c r="QHR183" s="5"/>
      <c r="QHS183" s="5"/>
      <c r="QHT183" s="5"/>
      <c r="QHU183" s="5"/>
      <c r="QHV183" s="5"/>
      <c r="QHW183" s="5"/>
      <c r="QHX183" s="5"/>
      <c r="QHY183" s="5"/>
      <c r="QHZ183" s="5"/>
      <c r="QIA183" s="5"/>
      <c r="QIB183" s="5"/>
      <c r="QIC183" s="5"/>
      <c r="QID183" s="5"/>
      <c r="QIE183" s="5"/>
      <c r="QIF183" s="5"/>
      <c r="QIG183" s="5"/>
      <c r="QIH183" s="5"/>
      <c r="QII183" s="5"/>
      <c r="QIJ183" s="5"/>
      <c r="QIK183" s="5"/>
      <c r="QIL183" s="5"/>
      <c r="QIM183" s="5"/>
      <c r="QIN183" s="5"/>
      <c r="QIO183" s="5"/>
      <c r="QIP183" s="5"/>
      <c r="QIQ183" s="5"/>
      <c r="QIR183" s="5"/>
      <c r="QIS183" s="5"/>
      <c r="QIT183" s="5"/>
      <c r="QIU183" s="5"/>
      <c r="QIV183" s="5"/>
      <c r="QIW183" s="5"/>
      <c r="QIX183" s="5"/>
      <c r="QIY183" s="5"/>
      <c r="QIZ183" s="5"/>
      <c r="QJA183" s="5"/>
      <c r="QJB183" s="5"/>
      <c r="QJC183" s="5"/>
      <c r="QJD183" s="5"/>
      <c r="QJE183" s="5"/>
      <c r="QJF183" s="5"/>
      <c r="QJG183" s="5"/>
      <c r="QJH183" s="5"/>
      <c r="QJI183" s="5"/>
      <c r="QJJ183" s="5"/>
      <c r="QJK183" s="5"/>
      <c r="QJL183" s="5"/>
      <c r="QJM183" s="5"/>
      <c r="QJN183" s="5"/>
      <c r="QJO183" s="5"/>
      <c r="QJP183" s="5"/>
      <c r="QJQ183" s="5"/>
      <c r="QJR183" s="5"/>
      <c r="QJS183" s="5"/>
      <c r="QJT183" s="5"/>
      <c r="QJU183" s="5"/>
      <c r="QJV183" s="5"/>
      <c r="QJW183" s="5"/>
      <c r="QJX183" s="5"/>
      <c r="QJY183" s="5"/>
      <c r="QJZ183" s="5"/>
      <c r="QKA183" s="5"/>
      <c r="QKB183" s="5"/>
      <c r="QKC183" s="5"/>
      <c r="QKD183" s="5"/>
      <c r="QKE183" s="5"/>
      <c r="QKF183" s="5"/>
      <c r="QKG183" s="5"/>
      <c r="QKH183" s="5"/>
      <c r="QKI183" s="5"/>
      <c r="QKJ183" s="5"/>
      <c r="QKK183" s="5"/>
      <c r="QKL183" s="5"/>
      <c r="QKM183" s="5"/>
      <c r="QKN183" s="5"/>
      <c r="QKO183" s="5"/>
      <c r="QKP183" s="5"/>
      <c r="QKQ183" s="5"/>
      <c r="QKR183" s="5"/>
      <c r="QKS183" s="5"/>
      <c r="QKT183" s="5"/>
      <c r="QKU183" s="5"/>
      <c r="QKV183" s="5"/>
      <c r="QKW183" s="5"/>
      <c r="QKX183" s="5"/>
      <c r="QKY183" s="5"/>
      <c r="QKZ183" s="5"/>
      <c r="QLA183" s="5"/>
      <c r="QLB183" s="5"/>
      <c r="QLC183" s="5"/>
      <c r="QLD183" s="5"/>
      <c r="QLE183" s="5"/>
      <c r="QLF183" s="5"/>
      <c r="QLG183" s="5"/>
      <c r="QLH183" s="5"/>
      <c r="QLI183" s="5"/>
      <c r="QLJ183" s="5"/>
      <c r="QLK183" s="5"/>
      <c r="QLL183" s="5"/>
      <c r="QLM183" s="5"/>
      <c r="QLN183" s="5"/>
      <c r="QLO183" s="5"/>
      <c r="QLP183" s="5"/>
      <c r="QLQ183" s="5"/>
      <c r="QLR183" s="5"/>
      <c r="QLS183" s="5"/>
      <c r="QLT183" s="5"/>
      <c r="QLU183" s="5"/>
      <c r="QLV183" s="5"/>
      <c r="QLW183" s="5"/>
      <c r="QLX183" s="5"/>
      <c r="QLY183" s="5"/>
      <c r="QLZ183" s="5"/>
      <c r="QMA183" s="5"/>
      <c r="QMB183" s="5"/>
      <c r="QMC183" s="5"/>
      <c r="QMD183" s="5"/>
      <c r="QME183" s="5"/>
      <c r="QMF183" s="5"/>
      <c r="QMG183" s="5"/>
      <c r="QMH183" s="5"/>
      <c r="QMI183" s="5"/>
      <c r="QMJ183" s="5"/>
      <c r="QMK183" s="5"/>
      <c r="QML183" s="5"/>
      <c r="QMM183" s="5"/>
      <c r="QMN183" s="5"/>
      <c r="QMO183" s="5"/>
      <c r="QMP183" s="5"/>
      <c r="QMQ183" s="5"/>
      <c r="QMR183" s="5"/>
      <c r="QMS183" s="5"/>
      <c r="QMT183" s="5"/>
      <c r="QMU183" s="5"/>
      <c r="QMV183" s="5"/>
      <c r="QMW183" s="5"/>
      <c r="QMX183" s="5"/>
      <c r="QMY183" s="5"/>
      <c r="QMZ183" s="5"/>
      <c r="QNA183" s="5"/>
      <c r="QNB183" s="5"/>
      <c r="QNC183" s="5"/>
      <c r="QND183" s="5"/>
      <c r="QNE183" s="5"/>
      <c r="QNF183" s="5"/>
      <c r="QNG183" s="5"/>
      <c r="QNH183" s="5"/>
      <c r="QNI183" s="5"/>
      <c r="QNJ183" s="5"/>
      <c r="QNK183" s="5"/>
      <c r="QNL183" s="5"/>
      <c r="QNM183" s="5"/>
      <c r="QNN183" s="5"/>
      <c r="QNO183" s="5"/>
      <c r="QNP183" s="5"/>
      <c r="QNQ183" s="5"/>
      <c r="QNR183" s="5"/>
      <c r="QNS183" s="5"/>
      <c r="QNT183" s="5"/>
      <c r="QNU183" s="5"/>
      <c r="QNV183" s="5"/>
      <c r="QNW183" s="5"/>
      <c r="QNX183" s="5"/>
      <c r="QNY183" s="5"/>
      <c r="QNZ183" s="5"/>
      <c r="QOA183" s="5"/>
      <c r="QOB183" s="5"/>
      <c r="QOC183" s="5"/>
      <c r="QOD183" s="5"/>
      <c r="QOE183" s="5"/>
      <c r="QOF183" s="5"/>
      <c r="QOG183" s="5"/>
      <c r="QOH183" s="5"/>
      <c r="QOI183" s="5"/>
      <c r="QOJ183" s="5"/>
      <c r="QOK183" s="5"/>
      <c r="QOL183" s="5"/>
      <c r="QOM183" s="5"/>
      <c r="QON183" s="5"/>
      <c r="QOO183" s="5"/>
      <c r="QOP183" s="5"/>
      <c r="QOQ183" s="5"/>
      <c r="QOR183" s="5"/>
      <c r="QOS183" s="5"/>
      <c r="QOT183" s="5"/>
      <c r="QOU183" s="5"/>
      <c r="QOV183" s="5"/>
      <c r="QOW183" s="5"/>
      <c r="QOX183" s="5"/>
      <c r="QOY183" s="5"/>
      <c r="QOZ183" s="5"/>
      <c r="QPA183" s="5"/>
      <c r="QPB183" s="5"/>
      <c r="QPC183" s="5"/>
      <c r="QPD183" s="5"/>
      <c r="QPE183" s="5"/>
      <c r="QPF183" s="5"/>
      <c r="QPG183" s="5"/>
      <c r="QPH183" s="5"/>
      <c r="QPI183" s="5"/>
      <c r="QPJ183" s="5"/>
      <c r="QPK183" s="5"/>
      <c r="QPL183" s="5"/>
      <c r="QPM183" s="5"/>
      <c r="QPN183" s="5"/>
      <c r="QPO183" s="5"/>
      <c r="QPP183" s="5"/>
      <c r="QPQ183" s="5"/>
      <c r="QPR183" s="5"/>
      <c r="QPS183" s="5"/>
      <c r="QPT183" s="5"/>
      <c r="QPU183" s="5"/>
      <c r="QPV183" s="5"/>
      <c r="QPW183" s="5"/>
      <c r="QPX183" s="5"/>
      <c r="QPY183" s="5"/>
      <c r="QPZ183" s="5"/>
      <c r="QQA183" s="5"/>
      <c r="QQB183" s="5"/>
      <c r="QQC183" s="5"/>
      <c r="QQD183" s="5"/>
      <c r="QQE183" s="5"/>
      <c r="QQF183" s="5"/>
      <c r="QQG183" s="5"/>
      <c r="QQH183" s="5"/>
      <c r="QQI183" s="5"/>
      <c r="QQJ183" s="5"/>
      <c r="QQK183" s="5"/>
      <c r="QQL183" s="5"/>
      <c r="QQM183" s="5"/>
      <c r="QQN183" s="5"/>
      <c r="QQO183" s="5"/>
      <c r="QQP183" s="5"/>
      <c r="QQQ183" s="5"/>
      <c r="QQR183" s="5"/>
      <c r="QQS183" s="5"/>
      <c r="QQT183" s="5"/>
      <c r="QQU183" s="5"/>
      <c r="QQV183" s="5"/>
      <c r="QQW183" s="5"/>
      <c r="QQX183" s="5"/>
      <c r="QQY183" s="5"/>
      <c r="QQZ183" s="5"/>
      <c r="QRA183" s="5"/>
      <c r="QRB183" s="5"/>
      <c r="QRC183" s="5"/>
      <c r="QRD183" s="5"/>
      <c r="QRE183" s="5"/>
      <c r="QRF183" s="5"/>
      <c r="QRG183" s="5"/>
      <c r="QRH183" s="5"/>
      <c r="QRI183" s="5"/>
      <c r="QRJ183" s="5"/>
      <c r="QRK183" s="5"/>
      <c r="QRL183" s="5"/>
      <c r="QRM183" s="5"/>
      <c r="QRN183" s="5"/>
      <c r="QRO183" s="5"/>
      <c r="QRP183" s="5"/>
      <c r="QRQ183" s="5"/>
      <c r="QRR183" s="5"/>
      <c r="QRS183" s="5"/>
      <c r="QRT183" s="5"/>
      <c r="QRU183" s="5"/>
      <c r="QRV183" s="5"/>
      <c r="QRW183" s="5"/>
      <c r="QRX183" s="5"/>
      <c r="QRY183" s="5"/>
      <c r="QRZ183" s="5"/>
      <c r="QSA183" s="5"/>
      <c r="QSB183" s="5"/>
      <c r="QSC183" s="5"/>
      <c r="QSD183" s="5"/>
      <c r="QSE183" s="5"/>
      <c r="QSF183" s="5"/>
      <c r="QSG183" s="5"/>
      <c r="QSH183" s="5"/>
      <c r="QSI183" s="5"/>
      <c r="QSJ183" s="5"/>
      <c r="QSK183" s="5"/>
      <c r="QSL183" s="5"/>
      <c r="QSM183" s="5"/>
      <c r="QSN183" s="5"/>
      <c r="QSO183" s="5"/>
      <c r="QSP183" s="5"/>
      <c r="QSQ183" s="5"/>
      <c r="QSR183" s="5"/>
      <c r="QSS183" s="5"/>
      <c r="QST183" s="5"/>
      <c r="QSU183" s="5"/>
      <c r="QSV183" s="5"/>
      <c r="QSW183" s="5"/>
      <c r="QSX183" s="5"/>
      <c r="QSY183" s="5"/>
      <c r="QSZ183" s="5"/>
      <c r="QTA183" s="5"/>
      <c r="QTB183" s="5"/>
      <c r="QTC183" s="5"/>
      <c r="QTD183" s="5"/>
      <c r="QTE183" s="5"/>
      <c r="QTF183" s="5"/>
      <c r="QTG183" s="5"/>
      <c r="QTH183" s="5"/>
      <c r="QTI183" s="5"/>
      <c r="QTJ183" s="5"/>
      <c r="QTK183" s="5"/>
      <c r="QTL183" s="5"/>
      <c r="QTM183" s="5"/>
      <c r="QTN183" s="5"/>
      <c r="QTO183" s="5"/>
      <c r="QTP183" s="5"/>
      <c r="QTQ183" s="5"/>
      <c r="QTR183" s="5"/>
      <c r="QTS183" s="5"/>
      <c r="QTT183" s="5"/>
      <c r="QTU183" s="5"/>
      <c r="QTV183" s="5"/>
      <c r="QTW183" s="5"/>
      <c r="QTX183" s="5"/>
      <c r="QTY183" s="5"/>
      <c r="QTZ183" s="5"/>
      <c r="QUA183" s="5"/>
      <c r="QUB183" s="5"/>
      <c r="QUC183" s="5"/>
      <c r="QUD183" s="5"/>
      <c r="QUE183" s="5"/>
      <c r="QUF183" s="5"/>
      <c r="QUG183" s="5"/>
      <c r="QUH183" s="5"/>
      <c r="QUI183" s="5"/>
      <c r="QUJ183" s="5"/>
      <c r="QUK183" s="5"/>
      <c r="QUL183" s="5"/>
      <c r="QUM183" s="5"/>
      <c r="QUN183" s="5"/>
      <c r="QUO183" s="5"/>
      <c r="QUP183" s="5"/>
      <c r="QUQ183" s="5"/>
      <c r="QUR183" s="5"/>
      <c r="QUS183" s="5"/>
      <c r="QUT183" s="5"/>
      <c r="QUU183" s="5"/>
      <c r="QUV183" s="5"/>
      <c r="QUW183" s="5"/>
      <c r="QUX183" s="5"/>
      <c r="QUY183" s="5"/>
      <c r="QUZ183" s="5"/>
      <c r="QVA183" s="5"/>
      <c r="QVB183" s="5"/>
      <c r="QVC183" s="5"/>
      <c r="QVD183" s="5"/>
      <c r="QVE183" s="5"/>
      <c r="QVF183" s="5"/>
      <c r="QVG183" s="5"/>
      <c r="QVH183" s="5"/>
      <c r="QVI183" s="5"/>
      <c r="QVJ183" s="5"/>
      <c r="QVK183" s="5"/>
      <c r="QVL183" s="5"/>
      <c r="QVM183" s="5"/>
      <c r="QVN183" s="5"/>
      <c r="QVO183" s="5"/>
      <c r="QVP183" s="5"/>
      <c r="QVQ183" s="5"/>
      <c r="QVR183" s="5"/>
      <c r="QVS183" s="5"/>
      <c r="QVT183" s="5"/>
      <c r="QVU183" s="5"/>
      <c r="QVV183" s="5"/>
      <c r="QVW183" s="5"/>
      <c r="QVX183" s="5"/>
      <c r="QVY183" s="5"/>
      <c r="QVZ183" s="5"/>
      <c r="QWA183" s="5"/>
      <c r="QWB183" s="5"/>
      <c r="QWC183" s="5"/>
      <c r="QWD183" s="5"/>
      <c r="QWE183" s="5"/>
      <c r="QWF183" s="5"/>
      <c r="QWG183" s="5"/>
      <c r="QWH183" s="5"/>
      <c r="QWI183" s="5"/>
      <c r="QWJ183" s="5"/>
      <c r="QWK183" s="5"/>
      <c r="QWL183" s="5"/>
      <c r="QWM183" s="5"/>
      <c r="QWN183" s="5"/>
      <c r="QWO183" s="5"/>
      <c r="QWP183" s="5"/>
      <c r="QWQ183" s="5"/>
      <c r="QWR183" s="5"/>
      <c r="QWS183" s="5"/>
      <c r="QWT183" s="5"/>
      <c r="QWU183" s="5"/>
      <c r="QWV183" s="5"/>
      <c r="QWW183" s="5"/>
      <c r="QWX183" s="5"/>
      <c r="QWY183" s="5"/>
      <c r="QWZ183" s="5"/>
      <c r="QXA183" s="5"/>
      <c r="QXB183" s="5"/>
      <c r="QXC183" s="5"/>
      <c r="QXD183" s="5"/>
      <c r="QXE183" s="5"/>
      <c r="QXF183" s="5"/>
      <c r="QXG183" s="5"/>
      <c r="QXH183" s="5"/>
      <c r="QXI183" s="5"/>
      <c r="QXJ183" s="5"/>
      <c r="QXK183" s="5"/>
      <c r="QXL183" s="5"/>
      <c r="QXM183" s="5"/>
      <c r="QXN183" s="5"/>
      <c r="QXO183" s="5"/>
      <c r="QXP183" s="5"/>
      <c r="QXQ183" s="5"/>
      <c r="QXR183" s="5"/>
      <c r="QXS183" s="5"/>
      <c r="QXT183" s="5"/>
      <c r="QXU183" s="5"/>
      <c r="QXV183" s="5"/>
      <c r="QXW183" s="5"/>
      <c r="QXX183" s="5"/>
      <c r="QXY183" s="5"/>
      <c r="QXZ183" s="5"/>
      <c r="QYA183" s="5"/>
      <c r="QYB183" s="5"/>
      <c r="QYC183" s="5"/>
      <c r="QYD183" s="5"/>
      <c r="QYE183" s="5"/>
      <c r="QYF183" s="5"/>
      <c r="QYG183" s="5"/>
      <c r="QYH183" s="5"/>
      <c r="QYI183" s="5"/>
      <c r="QYJ183" s="5"/>
      <c r="QYK183" s="5"/>
      <c r="QYL183" s="5"/>
      <c r="QYM183" s="5"/>
      <c r="QYN183" s="5"/>
      <c r="QYO183" s="5"/>
      <c r="QYP183" s="5"/>
      <c r="QYQ183" s="5"/>
      <c r="QYR183" s="5"/>
      <c r="QYS183" s="5"/>
      <c r="QYT183" s="5"/>
      <c r="QYU183" s="5"/>
      <c r="QYV183" s="5"/>
      <c r="QYW183" s="5"/>
      <c r="QYX183" s="5"/>
      <c r="QYY183" s="5"/>
      <c r="QYZ183" s="5"/>
      <c r="QZA183" s="5"/>
      <c r="QZB183" s="5"/>
      <c r="QZC183" s="5"/>
      <c r="QZD183" s="5"/>
      <c r="QZE183" s="5"/>
      <c r="QZF183" s="5"/>
      <c r="QZG183" s="5"/>
      <c r="QZH183" s="5"/>
      <c r="QZI183" s="5"/>
      <c r="QZJ183" s="5"/>
      <c r="QZK183" s="5"/>
      <c r="QZL183" s="5"/>
      <c r="QZM183" s="5"/>
      <c r="QZN183" s="5"/>
      <c r="QZO183" s="5"/>
      <c r="QZP183" s="5"/>
      <c r="QZQ183" s="5"/>
      <c r="QZR183" s="5"/>
      <c r="QZS183" s="5"/>
      <c r="QZT183" s="5"/>
      <c r="QZU183" s="5"/>
      <c r="QZV183" s="5"/>
      <c r="QZW183" s="5"/>
      <c r="QZX183" s="5"/>
      <c r="QZY183" s="5"/>
      <c r="QZZ183" s="5"/>
      <c r="RAA183" s="5"/>
      <c r="RAB183" s="5"/>
      <c r="RAC183" s="5"/>
      <c r="RAD183" s="5"/>
      <c r="RAE183" s="5"/>
      <c r="RAF183" s="5"/>
      <c r="RAG183" s="5"/>
      <c r="RAH183" s="5"/>
      <c r="RAI183" s="5"/>
      <c r="RAJ183" s="5"/>
      <c r="RAK183" s="5"/>
      <c r="RAL183" s="5"/>
      <c r="RAM183" s="5"/>
      <c r="RAN183" s="5"/>
      <c r="RAO183" s="5"/>
      <c r="RAP183" s="5"/>
      <c r="RAQ183" s="5"/>
      <c r="RAR183" s="5"/>
      <c r="RAS183" s="5"/>
      <c r="RAT183" s="5"/>
      <c r="RAU183" s="5"/>
      <c r="RAV183" s="5"/>
      <c r="RAW183" s="5"/>
      <c r="RAX183" s="5"/>
      <c r="RAY183" s="5"/>
      <c r="RAZ183" s="5"/>
      <c r="RBA183" s="5"/>
      <c r="RBB183" s="5"/>
      <c r="RBC183" s="5"/>
      <c r="RBD183" s="5"/>
      <c r="RBE183" s="5"/>
      <c r="RBF183" s="5"/>
      <c r="RBG183" s="5"/>
      <c r="RBH183" s="5"/>
      <c r="RBI183" s="5"/>
      <c r="RBJ183" s="5"/>
      <c r="RBK183" s="5"/>
      <c r="RBL183" s="5"/>
      <c r="RBM183" s="5"/>
      <c r="RBN183" s="5"/>
      <c r="RBO183" s="5"/>
      <c r="RBP183" s="5"/>
      <c r="RBQ183" s="5"/>
      <c r="RBR183" s="5"/>
      <c r="RBS183" s="5"/>
      <c r="RBT183" s="5"/>
      <c r="RBU183" s="5"/>
      <c r="RBV183" s="5"/>
      <c r="RBW183" s="5"/>
      <c r="RBX183" s="5"/>
      <c r="RBY183" s="5"/>
      <c r="RBZ183" s="5"/>
      <c r="RCA183" s="5"/>
      <c r="RCB183" s="5"/>
      <c r="RCC183" s="5"/>
      <c r="RCD183" s="5"/>
      <c r="RCE183" s="5"/>
      <c r="RCF183" s="5"/>
      <c r="RCG183" s="5"/>
      <c r="RCH183" s="5"/>
      <c r="RCI183" s="5"/>
      <c r="RCJ183" s="5"/>
      <c r="RCK183" s="5"/>
      <c r="RCL183" s="5"/>
      <c r="RCM183" s="5"/>
      <c r="RCN183" s="5"/>
      <c r="RCO183" s="5"/>
      <c r="RCP183" s="5"/>
      <c r="RCQ183" s="5"/>
      <c r="RCR183" s="5"/>
      <c r="RCS183" s="5"/>
      <c r="RCT183" s="5"/>
      <c r="RCU183" s="5"/>
      <c r="RCV183" s="5"/>
      <c r="RCW183" s="5"/>
      <c r="RCX183" s="5"/>
      <c r="RCY183" s="5"/>
      <c r="RCZ183" s="5"/>
      <c r="RDA183" s="5"/>
      <c r="RDB183" s="5"/>
      <c r="RDC183" s="5"/>
      <c r="RDD183" s="5"/>
      <c r="RDE183" s="5"/>
      <c r="RDF183" s="5"/>
      <c r="RDG183" s="5"/>
      <c r="RDH183" s="5"/>
      <c r="RDI183" s="5"/>
      <c r="RDJ183" s="5"/>
      <c r="RDK183" s="5"/>
      <c r="RDL183" s="5"/>
      <c r="RDM183" s="5"/>
      <c r="RDN183" s="5"/>
      <c r="RDO183" s="5"/>
      <c r="RDP183" s="5"/>
      <c r="RDQ183" s="5"/>
      <c r="RDR183" s="5"/>
      <c r="RDS183" s="5"/>
      <c r="RDT183" s="5"/>
      <c r="RDU183" s="5"/>
      <c r="RDV183" s="5"/>
      <c r="RDW183" s="5"/>
      <c r="RDX183" s="5"/>
      <c r="RDY183" s="5"/>
      <c r="RDZ183" s="5"/>
      <c r="REA183" s="5"/>
      <c r="REB183" s="5"/>
      <c r="REC183" s="5"/>
      <c r="RED183" s="5"/>
      <c r="REE183" s="5"/>
      <c r="REF183" s="5"/>
      <c r="REG183" s="5"/>
      <c r="REH183" s="5"/>
      <c r="REI183" s="5"/>
      <c r="REJ183" s="5"/>
      <c r="REK183" s="5"/>
      <c r="REL183" s="5"/>
      <c r="REM183" s="5"/>
      <c r="REN183" s="5"/>
      <c r="REO183" s="5"/>
      <c r="REP183" s="5"/>
      <c r="REQ183" s="5"/>
      <c r="RER183" s="5"/>
      <c r="RES183" s="5"/>
      <c r="RET183" s="5"/>
      <c r="REU183" s="5"/>
      <c r="REV183" s="5"/>
      <c r="REW183" s="5"/>
      <c r="REX183" s="5"/>
      <c r="REY183" s="5"/>
      <c r="REZ183" s="5"/>
      <c r="RFA183" s="5"/>
      <c r="RFB183" s="5"/>
      <c r="RFC183" s="5"/>
      <c r="RFD183" s="5"/>
      <c r="RFE183" s="5"/>
      <c r="RFF183" s="5"/>
      <c r="RFG183" s="5"/>
      <c r="RFH183" s="5"/>
      <c r="RFI183" s="5"/>
      <c r="RFJ183" s="5"/>
      <c r="RFK183" s="5"/>
      <c r="RFL183" s="5"/>
      <c r="RFM183" s="5"/>
      <c r="RFN183" s="5"/>
      <c r="RFO183" s="5"/>
      <c r="RFP183" s="5"/>
      <c r="RFQ183" s="5"/>
      <c r="RFR183" s="5"/>
      <c r="RFS183" s="5"/>
      <c r="RFT183" s="5"/>
      <c r="RFU183" s="5"/>
      <c r="RFV183" s="5"/>
      <c r="RFW183" s="5"/>
      <c r="RFX183" s="5"/>
      <c r="RFY183" s="5"/>
      <c r="RFZ183" s="5"/>
      <c r="RGA183" s="5"/>
      <c r="RGB183" s="5"/>
      <c r="RGC183" s="5"/>
      <c r="RGD183" s="5"/>
      <c r="RGE183" s="5"/>
      <c r="RGF183" s="5"/>
      <c r="RGG183" s="5"/>
      <c r="RGH183" s="5"/>
      <c r="RGI183" s="5"/>
      <c r="RGJ183" s="5"/>
      <c r="RGK183" s="5"/>
      <c r="RGL183" s="5"/>
      <c r="RGM183" s="5"/>
      <c r="RGN183" s="5"/>
      <c r="RGO183" s="5"/>
      <c r="RGP183" s="5"/>
      <c r="RGQ183" s="5"/>
      <c r="RGR183" s="5"/>
      <c r="RGS183" s="5"/>
      <c r="RGT183" s="5"/>
      <c r="RGU183" s="5"/>
      <c r="RGV183" s="5"/>
      <c r="RGW183" s="5"/>
      <c r="RGX183" s="5"/>
      <c r="RGY183" s="5"/>
      <c r="RGZ183" s="5"/>
      <c r="RHA183" s="5"/>
      <c r="RHB183" s="5"/>
      <c r="RHC183" s="5"/>
      <c r="RHD183" s="5"/>
      <c r="RHE183" s="5"/>
      <c r="RHF183" s="5"/>
      <c r="RHG183" s="5"/>
      <c r="RHH183" s="5"/>
      <c r="RHI183" s="5"/>
      <c r="RHJ183" s="5"/>
      <c r="RHK183" s="5"/>
      <c r="RHL183" s="5"/>
      <c r="RHM183" s="5"/>
      <c r="RHN183" s="5"/>
      <c r="RHO183" s="5"/>
      <c r="RHP183" s="5"/>
      <c r="RHQ183" s="5"/>
      <c r="RHR183" s="5"/>
      <c r="RHS183" s="5"/>
      <c r="RHT183" s="5"/>
      <c r="RHU183" s="5"/>
      <c r="RHV183" s="5"/>
      <c r="RHW183" s="5"/>
      <c r="RHX183" s="5"/>
      <c r="RHY183" s="5"/>
      <c r="RHZ183" s="5"/>
      <c r="RIA183" s="5"/>
      <c r="RIB183" s="5"/>
      <c r="RIC183" s="5"/>
      <c r="RID183" s="5"/>
      <c r="RIE183" s="5"/>
      <c r="RIF183" s="5"/>
      <c r="RIG183" s="5"/>
      <c r="RIH183" s="5"/>
      <c r="RII183" s="5"/>
      <c r="RIJ183" s="5"/>
      <c r="RIK183" s="5"/>
      <c r="RIL183" s="5"/>
      <c r="RIM183" s="5"/>
      <c r="RIN183" s="5"/>
      <c r="RIO183" s="5"/>
      <c r="RIP183" s="5"/>
      <c r="RIQ183" s="5"/>
      <c r="RIR183" s="5"/>
      <c r="RIS183" s="5"/>
      <c r="RIT183" s="5"/>
      <c r="RIU183" s="5"/>
      <c r="RIV183" s="5"/>
      <c r="RIW183" s="5"/>
      <c r="RIX183" s="5"/>
      <c r="RIY183" s="5"/>
      <c r="RIZ183" s="5"/>
      <c r="RJA183" s="5"/>
      <c r="RJB183" s="5"/>
      <c r="RJC183" s="5"/>
      <c r="RJD183" s="5"/>
      <c r="RJE183" s="5"/>
      <c r="RJF183" s="5"/>
      <c r="RJG183" s="5"/>
      <c r="RJH183" s="5"/>
      <c r="RJI183" s="5"/>
      <c r="RJJ183" s="5"/>
      <c r="RJK183" s="5"/>
      <c r="RJL183" s="5"/>
      <c r="RJM183" s="5"/>
      <c r="RJN183" s="5"/>
      <c r="RJO183" s="5"/>
      <c r="RJP183" s="5"/>
      <c r="RJQ183" s="5"/>
      <c r="RJR183" s="5"/>
      <c r="RJS183" s="5"/>
      <c r="RJT183" s="5"/>
      <c r="RJU183" s="5"/>
      <c r="RJV183" s="5"/>
      <c r="RJW183" s="5"/>
      <c r="RJX183" s="5"/>
      <c r="RJY183" s="5"/>
      <c r="RJZ183" s="5"/>
      <c r="RKA183" s="5"/>
      <c r="RKB183" s="5"/>
      <c r="RKC183" s="5"/>
      <c r="RKD183" s="5"/>
      <c r="RKE183" s="5"/>
      <c r="RKF183" s="5"/>
      <c r="RKG183" s="5"/>
      <c r="RKH183" s="5"/>
      <c r="RKI183" s="5"/>
      <c r="RKJ183" s="5"/>
      <c r="RKK183" s="5"/>
      <c r="RKL183" s="5"/>
      <c r="RKM183" s="5"/>
      <c r="RKN183" s="5"/>
      <c r="RKO183" s="5"/>
      <c r="RKP183" s="5"/>
      <c r="RKQ183" s="5"/>
      <c r="RKR183" s="5"/>
      <c r="RKS183" s="5"/>
      <c r="RKT183" s="5"/>
      <c r="RKU183" s="5"/>
      <c r="RKV183" s="5"/>
      <c r="RKW183" s="5"/>
      <c r="RKX183" s="5"/>
      <c r="RKY183" s="5"/>
      <c r="RKZ183" s="5"/>
      <c r="RLA183" s="5"/>
      <c r="RLB183" s="5"/>
      <c r="RLC183" s="5"/>
      <c r="RLD183" s="5"/>
      <c r="RLE183" s="5"/>
      <c r="RLF183" s="5"/>
      <c r="RLG183" s="5"/>
      <c r="RLH183" s="5"/>
      <c r="RLI183" s="5"/>
      <c r="RLJ183" s="5"/>
      <c r="RLK183" s="5"/>
      <c r="RLL183" s="5"/>
      <c r="RLM183" s="5"/>
      <c r="RLN183" s="5"/>
      <c r="RLO183" s="5"/>
      <c r="RLP183" s="5"/>
      <c r="RLQ183" s="5"/>
      <c r="RLR183" s="5"/>
      <c r="RLS183" s="5"/>
      <c r="RLT183" s="5"/>
      <c r="RLU183" s="5"/>
      <c r="RLV183" s="5"/>
      <c r="RLW183" s="5"/>
      <c r="RLX183" s="5"/>
      <c r="RLY183" s="5"/>
      <c r="RLZ183" s="5"/>
      <c r="RMA183" s="5"/>
      <c r="RMB183" s="5"/>
      <c r="RMC183" s="5"/>
      <c r="RMD183" s="5"/>
      <c r="RME183" s="5"/>
      <c r="RMF183" s="5"/>
      <c r="RMG183" s="5"/>
      <c r="RMH183" s="5"/>
      <c r="RMI183" s="5"/>
      <c r="RMJ183" s="5"/>
      <c r="RMK183" s="5"/>
      <c r="RML183" s="5"/>
      <c r="RMM183" s="5"/>
      <c r="RMN183" s="5"/>
      <c r="RMO183" s="5"/>
      <c r="RMP183" s="5"/>
      <c r="RMQ183" s="5"/>
      <c r="RMR183" s="5"/>
      <c r="RMS183" s="5"/>
      <c r="RMT183" s="5"/>
      <c r="RMU183" s="5"/>
      <c r="RMV183" s="5"/>
      <c r="RMW183" s="5"/>
      <c r="RMX183" s="5"/>
      <c r="RMY183" s="5"/>
      <c r="RMZ183" s="5"/>
      <c r="RNA183" s="5"/>
      <c r="RNB183" s="5"/>
      <c r="RNC183" s="5"/>
      <c r="RND183" s="5"/>
      <c r="RNE183" s="5"/>
      <c r="RNF183" s="5"/>
      <c r="RNG183" s="5"/>
      <c r="RNH183" s="5"/>
      <c r="RNI183" s="5"/>
      <c r="RNJ183" s="5"/>
      <c r="RNK183" s="5"/>
      <c r="RNL183" s="5"/>
      <c r="RNM183" s="5"/>
      <c r="RNN183" s="5"/>
      <c r="RNO183" s="5"/>
      <c r="RNP183" s="5"/>
      <c r="RNQ183" s="5"/>
      <c r="RNR183" s="5"/>
      <c r="RNS183" s="5"/>
      <c r="RNT183" s="5"/>
      <c r="RNU183" s="5"/>
      <c r="RNV183" s="5"/>
      <c r="RNW183" s="5"/>
      <c r="RNX183" s="5"/>
      <c r="RNY183" s="5"/>
      <c r="RNZ183" s="5"/>
      <c r="ROA183" s="5"/>
      <c r="ROB183" s="5"/>
      <c r="ROC183" s="5"/>
      <c r="ROD183" s="5"/>
      <c r="ROE183" s="5"/>
      <c r="ROF183" s="5"/>
      <c r="ROG183" s="5"/>
      <c r="ROH183" s="5"/>
      <c r="ROI183" s="5"/>
      <c r="ROJ183" s="5"/>
      <c r="ROK183" s="5"/>
      <c r="ROL183" s="5"/>
      <c r="ROM183" s="5"/>
      <c r="RON183" s="5"/>
      <c r="ROO183" s="5"/>
      <c r="ROP183" s="5"/>
      <c r="ROQ183" s="5"/>
      <c r="ROR183" s="5"/>
      <c r="ROS183" s="5"/>
      <c r="ROT183" s="5"/>
      <c r="ROU183" s="5"/>
      <c r="ROV183" s="5"/>
      <c r="ROW183" s="5"/>
      <c r="ROX183" s="5"/>
      <c r="ROY183" s="5"/>
      <c r="ROZ183" s="5"/>
      <c r="RPA183" s="5"/>
      <c r="RPB183" s="5"/>
      <c r="RPC183" s="5"/>
      <c r="RPD183" s="5"/>
      <c r="RPE183" s="5"/>
      <c r="RPF183" s="5"/>
      <c r="RPG183" s="5"/>
      <c r="RPH183" s="5"/>
      <c r="RPI183" s="5"/>
      <c r="RPJ183" s="5"/>
      <c r="RPK183" s="5"/>
      <c r="RPL183" s="5"/>
      <c r="RPM183" s="5"/>
      <c r="RPN183" s="5"/>
      <c r="RPO183" s="5"/>
      <c r="RPP183" s="5"/>
      <c r="RPQ183" s="5"/>
      <c r="RPR183" s="5"/>
      <c r="RPS183" s="5"/>
      <c r="RPT183" s="5"/>
      <c r="RPU183" s="5"/>
      <c r="RPV183" s="5"/>
      <c r="RPW183" s="5"/>
      <c r="RPX183" s="5"/>
      <c r="RPY183" s="5"/>
      <c r="RPZ183" s="5"/>
      <c r="RQA183" s="5"/>
      <c r="RQB183" s="5"/>
      <c r="RQC183" s="5"/>
      <c r="RQD183" s="5"/>
      <c r="RQE183" s="5"/>
      <c r="RQF183" s="5"/>
      <c r="RQG183" s="5"/>
      <c r="RQH183" s="5"/>
      <c r="RQI183" s="5"/>
      <c r="RQJ183" s="5"/>
      <c r="RQK183" s="5"/>
      <c r="RQL183" s="5"/>
      <c r="RQM183" s="5"/>
      <c r="RQN183" s="5"/>
      <c r="RQO183" s="5"/>
      <c r="RQP183" s="5"/>
      <c r="RQQ183" s="5"/>
      <c r="RQR183" s="5"/>
      <c r="RQS183" s="5"/>
      <c r="RQT183" s="5"/>
      <c r="RQU183" s="5"/>
      <c r="RQV183" s="5"/>
      <c r="RQW183" s="5"/>
      <c r="RQX183" s="5"/>
      <c r="RQY183" s="5"/>
      <c r="RQZ183" s="5"/>
      <c r="RRA183" s="5"/>
      <c r="RRB183" s="5"/>
      <c r="RRC183" s="5"/>
      <c r="RRD183" s="5"/>
      <c r="RRE183" s="5"/>
      <c r="RRF183" s="5"/>
      <c r="RRG183" s="5"/>
      <c r="RRH183" s="5"/>
      <c r="RRI183" s="5"/>
      <c r="RRJ183" s="5"/>
      <c r="RRK183" s="5"/>
      <c r="RRL183" s="5"/>
      <c r="RRM183" s="5"/>
      <c r="RRN183" s="5"/>
      <c r="RRO183" s="5"/>
      <c r="RRP183" s="5"/>
      <c r="RRQ183" s="5"/>
      <c r="RRR183" s="5"/>
      <c r="RRS183" s="5"/>
      <c r="RRT183" s="5"/>
      <c r="RRU183" s="5"/>
      <c r="RRV183" s="5"/>
      <c r="RRW183" s="5"/>
      <c r="RRX183" s="5"/>
      <c r="RRY183" s="5"/>
      <c r="RRZ183" s="5"/>
      <c r="RSA183" s="5"/>
      <c r="RSB183" s="5"/>
      <c r="RSC183" s="5"/>
      <c r="RSD183" s="5"/>
      <c r="RSE183" s="5"/>
      <c r="RSF183" s="5"/>
      <c r="RSG183" s="5"/>
      <c r="RSH183" s="5"/>
      <c r="RSI183" s="5"/>
      <c r="RSJ183" s="5"/>
      <c r="RSK183" s="5"/>
      <c r="RSL183" s="5"/>
      <c r="RSM183" s="5"/>
      <c r="RSN183" s="5"/>
      <c r="RSO183" s="5"/>
      <c r="RSP183" s="5"/>
      <c r="RSQ183" s="5"/>
      <c r="RSR183" s="5"/>
      <c r="RSS183" s="5"/>
      <c r="RST183" s="5"/>
      <c r="RSU183" s="5"/>
      <c r="RSV183" s="5"/>
      <c r="RSW183" s="5"/>
      <c r="RSX183" s="5"/>
      <c r="RSY183" s="5"/>
      <c r="RSZ183" s="5"/>
      <c r="RTA183" s="5"/>
      <c r="RTB183" s="5"/>
      <c r="RTC183" s="5"/>
      <c r="RTD183" s="5"/>
      <c r="RTE183" s="5"/>
      <c r="RTF183" s="5"/>
      <c r="RTG183" s="5"/>
      <c r="RTH183" s="5"/>
      <c r="RTI183" s="5"/>
      <c r="RTJ183" s="5"/>
      <c r="RTK183" s="5"/>
      <c r="RTL183" s="5"/>
      <c r="RTM183" s="5"/>
      <c r="RTN183" s="5"/>
      <c r="RTO183" s="5"/>
      <c r="RTP183" s="5"/>
      <c r="RTQ183" s="5"/>
      <c r="RTR183" s="5"/>
      <c r="RTS183" s="5"/>
      <c r="RTT183" s="5"/>
      <c r="RTU183" s="5"/>
      <c r="RTV183" s="5"/>
      <c r="RTW183" s="5"/>
      <c r="RTX183" s="5"/>
      <c r="RTY183" s="5"/>
      <c r="RTZ183" s="5"/>
      <c r="RUA183" s="5"/>
      <c r="RUB183" s="5"/>
      <c r="RUC183" s="5"/>
      <c r="RUD183" s="5"/>
      <c r="RUE183" s="5"/>
      <c r="RUF183" s="5"/>
      <c r="RUG183" s="5"/>
      <c r="RUH183" s="5"/>
      <c r="RUI183" s="5"/>
      <c r="RUJ183" s="5"/>
      <c r="RUK183" s="5"/>
      <c r="RUL183" s="5"/>
      <c r="RUM183" s="5"/>
      <c r="RUN183" s="5"/>
      <c r="RUO183" s="5"/>
      <c r="RUP183" s="5"/>
      <c r="RUQ183" s="5"/>
      <c r="RUR183" s="5"/>
      <c r="RUS183" s="5"/>
      <c r="RUT183" s="5"/>
      <c r="RUU183" s="5"/>
      <c r="RUV183" s="5"/>
      <c r="RUW183" s="5"/>
      <c r="RUX183" s="5"/>
      <c r="RUY183" s="5"/>
      <c r="RUZ183" s="5"/>
      <c r="RVA183" s="5"/>
      <c r="RVB183" s="5"/>
      <c r="RVC183" s="5"/>
      <c r="RVD183" s="5"/>
      <c r="RVE183" s="5"/>
      <c r="RVF183" s="5"/>
      <c r="RVG183" s="5"/>
      <c r="RVH183" s="5"/>
      <c r="RVI183" s="5"/>
      <c r="RVJ183" s="5"/>
      <c r="RVK183" s="5"/>
      <c r="RVL183" s="5"/>
      <c r="RVM183" s="5"/>
      <c r="RVN183" s="5"/>
      <c r="RVO183" s="5"/>
      <c r="RVP183" s="5"/>
      <c r="RVQ183" s="5"/>
      <c r="RVR183" s="5"/>
      <c r="RVS183" s="5"/>
      <c r="RVT183" s="5"/>
      <c r="RVU183" s="5"/>
      <c r="RVV183" s="5"/>
      <c r="RVW183" s="5"/>
      <c r="RVX183" s="5"/>
      <c r="RVY183" s="5"/>
      <c r="RVZ183" s="5"/>
      <c r="RWA183" s="5"/>
      <c r="RWB183" s="5"/>
      <c r="RWC183" s="5"/>
      <c r="RWD183" s="5"/>
      <c r="RWE183" s="5"/>
      <c r="RWF183" s="5"/>
      <c r="RWG183" s="5"/>
      <c r="RWH183" s="5"/>
      <c r="RWI183" s="5"/>
      <c r="RWJ183" s="5"/>
      <c r="RWK183" s="5"/>
      <c r="RWL183" s="5"/>
      <c r="RWM183" s="5"/>
      <c r="RWN183" s="5"/>
      <c r="RWO183" s="5"/>
      <c r="RWP183" s="5"/>
      <c r="RWQ183" s="5"/>
      <c r="RWR183" s="5"/>
      <c r="RWS183" s="5"/>
      <c r="RWT183" s="5"/>
      <c r="RWU183" s="5"/>
      <c r="RWV183" s="5"/>
      <c r="RWW183" s="5"/>
      <c r="RWX183" s="5"/>
      <c r="RWY183" s="5"/>
      <c r="RWZ183" s="5"/>
      <c r="RXA183" s="5"/>
      <c r="RXB183" s="5"/>
      <c r="RXC183" s="5"/>
      <c r="RXD183" s="5"/>
      <c r="RXE183" s="5"/>
      <c r="RXF183" s="5"/>
      <c r="RXG183" s="5"/>
      <c r="RXH183" s="5"/>
      <c r="RXI183" s="5"/>
      <c r="RXJ183" s="5"/>
      <c r="RXK183" s="5"/>
      <c r="RXL183" s="5"/>
      <c r="RXM183" s="5"/>
      <c r="RXN183" s="5"/>
      <c r="RXO183" s="5"/>
      <c r="RXP183" s="5"/>
      <c r="RXQ183" s="5"/>
      <c r="RXR183" s="5"/>
      <c r="RXS183" s="5"/>
      <c r="RXT183" s="5"/>
      <c r="RXU183" s="5"/>
      <c r="RXV183" s="5"/>
      <c r="RXW183" s="5"/>
      <c r="RXX183" s="5"/>
      <c r="RXY183" s="5"/>
      <c r="RXZ183" s="5"/>
      <c r="RYA183" s="5"/>
      <c r="RYB183" s="5"/>
      <c r="RYC183" s="5"/>
      <c r="RYD183" s="5"/>
      <c r="RYE183" s="5"/>
      <c r="RYF183" s="5"/>
      <c r="RYG183" s="5"/>
      <c r="RYH183" s="5"/>
      <c r="RYI183" s="5"/>
      <c r="RYJ183" s="5"/>
      <c r="RYK183" s="5"/>
      <c r="RYL183" s="5"/>
      <c r="RYM183" s="5"/>
      <c r="RYN183" s="5"/>
      <c r="RYO183" s="5"/>
      <c r="RYP183" s="5"/>
      <c r="RYQ183" s="5"/>
      <c r="RYR183" s="5"/>
      <c r="RYS183" s="5"/>
      <c r="RYT183" s="5"/>
      <c r="RYU183" s="5"/>
      <c r="RYV183" s="5"/>
      <c r="RYW183" s="5"/>
      <c r="RYX183" s="5"/>
      <c r="RYY183" s="5"/>
      <c r="RYZ183" s="5"/>
      <c r="RZA183" s="5"/>
      <c r="RZB183" s="5"/>
      <c r="RZC183" s="5"/>
      <c r="RZD183" s="5"/>
      <c r="RZE183" s="5"/>
      <c r="RZF183" s="5"/>
      <c r="RZG183" s="5"/>
      <c r="RZH183" s="5"/>
      <c r="RZI183" s="5"/>
      <c r="RZJ183" s="5"/>
      <c r="RZK183" s="5"/>
      <c r="RZL183" s="5"/>
      <c r="RZM183" s="5"/>
      <c r="RZN183" s="5"/>
      <c r="RZO183" s="5"/>
      <c r="RZP183" s="5"/>
      <c r="RZQ183" s="5"/>
      <c r="RZR183" s="5"/>
      <c r="RZS183" s="5"/>
      <c r="RZT183" s="5"/>
      <c r="RZU183" s="5"/>
      <c r="RZV183" s="5"/>
      <c r="RZW183" s="5"/>
      <c r="RZX183" s="5"/>
      <c r="RZY183" s="5"/>
      <c r="RZZ183" s="5"/>
      <c r="SAA183" s="5"/>
      <c r="SAB183" s="5"/>
      <c r="SAC183" s="5"/>
      <c r="SAD183" s="5"/>
      <c r="SAE183" s="5"/>
      <c r="SAF183" s="5"/>
      <c r="SAG183" s="5"/>
      <c r="SAH183" s="5"/>
      <c r="SAI183" s="5"/>
      <c r="SAJ183" s="5"/>
      <c r="SAK183" s="5"/>
      <c r="SAL183" s="5"/>
      <c r="SAM183" s="5"/>
      <c r="SAN183" s="5"/>
      <c r="SAO183" s="5"/>
      <c r="SAP183" s="5"/>
      <c r="SAQ183" s="5"/>
      <c r="SAR183" s="5"/>
      <c r="SAS183" s="5"/>
      <c r="SAT183" s="5"/>
      <c r="SAU183" s="5"/>
      <c r="SAV183" s="5"/>
      <c r="SAW183" s="5"/>
      <c r="SAX183" s="5"/>
      <c r="SAY183" s="5"/>
      <c r="SAZ183" s="5"/>
      <c r="SBA183" s="5"/>
      <c r="SBB183" s="5"/>
      <c r="SBC183" s="5"/>
      <c r="SBD183" s="5"/>
      <c r="SBE183" s="5"/>
      <c r="SBF183" s="5"/>
      <c r="SBG183" s="5"/>
      <c r="SBH183" s="5"/>
      <c r="SBI183" s="5"/>
      <c r="SBJ183" s="5"/>
      <c r="SBK183" s="5"/>
      <c r="SBL183" s="5"/>
      <c r="SBM183" s="5"/>
      <c r="SBN183" s="5"/>
      <c r="SBO183" s="5"/>
      <c r="SBP183" s="5"/>
      <c r="SBQ183" s="5"/>
      <c r="SBR183" s="5"/>
      <c r="SBS183" s="5"/>
      <c r="SBT183" s="5"/>
      <c r="SBU183" s="5"/>
      <c r="SBV183" s="5"/>
      <c r="SBW183" s="5"/>
      <c r="SBX183" s="5"/>
      <c r="SBY183" s="5"/>
      <c r="SBZ183" s="5"/>
      <c r="SCA183" s="5"/>
      <c r="SCB183" s="5"/>
      <c r="SCC183" s="5"/>
      <c r="SCD183" s="5"/>
      <c r="SCE183" s="5"/>
      <c r="SCF183" s="5"/>
      <c r="SCG183" s="5"/>
      <c r="SCH183" s="5"/>
      <c r="SCI183" s="5"/>
      <c r="SCJ183" s="5"/>
      <c r="SCK183" s="5"/>
      <c r="SCL183" s="5"/>
      <c r="SCM183" s="5"/>
      <c r="SCN183" s="5"/>
      <c r="SCO183" s="5"/>
      <c r="SCP183" s="5"/>
      <c r="SCQ183" s="5"/>
      <c r="SCR183" s="5"/>
      <c r="SCS183" s="5"/>
      <c r="SCT183" s="5"/>
      <c r="SCU183" s="5"/>
      <c r="SCV183" s="5"/>
      <c r="SCW183" s="5"/>
      <c r="SCX183" s="5"/>
      <c r="SCY183" s="5"/>
      <c r="SCZ183" s="5"/>
      <c r="SDA183" s="5"/>
      <c r="SDB183" s="5"/>
      <c r="SDC183" s="5"/>
      <c r="SDD183" s="5"/>
      <c r="SDE183" s="5"/>
      <c r="SDF183" s="5"/>
      <c r="SDG183" s="5"/>
      <c r="SDH183" s="5"/>
      <c r="SDI183" s="5"/>
      <c r="SDJ183" s="5"/>
      <c r="SDK183" s="5"/>
      <c r="SDL183" s="5"/>
      <c r="SDM183" s="5"/>
      <c r="SDN183" s="5"/>
      <c r="SDO183" s="5"/>
      <c r="SDP183" s="5"/>
      <c r="SDQ183" s="5"/>
      <c r="SDR183" s="5"/>
      <c r="SDS183" s="5"/>
      <c r="SDT183" s="5"/>
      <c r="SDU183" s="5"/>
      <c r="SDV183" s="5"/>
      <c r="SDW183" s="5"/>
      <c r="SDX183" s="5"/>
      <c r="SDY183" s="5"/>
      <c r="SDZ183" s="5"/>
      <c r="SEA183" s="5"/>
      <c r="SEB183" s="5"/>
      <c r="SEC183" s="5"/>
      <c r="SED183" s="5"/>
      <c r="SEE183" s="5"/>
      <c r="SEF183" s="5"/>
      <c r="SEG183" s="5"/>
      <c r="SEH183" s="5"/>
      <c r="SEI183" s="5"/>
      <c r="SEJ183" s="5"/>
      <c r="SEK183" s="5"/>
      <c r="SEL183" s="5"/>
      <c r="SEM183" s="5"/>
      <c r="SEN183" s="5"/>
      <c r="SEO183" s="5"/>
      <c r="SEP183" s="5"/>
      <c r="SEQ183" s="5"/>
      <c r="SER183" s="5"/>
      <c r="SES183" s="5"/>
      <c r="SET183" s="5"/>
      <c r="SEU183" s="5"/>
      <c r="SEV183" s="5"/>
      <c r="SEW183" s="5"/>
      <c r="SEX183" s="5"/>
      <c r="SEY183" s="5"/>
      <c r="SEZ183" s="5"/>
      <c r="SFA183" s="5"/>
      <c r="SFB183" s="5"/>
      <c r="SFC183" s="5"/>
      <c r="SFD183" s="5"/>
      <c r="SFE183" s="5"/>
      <c r="SFF183" s="5"/>
      <c r="SFG183" s="5"/>
      <c r="SFH183" s="5"/>
      <c r="SFI183" s="5"/>
      <c r="SFJ183" s="5"/>
      <c r="SFK183" s="5"/>
      <c r="SFL183" s="5"/>
      <c r="SFM183" s="5"/>
      <c r="SFN183" s="5"/>
      <c r="SFO183" s="5"/>
      <c r="SFP183" s="5"/>
      <c r="SFQ183" s="5"/>
      <c r="SFR183" s="5"/>
      <c r="SFS183" s="5"/>
      <c r="SFT183" s="5"/>
      <c r="SFU183" s="5"/>
      <c r="SFV183" s="5"/>
      <c r="SFW183" s="5"/>
      <c r="SFX183" s="5"/>
      <c r="SFY183" s="5"/>
      <c r="SFZ183" s="5"/>
      <c r="SGA183" s="5"/>
      <c r="SGB183" s="5"/>
      <c r="SGC183" s="5"/>
      <c r="SGD183" s="5"/>
      <c r="SGE183" s="5"/>
      <c r="SGF183" s="5"/>
      <c r="SGG183" s="5"/>
      <c r="SGH183" s="5"/>
      <c r="SGI183" s="5"/>
      <c r="SGJ183" s="5"/>
      <c r="SGK183" s="5"/>
      <c r="SGL183" s="5"/>
      <c r="SGM183" s="5"/>
      <c r="SGN183" s="5"/>
      <c r="SGO183" s="5"/>
      <c r="SGP183" s="5"/>
      <c r="SGQ183" s="5"/>
      <c r="SGR183" s="5"/>
      <c r="SGS183" s="5"/>
      <c r="SGT183" s="5"/>
      <c r="SGU183" s="5"/>
      <c r="SGV183" s="5"/>
      <c r="SGW183" s="5"/>
      <c r="SGX183" s="5"/>
      <c r="SGY183" s="5"/>
      <c r="SGZ183" s="5"/>
      <c r="SHA183" s="5"/>
      <c r="SHB183" s="5"/>
      <c r="SHC183" s="5"/>
      <c r="SHD183" s="5"/>
      <c r="SHE183" s="5"/>
      <c r="SHF183" s="5"/>
      <c r="SHG183" s="5"/>
      <c r="SHH183" s="5"/>
      <c r="SHI183" s="5"/>
      <c r="SHJ183" s="5"/>
      <c r="SHK183" s="5"/>
      <c r="SHL183" s="5"/>
      <c r="SHM183" s="5"/>
      <c r="SHN183" s="5"/>
      <c r="SHO183" s="5"/>
      <c r="SHP183" s="5"/>
      <c r="SHQ183" s="5"/>
      <c r="SHR183" s="5"/>
      <c r="SHS183" s="5"/>
      <c r="SHT183" s="5"/>
      <c r="SHU183" s="5"/>
      <c r="SHV183" s="5"/>
      <c r="SHW183" s="5"/>
      <c r="SHX183" s="5"/>
      <c r="SHY183" s="5"/>
      <c r="SHZ183" s="5"/>
      <c r="SIA183" s="5"/>
      <c r="SIB183" s="5"/>
      <c r="SIC183" s="5"/>
      <c r="SID183" s="5"/>
      <c r="SIE183" s="5"/>
      <c r="SIF183" s="5"/>
      <c r="SIG183" s="5"/>
      <c r="SIH183" s="5"/>
      <c r="SII183" s="5"/>
      <c r="SIJ183" s="5"/>
      <c r="SIK183" s="5"/>
      <c r="SIL183" s="5"/>
      <c r="SIM183" s="5"/>
      <c r="SIN183" s="5"/>
      <c r="SIO183" s="5"/>
      <c r="SIP183" s="5"/>
      <c r="SIQ183" s="5"/>
      <c r="SIR183" s="5"/>
      <c r="SIS183" s="5"/>
      <c r="SIT183" s="5"/>
      <c r="SIU183" s="5"/>
      <c r="SIV183" s="5"/>
      <c r="SIW183" s="5"/>
      <c r="SIX183" s="5"/>
      <c r="SIY183" s="5"/>
      <c r="SIZ183" s="5"/>
      <c r="SJA183" s="5"/>
      <c r="SJB183" s="5"/>
      <c r="SJC183" s="5"/>
      <c r="SJD183" s="5"/>
      <c r="SJE183" s="5"/>
      <c r="SJF183" s="5"/>
      <c r="SJG183" s="5"/>
      <c r="SJH183" s="5"/>
      <c r="SJI183" s="5"/>
      <c r="SJJ183" s="5"/>
      <c r="SJK183" s="5"/>
      <c r="SJL183" s="5"/>
      <c r="SJM183" s="5"/>
      <c r="SJN183" s="5"/>
      <c r="SJO183" s="5"/>
      <c r="SJP183" s="5"/>
      <c r="SJQ183" s="5"/>
      <c r="SJR183" s="5"/>
      <c r="SJS183" s="5"/>
      <c r="SJT183" s="5"/>
      <c r="SJU183" s="5"/>
      <c r="SJV183" s="5"/>
      <c r="SJW183" s="5"/>
      <c r="SJX183" s="5"/>
      <c r="SJY183" s="5"/>
      <c r="SJZ183" s="5"/>
      <c r="SKA183" s="5"/>
      <c r="SKB183" s="5"/>
      <c r="SKC183" s="5"/>
      <c r="SKD183" s="5"/>
      <c r="SKE183" s="5"/>
      <c r="SKF183" s="5"/>
      <c r="SKG183" s="5"/>
      <c r="SKH183" s="5"/>
      <c r="SKI183" s="5"/>
      <c r="SKJ183" s="5"/>
      <c r="SKK183" s="5"/>
      <c r="SKL183" s="5"/>
      <c r="SKM183" s="5"/>
      <c r="SKN183" s="5"/>
      <c r="SKO183" s="5"/>
      <c r="SKP183" s="5"/>
      <c r="SKQ183" s="5"/>
      <c r="SKR183" s="5"/>
      <c r="SKS183" s="5"/>
      <c r="SKT183" s="5"/>
      <c r="SKU183" s="5"/>
      <c r="SKV183" s="5"/>
      <c r="SKW183" s="5"/>
      <c r="SKX183" s="5"/>
      <c r="SKY183" s="5"/>
      <c r="SKZ183" s="5"/>
      <c r="SLA183" s="5"/>
      <c r="SLB183" s="5"/>
      <c r="SLC183" s="5"/>
      <c r="SLD183" s="5"/>
      <c r="SLE183" s="5"/>
      <c r="SLF183" s="5"/>
      <c r="SLG183" s="5"/>
      <c r="SLH183" s="5"/>
      <c r="SLI183" s="5"/>
      <c r="SLJ183" s="5"/>
      <c r="SLK183" s="5"/>
      <c r="SLL183" s="5"/>
      <c r="SLM183" s="5"/>
      <c r="SLN183" s="5"/>
      <c r="SLO183" s="5"/>
      <c r="SLP183" s="5"/>
      <c r="SLQ183" s="5"/>
      <c r="SLR183" s="5"/>
      <c r="SLS183" s="5"/>
      <c r="SLT183" s="5"/>
      <c r="SLU183" s="5"/>
      <c r="SLV183" s="5"/>
      <c r="SLW183" s="5"/>
      <c r="SLX183" s="5"/>
      <c r="SLY183" s="5"/>
      <c r="SLZ183" s="5"/>
      <c r="SMA183" s="5"/>
      <c r="SMB183" s="5"/>
      <c r="SMC183" s="5"/>
      <c r="SMD183" s="5"/>
      <c r="SME183" s="5"/>
      <c r="SMF183" s="5"/>
      <c r="SMG183" s="5"/>
      <c r="SMH183" s="5"/>
      <c r="SMI183" s="5"/>
      <c r="SMJ183" s="5"/>
      <c r="SMK183" s="5"/>
      <c r="SML183" s="5"/>
      <c r="SMM183" s="5"/>
      <c r="SMN183" s="5"/>
      <c r="SMO183" s="5"/>
      <c r="SMP183" s="5"/>
      <c r="SMQ183" s="5"/>
      <c r="SMR183" s="5"/>
      <c r="SMS183" s="5"/>
      <c r="SMT183" s="5"/>
      <c r="SMU183" s="5"/>
      <c r="SMV183" s="5"/>
      <c r="SMW183" s="5"/>
      <c r="SMX183" s="5"/>
      <c r="SMY183" s="5"/>
      <c r="SMZ183" s="5"/>
      <c r="SNA183" s="5"/>
      <c r="SNB183" s="5"/>
      <c r="SNC183" s="5"/>
      <c r="SND183" s="5"/>
      <c r="SNE183" s="5"/>
      <c r="SNF183" s="5"/>
      <c r="SNG183" s="5"/>
      <c r="SNH183" s="5"/>
      <c r="SNI183" s="5"/>
      <c r="SNJ183" s="5"/>
      <c r="SNK183" s="5"/>
      <c r="SNL183" s="5"/>
      <c r="SNM183" s="5"/>
      <c r="SNN183" s="5"/>
      <c r="SNO183" s="5"/>
      <c r="SNP183" s="5"/>
      <c r="SNQ183" s="5"/>
      <c r="SNR183" s="5"/>
      <c r="SNS183" s="5"/>
      <c r="SNT183" s="5"/>
      <c r="SNU183" s="5"/>
      <c r="SNV183" s="5"/>
      <c r="SNW183" s="5"/>
      <c r="SNX183" s="5"/>
      <c r="SNY183" s="5"/>
      <c r="SNZ183" s="5"/>
      <c r="SOA183" s="5"/>
      <c r="SOB183" s="5"/>
      <c r="SOC183" s="5"/>
      <c r="SOD183" s="5"/>
      <c r="SOE183" s="5"/>
      <c r="SOF183" s="5"/>
      <c r="SOG183" s="5"/>
      <c r="SOH183" s="5"/>
      <c r="SOI183" s="5"/>
      <c r="SOJ183" s="5"/>
      <c r="SOK183" s="5"/>
      <c r="SOL183" s="5"/>
      <c r="SOM183" s="5"/>
      <c r="SON183" s="5"/>
      <c r="SOO183" s="5"/>
      <c r="SOP183" s="5"/>
      <c r="SOQ183" s="5"/>
      <c r="SOR183" s="5"/>
      <c r="SOS183" s="5"/>
      <c r="SOT183" s="5"/>
      <c r="SOU183" s="5"/>
      <c r="SOV183" s="5"/>
      <c r="SOW183" s="5"/>
      <c r="SOX183" s="5"/>
      <c r="SOY183" s="5"/>
      <c r="SOZ183" s="5"/>
      <c r="SPA183" s="5"/>
      <c r="SPB183" s="5"/>
      <c r="SPC183" s="5"/>
      <c r="SPD183" s="5"/>
      <c r="SPE183" s="5"/>
      <c r="SPF183" s="5"/>
      <c r="SPG183" s="5"/>
      <c r="SPH183" s="5"/>
      <c r="SPI183" s="5"/>
      <c r="SPJ183" s="5"/>
      <c r="SPK183" s="5"/>
      <c r="SPL183" s="5"/>
      <c r="SPM183" s="5"/>
      <c r="SPN183" s="5"/>
      <c r="SPO183" s="5"/>
      <c r="SPP183" s="5"/>
      <c r="SPQ183" s="5"/>
      <c r="SPR183" s="5"/>
      <c r="SPS183" s="5"/>
      <c r="SPT183" s="5"/>
      <c r="SPU183" s="5"/>
      <c r="SPV183" s="5"/>
      <c r="SPW183" s="5"/>
      <c r="SPX183" s="5"/>
      <c r="SPY183" s="5"/>
      <c r="SPZ183" s="5"/>
      <c r="SQA183" s="5"/>
      <c r="SQB183" s="5"/>
      <c r="SQC183" s="5"/>
      <c r="SQD183" s="5"/>
      <c r="SQE183" s="5"/>
      <c r="SQF183" s="5"/>
      <c r="SQG183" s="5"/>
      <c r="SQH183" s="5"/>
      <c r="SQI183" s="5"/>
      <c r="SQJ183" s="5"/>
      <c r="SQK183" s="5"/>
      <c r="SQL183" s="5"/>
      <c r="SQM183" s="5"/>
      <c r="SQN183" s="5"/>
      <c r="SQO183" s="5"/>
      <c r="SQP183" s="5"/>
      <c r="SQQ183" s="5"/>
      <c r="SQR183" s="5"/>
      <c r="SQS183" s="5"/>
      <c r="SQT183" s="5"/>
      <c r="SQU183" s="5"/>
      <c r="SQV183" s="5"/>
      <c r="SQW183" s="5"/>
      <c r="SQX183" s="5"/>
      <c r="SQY183" s="5"/>
      <c r="SQZ183" s="5"/>
      <c r="SRA183" s="5"/>
      <c r="SRB183" s="5"/>
      <c r="SRC183" s="5"/>
      <c r="SRD183" s="5"/>
      <c r="SRE183" s="5"/>
      <c r="SRF183" s="5"/>
      <c r="SRG183" s="5"/>
      <c r="SRH183" s="5"/>
      <c r="SRI183" s="5"/>
      <c r="SRJ183" s="5"/>
      <c r="SRK183" s="5"/>
      <c r="SRL183" s="5"/>
      <c r="SRM183" s="5"/>
      <c r="SRN183" s="5"/>
      <c r="SRO183" s="5"/>
      <c r="SRP183" s="5"/>
      <c r="SRQ183" s="5"/>
      <c r="SRR183" s="5"/>
      <c r="SRS183" s="5"/>
      <c r="SRT183" s="5"/>
      <c r="SRU183" s="5"/>
      <c r="SRV183" s="5"/>
      <c r="SRW183" s="5"/>
      <c r="SRX183" s="5"/>
      <c r="SRY183" s="5"/>
      <c r="SRZ183" s="5"/>
      <c r="SSA183" s="5"/>
      <c r="SSB183" s="5"/>
      <c r="SSC183" s="5"/>
      <c r="SSD183" s="5"/>
      <c r="SSE183" s="5"/>
      <c r="SSF183" s="5"/>
      <c r="SSG183" s="5"/>
      <c r="SSH183" s="5"/>
      <c r="SSI183" s="5"/>
      <c r="SSJ183" s="5"/>
      <c r="SSK183" s="5"/>
      <c r="SSL183" s="5"/>
      <c r="SSM183" s="5"/>
      <c r="SSN183" s="5"/>
      <c r="SSO183" s="5"/>
      <c r="SSP183" s="5"/>
      <c r="SSQ183" s="5"/>
      <c r="SSR183" s="5"/>
      <c r="SSS183" s="5"/>
      <c r="SST183" s="5"/>
      <c r="SSU183" s="5"/>
      <c r="SSV183" s="5"/>
      <c r="SSW183" s="5"/>
      <c r="SSX183" s="5"/>
      <c r="SSY183" s="5"/>
      <c r="SSZ183" s="5"/>
      <c r="STA183" s="5"/>
      <c r="STB183" s="5"/>
      <c r="STC183" s="5"/>
      <c r="STD183" s="5"/>
      <c r="STE183" s="5"/>
      <c r="STF183" s="5"/>
      <c r="STG183" s="5"/>
      <c r="STH183" s="5"/>
      <c r="STI183" s="5"/>
      <c r="STJ183" s="5"/>
      <c r="STK183" s="5"/>
      <c r="STL183" s="5"/>
      <c r="STM183" s="5"/>
      <c r="STN183" s="5"/>
      <c r="STO183" s="5"/>
      <c r="STP183" s="5"/>
      <c r="STQ183" s="5"/>
      <c r="STR183" s="5"/>
      <c r="STS183" s="5"/>
      <c r="STT183" s="5"/>
      <c r="STU183" s="5"/>
      <c r="STV183" s="5"/>
      <c r="STW183" s="5"/>
      <c r="STX183" s="5"/>
      <c r="STY183" s="5"/>
      <c r="STZ183" s="5"/>
      <c r="SUA183" s="5"/>
      <c r="SUB183" s="5"/>
      <c r="SUC183" s="5"/>
      <c r="SUD183" s="5"/>
      <c r="SUE183" s="5"/>
      <c r="SUF183" s="5"/>
      <c r="SUG183" s="5"/>
      <c r="SUH183" s="5"/>
      <c r="SUI183" s="5"/>
      <c r="SUJ183" s="5"/>
      <c r="SUK183" s="5"/>
      <c r="SUL183" s="5"/>
      <c r="SUM183" s="5"/>
      <c r="SUN183" s="5"/>
      <c r="SUO183" s="5"/>
      <c r="SUP183" s="5"/>
      <c r="SUQ183" s="5"/>
      <c r="SUR183" s="5"/>
      <c r="SUS183" s="5"/>
      <c r="SUT183" s="5"/>
      <c r="SUU183" s="5"/>
      <c r="SUV183" s="5"/>
      <c r="SUW183" s="5"/>
      <c r="SUX183" s="5"/>
      <c r="SUY183" s="5"/>
      <c r="SUZ183" s="5"/>
      <c r="SVA183" s="5"/>
      <c r="SVB183" s="5"/>
      <c r="SVC183" s="5"/>
      <c r="SVD183" s="5"/>
      <c r="SVE183" s="5"/>
      <c r="SVF183" s="5"/>
      <c r="SVG183" s="5"/>
      <c r="SVH183" s="5"/>
      <c r="SVI183" s="5"/>
      <c r="SVJ183" s="5"/>
      <c r="SVK183" s="5"/>
      <c r="SVL183" s="5"/>
      <c r="SVM183" s="5"/>
      <c r="SVN183" s="5"/>
      <c r="SVO183" s="5"/>
      <c r="SVP183" s="5"/>
      <c r="SVQ183" s="5"/>
      <c r="SVR183" s="5"/>
      <c r="SVS183" s="5"/>
      <c r="SVT183" s="5"/>
      <c r="SVU183" s="5"/>
      <c r="SVV183" s="5"/>
      <c r="SVW183" s="5"/>
      <c r="SVX183" s="5"/>
      <c r="SVY183" s="5"/>
      <c r="SVZ183" s="5"/>
      <c r="SWA183" s="5"/>
      <c r="SWB183" s="5"/>
      <c r="SWC183" s="5"/>
      <c r="SWD183" s="5"/>
      <c r="SWE183" s="5"/>
      <c r="SWF183" s="5"/>
      <c r="SWG183" s="5"/>
      <c r="SWH183" s="5"/>
      <c r="SWI183" s="5"/>
      <c r="SWJ183" s="5"/>
      <c r="SWK183" s="5"/>
      <c r="SWL183" s="5"/>
      <c r="SWM183" s="5"/>
      <c r="SWN183" s="5"/>
      <c r="SWO183" s="5"/>
      <c r="SWP183" s="5"/>
      <c r="SWQ183" s="5"/>
      <c r="SWR183" s="5"/>
      <c r="SWS183" s="5"/>
      <c r="SWT183" s="5"/>
      <c r="SWU183" s="5"/>
      <c r="SWV183" s="5"/>
      <c r="SWW183" s="5"/>
      <c r="SWX183" s="5"/>
      <c r="SWY183" s="5"/>
      <c r="SWZ183" s="5"/>
      <c r="SXA183" s="5"/>
      <c r="SXB183" s="5"/>
      <c r="SXC183" s="5"/>
      <c r="SXD183" s="5"/>
      <c r="SXE183" s="5"/>
      <c r="SXF183" s="5"/>
      <c r="SXG183" s="5"/>
      <c r="SXH183" s="5"/>
      <c r="SXI183" s="5"/>
      <c r="SXJ183" s="5"/>
      <c r="SXK183" s="5"/>
      <c r="SXL183" s="5"/>
      <c r="SXM183" s="5"/>
      <c r="SXN183" s="5"/>
      <c r="SXO183" s="5"/>
      <c r="SXP183" s="5"/>
      <c r="SXQ183" s="5"/>
      <c r="SXR183" s="5"/>
      <c r="SXS183" s="5"/>
      <c r="SXT183" s="5"/>
      <c r="SXU183" s="5"/>
      <c r="SXV183" s="5"/>
      <c r="SXW183" s="5"/>
      <c r="SXX183" s="5"/>
      <c r="SXY183" s="5"/>
      <c r="SXZ183" s="5"/>
      <c r="SYA183" s="5"/>
      <c r="SYB183" s="5"/>
      <c r="SYC183" s="5"/>
      <c r="SYD183" s="5"/>
      <c r="SYE183" s="5"/>
      <c r="SYF183" s="5"/>
      <c r="SYG183" s="5"/>
      <c r="SYH183" s="5"/>
      <c r="SYI183" s="5"/>
      <c r="SYJ183" s="5"/>
      <c r="SYK183" s="5"/>
      <c r="SYL183" s="5"/>
      <c r="SYM183" s="5"/>
      <c r="SYN183" s="5"/>
      <c r="SYO183" s="5"/>
      <c r="SYP183" s="5"/>
      <c r="SYQ183" s="5"/>
      <c r="SYR183" s="5"/>
      <c r="SYS183" s="5"/>
      <c r="SYT183" s="5"/>
      <c r="SYU183" s="5"/>
      <c r="SYV183" s="5"/>
      <c r="SYW183" s="5"/>
      <c r="SYX183" s="5"/>
      <c r="SYY183" s="5"/>
      <c r="SYZ183" s="5"/>
      <c r="SZA183" s="5"/>
      <c r="SZB183" s="5"/>
      <c r="SZC183" s="5"/>
      <c r="SZD183" s="5"/>
      <c r="SZE183" s="5"/>
      <c r="SZF183" s="5"/>
      <c r="SZG183" s="5"/>
      <c r="SZH183" s="5"/>
      <c r="SZI183" s="5"/>
      <c r="SZJ183" s="5"/>
      <c r="SZK183" s="5"/>
      <c r="SZL183" s="5"/>
      <c r="SZM183" s="5"/>
      <c r="SZN183" s="5"/>
      <c r="SZO183" s="5"/>
      <c r="SZP183" s="5"/>
      <c r="SZQ183" s="5"/>
      <c r="SZR183" s="5"/>
      <c r="SZS183" s="5"/>
      <c r="SZT183" s="5"/>
      <c r="SZU183" s="5"/>
      <c r="SZV183" s="5"/>
      <c r="SZW183" s="5"/>
      <c r="SZX183" s="5"/>
      <c r="SZY183" s="5"/>
      <c r="SZZ183" s="5"/>
      <c r="TAA183" s="5"/>
      <c r="TAB183" s="5"/>
      <c r="TAC183" s="5"/>
      <c r="TAD183" s="5"/>
      <c r="TAE183" s="5"/>
      <c r="TAF183" s="5"/>
      <c r="TAG183" s="5"/>
      <c r="TAH183" s="5"/>
      <c r="TAI183" s="5"/>
      <c r="TAJ183" s="5"/>
      <c r="TAK183" s="5"/>
      <c r="TAL183" s="5"/>
      <c r="TAM183" s="5"/>
      <c r="TAN183" s="5"/>
      <c r="TAO183" s="5"/>
      <c r="TAP183" s="5"/>
      <c r="TAQ183" s="5"/>
      <c r="TAR183" s="5"/>
      <c r="TAS183" s="5"/>
      <c r="TAT183" s="5"/>
      <c r="TAU183" s="5"/>
      <c r="TAV183" s="5"/>
      <c r="TAW183" s="5"/>
      <c r="TAX183" s="5"/>
      <c r="TAY183" s="5"/>
      <c r="TAZ183" s="5"/>
      <c r="TBA183" s="5"/>
      <c r="TBB183" s="5"/>
      <c r="TBC183" s="5"/>
      <c r="TBD183" s="5"/>
      <c r="TBE183" s="5"/>
      <c r="TBF183" s="5"/>
      <c r="TBG183" s="5"/>
      <c r="TBH183" s="5"/>
      <c r="TBI183" s="5"/>
      <c r="TBJ183" s="5"/>
      <c r="TBK183" s="5"/>
      <c r="TBL183" s="5"/>
      <c r="TBM183" s="5"/>
      <c r="TBN183" s="5"/>
      <c r="TBO183" s="5"/>
      <c r="TBP183" s="5"/>
      <c r="TBQ183" s="5"/>
      <c r="TBR183" s="5"/>
      <c r="TBS183" s="5"/>
      <c r="TBT183" s="5"/>
      <c r="TBU183" s="5"/>
      <c r="TBV183" s="5"/>
      <c r="TBW183" s="5"/>
      <c r="TBX183" s="5"/>
      <c r="TBY183" s="5"/>
      <c r="TBZ183" s="5"/>
      <c r="TCA183" s="5"/>
      <c r="TCB183" s="5"/>
      <c r="TCC183" s="5"/>
      <c r="TCD183" s="5"/>
      <c r="TCE183" s="5"/>
      <c r="TCF183" s="5"/>
      <c r="TCG183" s="5"/>
      <c r="TCH183" s="5"/>
      <c r="TCI183" s="5"/>
      <c r="TCJ183" s="5"/>
      <c r="TCK183" s="5"/>
      <c r="TCL183" s="5"/>
      <c r="TCM183" s="5"/>
      <c r="TCN183" s="5"/>
      <c r="TCO183" s="5"/>
      <c r="TCP183" s="5"/>
      <c r="TCQ183" s="5"/>
      <c r="TCR183" s="5"/>
      <c r="TCS183" s="5"/>
      <c r="TCT183" s="5"/>
      <c r="TCU183" s="5"/>
      <c r="TCV183" s="5"/>
      <c r="TCW183" s="5"/>
      <c r="TCX183" s="5"/>
      <c r="TCY183" s="5"/>
      <c r="TCZ183" s="5"/>
      <c r="TDA183" s="5"/>
      <c r="TDB183" s="5"/>
      <c r="TDC183" s="5"/>
      <c r="TDD183" s="5"/>
      <c r="TDE183" s="5"/>
      <c r="TDF183" s="5"/>
      <c r="TDG183" s="5"/>
      <c r="TDH183" s="5"/>
      <c r="TDI183" s="5"/>
      <c r="TDJ183" s="5"/>
      <c r="TDK183" s="5"/>
      <c r="TDL183" s="5"/>
      <c r="TDM183" s="5"/>
      <c r="TDN183" s="5"/>
      <c r="TDO183" s="5"/>
      <c r="TDP183" s="5"/>
      <c r="TDQ183" s="5"/>
      <c r="TDR183" s="5"/>
      <c r="TDS183" s="5"/>
      <c r="TDT183" s="5"/>
      <c r="TDU183" s="5"/>
      <c r="TDV183" s="5"/>
      <c r="TDW183" s="5"/>
      <c r="TDX183" s="5"/>
      <c r="TDY183" s="5"/>
      <c r="TDZ183" s="5"/>
      <c r="TEA183" s="5"/>
      <c r="TEB183" s="5"/>
      <c r="TEC183" s="5"/>
      <c r="TED183" s="5"/>
      <c r="TEE183" s="5"/>
      <c r="TEF183" s="5"/>
      <c r="TEG183" s="5"/>
      <c r="TEH183" s="5"/>
      <c r="TEI183" s="5"/>
      <c r="TEJ183" s="5"/>
      <c r="TEK183" s="5"/>
      <c r="TEL183" s="5"/>
      <c r="TEM183" s="5"/>
      <c r="TEN183" s="5"/>
      <c r="TEO183" s="5"/>
      <c r="TEP183" s="5"/>
      <c r="TEQ183" s="5"/>
      <c r="TER183" s="5"/>
      <c r="TES183" s="5"/>
      <c r="TET183" s="5"/>
      <c r="TEU183" s="5"/>
      <c r="TEV183" s="5"/>
      <c r="TEW183" s="5"/>
      <c r="TEX183" s="5"/>
      <c r="TEY183" s="5"/>
      <c r="TEZ183" s="5"/>
      <c r="TFA183" s="5"/>
      <c r="TFB183" s="5"/>
      <c r="TFC183" s="5"/>
      <c r="TFD183" s="5"/>
      <c r="TFE183" s="5"/>
      <c r="TFF183" s="5"/>
      <c r="TFG183" s="5"/>
      <c r="TFH183" s="5"/>
      <c r="TFI183" s="5"/>
      <c r="TFJ183" s="5"/>
      <c r="TFK183" s="5"/>
      <c r="TFL183" s="5"/>
      <c r="TFM183" s="5"/>
      <c r="TFN183" s="5"/>
      <c r="TFO183" s="5"/>
      <c r="TFP183" s="5"/>
      <c r="TFQ183" s="5"/>
      <c r="TFR183" s="5"/>
      <c r="TFS183" s="5"/>
      <c r="TFT183" s="5"/>
      <c r="TFU183" s="5"/>
      <c r="TFV183" s="5"/>
      <c r="TFW183" s="5"/>
      <c r="TFX183" s="5"/>
      <c r="TFY183" s="5"/>
      <c r="TFZ183" s="5"/>
      <c r="TGA183" s="5"/>
      <c r="TGB183" s="5"/>
      <c r="TGC183" s="5"/>
      <c r="TGD183" s="5"/>
      <c r="TGE183" s="5"/>
      <c r="TGF183" s="5"/>
      <c r="TGG183" s="5"/>
      <c r="TGH183" s="5"/>
      <c r="TGI183" s="5"/>
      <c r="TGJ183" s="5"/>
      <c r="TGK183" s="5"/>
      <c r="TGL183" s="5"/>
      <c r="TGM183" s="5"/>
      <c r="TGN183" s="5"/>
      <c r="TGO183" s="5"/>
      <c r="TGP183" s="5"/>
      <c r="TGQ183" s="5"/>
      <c r="TGR183" s="5"/>
      <c r="TGS183" s="5"/>
      <c r="TGT183" s="5"/>
      <c r="TGU183" s="5"/>
      <c r="TGV183" s="5"/>
      <c r="TGW183" s="5"/>
      <c r="TGX183" s="5"/>
      <c r="TGY183" s="5"/>
      <c r="TGZ183" s="5"/>
      <c r="THA183" s="5"/>
      <c r="THB183" s="5"/>
      <c r="THC183" s="5"/>
      <c r="THD183" s="5"/>
      <c r="THE183" s="5"/>
      <c r="THF183" s="5"/>
      <c r="THG183" s="5"/>
      <c r="THH183" s="5"/>
      <c r="THI183" s="5"/>
      <c r="THJ183" s="5"/>
      <c r="THK183" s="5"/>
      <c r="THL183" s="5"/>
      <c r="THM183" s="5"/>
      <c r="THN183" s="5"/>
      <c r="THO183" s="5"/>
      <c r="THP183" s="5"/>
      <c r="THQ183" s="5"/>
      <c r="THR183" s="5"/>
      <c r="THS183" s="5"/>
      <c r="THT183" s="5"/>
      <c r="THU183" s="5"/>
      <c r="THV183" s="5"/>
      <c r="THW183" s="5"/>
      <c r="THX183" s="5"/>
      <c r="THY183" s="5"/>
      <c r="THZ183" s="5"/>
      <c r="TIA183" s="5"/>
      <c r="TIB183" s="5"/>
      <c r="TIC183" s="5"/>
      <c r="TID183" s="5"/>
      <c r="TIE183" s="5"/>
      <c r="TIF183" s="5"/>
      <c r="TIG183" s="5"/>
      <c r="TIH183" s="5"/>
      <c r="TII183" s="5"/>
      <c r="TIJ183" s="5"/>
      <c r="TIK183" s="5"/>
      <c r="TIL183" s="5"/>
      <c r="TIM183" s="5"/>
      <c r="TIN183" s="5"/>
      <c r="TIO183" s="5"/>
      <c r="TIP183" s="5"/>
      <c r="TIQ183" s="5"/>
      <c r="TIR183" s="5"/>
      <c r="TIS183" s="5"/>
      <c r="TIT183" s="5"/>
      <c r="TIU183" s="5"/>
      <c r="TIV183" s="5"/>
      <c r="TIW183" s="5"/>
      <c r="TIX183" s="5"/>
      <c r="TIY183" s="5"/>
      <c r="TIZ183" s="5"/>
      <c r="TJA183" s="5"/>
      <c r="TJB183" s="5"/>
      <c r="TJC183" s="5"/>
      <c r="TJD183" s="5"/>
      <c r="TJE183" s="5"/>
      <c r="TJF183" s="5"/>
      <c r="TJG183" s="5"/>
      <c r="TJH183" s="5"/>
      <c r="TJI183" s="5"/>
      <c r="TJJ183" s="5"/>
      <c r="TJK183" s="5"/>
      <c r="TJL183" s="5"/>
      <c r="TJM183" s="5"/>
      <c r="TJN183" s="5"/>
      <c r="TJO183" s="5"/>
      <c r="TJP183" s="5"/>
      <c r="TJQ183" s="5"/>
      <c r="TJR183" s="5"/>
      <c r="TJS183" s="5"/>
      <c r="TJT183" s="5"/>
      <c r="TJU183" s="5"/>
      <c r="TJV183" s="5"/>
      <c r="TJW183" s="5"/>
      <c r="TJX183" s="5"/>
      <c r="TJY183" s="5"/>
      <c r="TJZ183" s="5"/>
      <c r="TKA183" s="5"/>
      <c r="TKB183" s="5"/>
      <c r="TKC183" s="5"/>
      <c r="TKD183" s="5"/>
      <c r="TKE183" s="5"/>
      <c r="TKF183" s="5"/>
      <c r="TKG183" s="5"/>
      <c r="TKH183" s="5"/>
      <c r="TKI183" s="5"/>
      <c r="TKJ183" s="5"/>
      <c r="TKK183" s="5"/>
      <c r="TKL183" s="5"/>
      <c r="TKM183" s="5"/>
      <c r="TKN183" s="5"/>
      <c r="TKO183" s="5"/>
      <c r="TKP183" s="5"/>
      <c r="TKQ183" s="5"/>
      <c r="TKR183" s="5"/>
      <c r="TKS183" s="5"/>
      <c r="TKT183" s="5"/>
      <c r="TKU183" s="5"/>
      <c r="TKV183" s="5"/>
      <c r="TKW183" s="5"/>
      <c r="TKX183" s="5"/>
      <c r="TKY183" s="5"/>
      <c r="TKZ183" s="5"/>
      <c r="TLA183" s="5"/>
      <c r="TLB183" s="5"/>
      <c r="TLC183" s="5"/>
      <c r="TLD183" s="5"/>
      <c r="TLE183" s="5"/>
      <c r="TLF183" s="5"/>
      <c r="TLG183" s="5"/>
      <c r="TLH183" s="5"/>
      <c r="TLI183" s="5"/>
      <c r="TLJ183" s="5"/>
      <c r="TLK183" s="5"/>
      <c r="TLL183" s="5"/>
      <c r="TLM183" s="5"/>
      <c r="TLN183" s="5"/>
      <c r="TLO183" s="5"/>
      <c r="TLP183" s="5"/>
      <c r="TLQ183" s="5"/>
      <c r="TLR183" s="5"/>
      <c r="TLS183" s="5"/>
      <c r="TLT183" s="5"/>
      <c r="TLU183" s="5"/>
      <c r="TLV183" s="5"/>
      <c r="TLW183" s="5"/>
      <c r="TLX183" s="5"/>
      <c r="TLY183" s="5"/>
      <c r="TLZ183" s="5"/>
      <c r="TMA183" s="5"/>
      <c r="TMB183" s="5"/>
      <c r="TMC183" s="5"/>
      <c r="TMD183" s="5"/>
      <c r="TME183" s="5"/>
      <c r="TMF183" s="5"/>
      <c r="TMG183" s="5"/>
      <c r="TMH183" s="5"/>
      <c r="TMI183" s="5"/>
      <c r="TMJ183" s="5"/>
      <c r="TMK183" s="5"/>
      <c r="TML183" s="5"/>
      <c r="TMM183" s="5"/>
      <c r="TMN183" s="5"/>
      <c r="TMO183" s="5"/>
      <c r="TMP183" s="5"/>
      <c r="TMQ183" s="5"/>
      <c r="TMR183" s="5"/>
      <c r="TMS183" s="5"/>
      <c r="TMT183" s="5"/>
      <c r="TMU183" s="5"/>
      <c r="TMV183" s="5"/>
      <c r="TMW183" s="5"/>
      <c r="TMX183" s="5"/>
      <c r="TMY183" s="5"/>
      <c r="TMZ183" s="5"/>
      <c r="TNA183" s="5"/>
      <c r="TNB183" s="5"/>
      <c r="TNC183" s="5"/>
      <c r="TND183" s="5"/>
      <c r="TNE183" s="5"/>
      <c r="TNF183" s="5"/>
      <c r="TNG183" s="5"/>
      <c r="TNH183" s="5"/>
      <c r="TNI183" s="5"/>
      <c r="TNJ183" s="5"/>
      <c r="TNK183" s="5"/>
      <c r="TNL183" s="5"/>
      <c r="TNM183" s="5"/>
      <c r="TNN183" s="5"/>
      <c r="TNO183" s="5"/>
      <c r="TNP183" s="5"/>
      <c r="TNQ183" s="5"/>
      <c r="TNR183" s="5"/>
      <c r="TNS183" s="5"/>
      <c r="TNT183" s="5"/>
      <c r="TNU183" s="5"/>
      <c r="TNV183" s="5"/>
      <c r="TNW183" s="5"/>
      <c r="TNX183" s="5"/>
      <c r="TNY183" s="5"/>
      <c r="TNZ183" s="5"/>
      <c r="TOA183" s="5"/>
      <c r="TOB183" s="5"/>
      <c r="TOC183" s="5"/>
      <c r="TOD183" s="5"/>
      <c r="TOE183" s="5"/>
      <c r="TOF183" s="5"/>
      <c r="TOG183" s="5"/>
      <c r="TOH183" s="5"/>
      <c r="TOI183" s="5"/>
      <c r="TOJ183" s="5"/>
      <c r="TOK183" s="5"/>
      <c r="TOL183" s="5"/>
      <c r="TOM183" s="5"/>
      <c r="TON183" s="5"/>
      <c r="TOO183" s="5"/>
      <c r="TOP183" s="5"/>
      <c r="TOQ183" s="5"/>
      <c r="TOR183" s="5"/>
      <c r="TOS183" s="5"/>
      <c r="TOT183" s="5"/>
      <c r="TOU183" s="5"/>
      <c r="TOV183" s="5"/>
      <c r="TOW183" s="5"/>
      <c r="TOX183" s="5"/>
      <c r="TOY183" s="5"/>
      <c r="TOZ183" s="5"/>
      <c r="TPA183" s="5"/>
      <c r="TPB183" s="5"/>
      <c r="TPC183" s="5"/>
      <c r="TPD183" s="5"/>
      <c r="TPE183" s="5"/>
      <c r="TPF183" s="5"/>
      <c r="TPG183" s="5"/>
      <c r="TPH183" s="5"/>
      <c r="TPI183" s="5"/>
      <c r="TPJ183" s="5"/>
      <c r="TPK183" s="5"/>
      <c r="TPL183" s="5"/>
      <c r="TPM183" s="5"/>
      <c r="TPN183" s="5"/>
      <c r="TPO183" s="5"/>
      <c r="TPP183" s="5"/>
      <c r="TPQ183" s="5"/>
      <c r="TPR183" s="5"/>
      <c r="TPS183" s="5"/>
      <c r="TPT183" s="5"/>
      <c r="TPU183" s="5"/>
      <c r="TPV183" s="5"/>
      <c r="TPW183" s="5"/>
      <c r="TPX183" s="5"/>
      <c r="TPY183" s="5"/>
      <c r="TPZ183" s="5"/>
      <c r="TQA183" s="5"/>
      <c r="TQB183" s="5"/>
      <c r="TQC183" s="5"/>
      <c r="TQD183" s="5"/>
      <c r="TQE183" s="5"/>
      <c r="TQF183" s="5"/>
      <c r="TQG183" s="5"/>
      <c r="TQH183" s="5"/>
      <c r="TQI183" s="5"/>
      <c r="TQJ183" s="5"/>
      <c r="TQK183" s="5"/>
      <c r="TQL183" s="5"/>
      <c r="TQM183" s="5"/>
      <c r="TQN183" s="5"/>
      <c r="TQO183" s="5"/>
      <c r="TQP183" s="5"/>
      <c r="TQQ183" s="5"/>
      <c r="TQR183" s="5"/>
      <c r="TQS183" s="5"/>
      <c r="TQT183" s="5"/>
      <c r="TQU183" s="5"/>
      <c r="TQV183" s="5"/>
      <c r="TQW183" s="5"/>
      <c r="TQX183" s="5"/>
      <c r="TQY183" s="5"/>
      <c r="TQZ183" s="5"/>
      <c r="TRA183" s="5"/>
      <c r="TRB183" s="5"/>
      <c r="TRC183" s="5"/>
      <c r="TRD183" s="5"/>
      <c r="TRE183" s="5"/>
      <c r="TRF183" s="5"/>
      <c r="TRG183" s="5"/>
      <c r="TRH183" s="5"/>
      <c r="TRI183" s="5"/>
      <c r="TRJ183" s="5"/>
      <c r="TRK183" s="5"/>
      <c r="TRL183" s="5"/>
      <c r="TRM183" s="5"/>
      <c r="TRN183" s="5"/>
      <c r="TRO183" s="5"/>
      <c r="TRP183" s="5"/>
      <c r="TRQ183" s="5"/>
      <c r="TRR183" s="5"/>
      <c r="TRS183" s="5"/>
      <c r="TRT183" s="5"/>
      <c r="TRU183" s="5"/>
      <c r="TRV183" s="5"/>
      <c r="TRW183" s="5"/>
      <c r="TRX183" s="5"/>
      <c r="TRY183" s="5"/>
      <c r="TRZ183" s="5"/>
      <c r="TSA183" s="5"/>
      <c r="TSB183" s="5"/>
      <c r="TSC183" s="5"/>
      <c r="TSD183" s="5"/>
      <c r="TSE183" s="5"/>
      <c r="TSF183" s="5"/>
      <c r="TSG183" s="5"/>
      <c r="TSH183" s="5"/>
      <c r="TSI183" s="5"/>
      <c r="TSJ183" s="5"/>
      <c r="TSK183" s="5"/>
      <c r="TSL183" s="5"/>
      <c r="TSM183" s="5"/>
      <c r="TSN183" s="5"/>
      <c r="TSO183" s="5"/>
      <c r="TSP183" s="5"/>
      <c r="TSQ183" s="5"/>
      <c r="TSR183" s="5"/>
      <c r="TSS183" s="5"/>
      <c r="TST183" s="5"/>
      <c r="TSU183" s="5"/>
      <c r="TSV183" s="5"/>
      <c r="TSW183" s="5"/>
      <c r="TSX183" s="5"/>
      <c r="TSY183" s="5"/>
      <c r="TSZ183" s="5"/>
      <c r="TTA183" s="5"/>
      <c r="TTB183" s="5"/>
      <c r="TTC183" s="5"/>
      <c r="TTD183" s="5"/>
      <c r="TTE183" s="5"/>
      <c r="TTF183" s="5"/>
      <c r="TTG183" s="5"/>
      <c r="TTH183" s="5"/>
      <c r="TTI183" s="5"/>
      <c r="TTJ183" s="5"/>
      <c r="TTK183" s="5"/>
      <c r="TTL183" s="5"/>
      <c r="TTM183" s="5"/>
      <c r="TTN183" s="5"/>
      <c r="TTO183" s="5"/>
      <c r="TTP183" s="5"/>
      <c r="TTQ183" s="5"/>
      <c r="TTR183" s="5"/>
      <c r="TTS183" s="5"/>
      <c r="TTT183" s="5"/>
      <c r="TTU183" s="5"/>
      <c r="TTV183" s="5"/>
      <c r="TTW183" s="5"/>
      <c r="TTX183" s="5"/>
      <c r="TTY183" s="5"/>
      <c r="TTZ183" s="5"/>
      <c r="TUA183" s="5"/>
      <c r="TUB183" s="5"/>
      <c r="TUC183" s="5"/>
      <c r="TUD183" s="5"/>
      <c r="TUE183" s="5"/>
      <c r="TUF183" s="5"/>
      <c r="TUG183" s="5"/>
      <c r="TUH183" s="5"/>
      <c r="TUI183" s="5"/>
      <c r="TUJ183" s="5"/>
      <c r="TUK183" s="5"/>
      <c r="TUL183" s="5"/>
      <c r="TUM183" s="5"/>
      <c r="TUN183" s="5"/>
      <c r="TUO183" s="5"/>
      <c r="TUP183" s="5"/>
      <c r="TUQ183" s="5"/>
      <c r="TUR183" s="5"/>
      <c r="TUS183" s="5"/>
      <c r="TUT183" s="5"/>
      <c r="TUU183" s="5"/>
      <c r="TUV183" s="5"/>
      <c r="TUW183" s="5"/>
      <c r="TUX183" s="5"/>
      <c r="TUY183" s="5"/>
      <c r="TUZ183" s="5"/>
      <c r="TVA183" s="5"/>
      <c r="TVB183" s="5"/>
      <c r="TVC183" s="5"/>
      <c r="TVD183" s="5"/>
      <c r="TVE183" s="5"/>
      <c r="TVF183" s="5"/>
      <c r="TVG183" s="5"/>
      <c r="TVH183" s="5"/>
      <c r="TVI183" s="5"/>
      <c r="TVJ183" s="5"/>
      <c r="TVK183" s="5"/>
      <c r="TVL183" s="5"/>
      <c r="TVM183" s="5"/>
      <c r="TVN183" s="5"/>
      <c r="TVO183" s="5"/>
      <c r="TVP183" s="5"/>
      <c r="TVQ183" s="5"/>
      <c r="TVR183" s="5"/>
      <c r="TVS183" s="5"/>
      <c r="TVT183" s="5"/>
      <c r="TVU183" s="5"/>
      <c r="TVV183" s="5"/>
      <c r="TVW183" s="5"/>
      <c r="TVX183" s="5"/>
      <c r="TVY183" s="5"/>
      <c r="TVZ183" s="5"/>
      <c r="TWA183" s="5"/>
      <c r="TWB183" s="5"/>
      <c r="TWC183" s="5"/>
      <c r="TWD183" s="5"/>
      <c r="TWE183" s="5"/>
      <c r="TWF183" s="5"/>
      <c r="TWG183" s="5"/>
      <c r="TWH183" s="5"/>
      <c r="TWI183" s="5"/>
      <c r="TWJ183" s="5"/>
      <c r="TWK183" s="5"/>
      <c r="TWL183" s="5"/>
      <c r="TWM183" s="5"/>
      <c r="TWN183" s="5"/>
      <c r="TWO183" s="5"/>
      <c r="TWP183" s="5"/>
      <c r="TWQ183" s="5"/>
      <c r="TWR183" s="5"/>
      <c r="TWS183" s="5"/>
      <c r="TWT183" s="5"/>
      <c r="TWU183" s="5"/>
      <c r="TWV183" s="5"/>
      <c r="TWW183" s="5"/>
      <c r="TWX183" s="5"/>
      <c r="TWY183" s="5"/>
      <c r="TWZ183" s="5"/>
      <c r="TXA183" s="5"/>
      <c r="TXB183" s="5"/>
      <c r="TXC183" s="5"/>
      <c r="TXD183" s="5"/>
      <c r="TXE183" s="5"/>
      <c r="TXF183" s="5"/>
      <c r="TXG183" s="5"/>
      <c r="TXH183" s="5"/>
      <c r="TXI183" s="5"/>
      <c r="TXJ183" s="5"/>
      <c r="TXK183" s="5"/>
      <c r="TXL183" s="5"/>
      <c r="TXM183" s="5"/>
      <c r="TXN183" s="5"/>
      <c r="TXO183" s="5"/>
      <c r="TXP183" s="5"/>
      <c r="TXQ183" s="5"/>
      <c r="TXR183" s="5"/>
      <c r="TXS183" s="5"/>
      <c r="TXT183" s="5"/>
      <c r="TXU183" s="5"/>
      <c r="TXV183" s="5"/>
      <c r="TXW183" s="5"/>
      <c r="TXX183" s="5"/>
      <c r="TXY183" s="5"/>
      <c r="TXZ183" s="5"/>
      <c r="TYA183" s="5"/>
      <c r="TYB183" s="5"/>
      <c r="TYC183" s="5"/>
      <c r="TYD183" s="5"/>
      <c r="TYE183" s="5"/>
      <c r="TYF183" s="5"/>
      <c r="TYG183" s="5"/>
      <c r="TYH183" s="5"/>
      <c r="TYI183" s="5"/>
      <c r="TYJ183" s="5"/>
      <c r="TYK183" s="5"/>
      <c r="TYL183" s="5"/>
      <c r="TYM183" s="5"/>
      <c r="TYN183" s="5"/>
      <c r="TYO183" s="5"/>
      <c r="TYP183" s="5"/>
      <c r="TYQ183" s="5"/>
      <c r="TYR183" s="5"/>
      <c r="TYS183" s="5"/>
      <c r="TYT183" s="5"/>
      <c r="TYU183" s="5"/>
      <c r="TYV183" s="5"/>
      <c r="TYW183" s="5"/>
      <c r="TYX183" s="5"/>
      <c r="TYY183" s="5"/>
      <c r="TYZ183" s="5"/>
      <c r="TZA183" s="5"/>
      <c r="TZB183" s="5"/>
      <c r="TZC183" s="5"/>
      <c r="TZD183" s="5"/>
      <c r="TZE183" s="5"/>
      <c r="TZF183" s="5"/>
      <c r="TZG183" s="5"/>
      <c r="TZH183" s="5"/>
      <c r="TZI183" s="5"/>
      <c r="TZJ183" s="5"/>
      <c r="TZK183" s="5"/>
      <c r="TZL183" s="5"/>
      <c r="TZM183" s="5"/>
      <c r="TZN183" s="5"/>
      <c r="TZO183" s="5"/>
      <c r="TZP183" s="5"/>
      <c r="TZQ183" s="5"/>
      <c r="TZR183" s="5"/>
      <c r="TZS183" s="5"/>
      <c r="TZT183" s="5"/>
      <c r="TZU183" s="5"/>
      <c r="TZV183" s="5"/>
      <c r="TZW183" s="5"/>
      <c r="TZX183" s="5"/>
      <c r="TZY183" s="5"/>
      <c r="TZZ183" s="5"/>
      <c r="UAA183" s="5"/>
      <c r="UAB183" s="5"/>
      <c r="UAC183" s="5"/>
      <c r="UAD183" s="5"/>
      <c r="UAE183" s="5"/>
      <c r="UAF183" s="5"/>
      <c r="UAG183" s="5"/>
      <c r="UAH183" s="5"/>
      <c r="UAI183" s="5"/>
      <c r="UAJ183" s="5"/>
      <c r="UAK183" s="5"/>
      <c r="UAL183" s="5"/>
      <c r="UAM183" s="5"/>
      <c r="UAN183" s="5"/>
      <c r="UAO183" s="5"/>
      <c r="UAP183" s="5"/>
      <c r="UAQ183" s="5"/>
      <c r="UAR183" s="5"/>
      <c r="UAS183" s="5"/>
      <c r="UAT183" s="5"/>
      <c r="UAU183" s="5"/>
      <c r="UAV183" s="5"/>
      <c r="UAW183" s="5"/>
      <c r="UAX183" s="5"/>
      <c r="UAY183" s="5"/>
      <c r="UAZ183" s="5"/>
      <c r="UBA183" s="5"/>
      <c r="UBB183" s="5"/>
      <c r="UBC183" s="5"/>
      <c r="UBD183" s="5"/>
      <c r="UBE183" s="5"/>
      <c r="UBF183" s="5"/>
      <c r="UBG183" s="5"/>
      <c r="UBH183" s="5"/>
      <c r="UBI183" s="5"/>
      <c r="UBJ183" s="5"/>
      <c r="UBK183" s="5"/>
      <c r="UBL183" s="5"/>
      <c r="UBM183" s="5"/>
      <c r="UBN183" s="5"/>
      <c r="UBO183" s="5"/>
      <c r="UBP183" s="5"/>
      <c r="UBQ183" s="5"/>
      <c r="UBR183" s="5"/>
      <c r="UBS183" s="5"/>
      <c r="UBT183" s="5"/>
      <c r="UBU183" s="5"/>
      <c r="UBV183" s="5"/>
      <c r="UBW183" s="5"/>
      <c r="UBX183" s="5"/>
      <c r="UBY183" s="5"/>
      <c r="UBZ183" s="5"/>
      <c r="UCA183" s="5"/>
      <c r="UCB183" s="5"/>
      <c r="UCC183" s="5"/>
      <c r="UCD183" s="5"/>
      <c r="UCE183" s="5"/>
      <c r="UCF183" s="5"/>
      <c r="UCG183" s="5"/>
      <c r="UCH183" s="5"/>
      <c r="UCI183" s="5"/>
      <c r="UCJ183" s="5"/>
      <c r="UCK183" s="5"/>
      <c r="UCL183" s="5"/>
      <c r="UCM183" s="5"/>
      <c r="UCN183" s="5"/>
      <c r="UCO183" s="5"/>
      <c r="UCP183" s="5"/>
      <c r="UCQ183" s="5"/>
      <c r="UCR183" s="5"/>
      <c r="UCS183" s="5"/>
      <c r="UCT183" s="5"/>
      <c r="UCU183" s="5"/>
      <c r="UCV183" s="5"/>
      <c r="UCW183" s="5"/>
      <c r="UCX183" s="5"/>
      <c r="UCY183" s="5"/>
      <c r="UCZ183" s="5"/>
      <c r="UDA183" s="5"/>
      <c r="UDB183" s="5"/>
      <c r="UDC183" s="5"/>
      <c r="UDD183" s="5"/>
      <c r="UDE183" s="5"/>
      <c r="UDF183" s="5"/>
      <c r="UDG183" s="5"/>
      <c r="UDH183" s="5"/>
      <c r="UDI183" s="5"/>
      <c r="UDJ183" s="5"/>
      <c r="UDK183" s="5"/>
      <c r="UDL183" s="5"/>
      <c r="UDM183" s="5"/>
      <c r="UDN183" s="5"/>
      <c r="UDO183" s="5"/>
      <c r="UDP183" s="5"/>
      <c r="UDQ183" s="5"/>
      <c r="UDR183" s="5"/>
      <c r="UDS183" s="5"/>
      <c r="UDT183" s="5"/>
      <c r="UDU183" s="5"/>
      <c r="UDV183" s="5"/>
      <c r="UDW183" s="5"/>
      <c r="UDX183" s="5"/>
      <c r="UDY183" s="5"/>
      <c r="UDZ183" s="5"/>
      <c r="UEA183" s="5"/>
      <c r="UEB183" s="5"/>
      <c r="UEC183" s="5"/>
      <c r="UED183" s="5"/>
      <c r="UEE183" s="5"/>
      <c r="UEF183" s="5"/>
      <c r="UEG183" s="5"/>
      <c r="UEH183" s="5"/>
      <c r="UEI183" s="5"/>
      <c r="UEJ183" s="5"/>
      <c r="UEK183" s="5"/>
      <c r="UEL183" s="5"/>
      <c r="UEM183" s="5"/>
      <c r="UEN183" s="5"/>
      <c r="UEO183" s="5"/>
      <c r="UEP183" s="5"/>
      <c r="UEQ183" s="5"/>
      <c r="UER183" s="5"/>
      <c r="UES183" s="5"/>
      <c r="UET183" s="5"/>
      <c r="UEU183" s="5"/>
      <c r="UEV183" s="5"/>
      <c r="UEW183" s="5"/>
      <c r="UEX183" s="5"/>
      <c r="UEY183" s="5"/>
      <c r="UEZ183" s="5"/>
      <c r="UFA183" s="5"/>
      <c r="UFB183" s="5"/>
      <c r="UFC183" s="5"/>
      <c r="UFD183" s="5"/>
      <c r="UFE183" s="5"/>
      <c r="UFF183" s="5"/>
      <c r="UFG183" s="5"/>
      <c r="UFH183" s="5"/>
      <c r="UFI183" s="5"/>
      <c r="UFJ183" s="5"/>
      <c r="UFK183" s="5"/>
      <c r="UFL183" s="5"/>
      <c r="UFM183" s="5"/>
      <c r="UFN183" s="5"/>
      <c r="UFO183" s="5"/>
      <c r="UFP183" s="5"/>
      <c r="UFQ183" s="5"/>
      <c r="UFR183" s="5"/>
      <c r="UFS183" s="5"/>
      <c r="UFT183" s="5"/>
      <c r="UFU183" s="5"/>
      <c r="UFV183" s="5"/>
      <c r="UFW183" s="5"/>
      <c r="UFX183" s="5"/>
      <c r="UFY183" s="5"/>
      <c r="UFZ183" s="5"/>
      <c r="UGA183" s="5"/>
      <c r="UGB183" s="5"/>
      <c r="UGC183" s="5"/>
      <c r="UGD183" s="5"/>
      <c r="UGE183" s="5"/>
      <c r="UGF183" s="5"/>
      <c r="UGG183" s="5"/>
      <c r="UGH183" s="5"/>
      <c r="UGI183" s="5"/>
      <c r="UGJ183" s="5"/>
      <c r="UGK183" s="5"/>
      <c r="UGL183" s="5"/>
      <c r="UGM183" s="5"/>
      <c r="UGN183" s="5"/>
      <c r="UGO183" s="5"/>
      <c r="UGP183" s="5"/>
      <c r="UGQ183" s="5"/>
      <c r="UGR183" s="5"/>
      <c r="UGS183" s="5"/>
      <c r="UGT183" s="5"/>
      <c r="UGU183" s="5"/>
      <c r="UGV183" s="5"/>
      <c r="UGW183" s="5"/>
      <c r="UGX183" s="5"/>
      <c r="UGY183" s="5"/>
      <c r="UGZ183" s="5"/>
      <c r="UHA183" s="5"/>
      <c r="UHB183" s="5"/>
      <c r="UHC183" s="5"/>
      <c r="UHD183" s="5"/>
      <c r="UHE183" s="5"/>
      <c r="UHF183" s="5"/>
      <c r="UHG183" s="5"/>
      <c r="UHH183" s="5"/>
      <c r="UHI183" s="5"/>
      <c r="UHJ183" s="5"/>
      <c r="UHK183" s="5"/>
      <c r="UHL183" s="5"/>
      <c r="UHM183" s="5"/>
      <c r="UHN183" s="5"/>
      <c r="UHO183" s="5"/>
      <c r="UHP183" s="5"/>
      <c r="UHQ183" s="5"/>
      <c r="UHR183" s="5"/>
      <c r="UHS183" s="5"/>
      <c r="UHT183" s="5"/>
      <c r="UHU183" s="5"/>
      <c r="UHV183" s="5"/>
      <c r="UHW183" s="5"/>
      <c r="UHX183" s="5"/>
      <c r="UHY183" s="5"/>
      <c r="UHZ183" s="5"/>
      <c r="UIA183" s="5"/>
      <c r="UIB183" s="5"/>
      <c r="UIC183" s="5"/>
      <c r="UID183" s="5"/>
      <c r="UIE183" s="5"/>
      <c r="UIF183" s="5"/>
      <c r="UIG183" s="5"/>
      <c r="UIH183" s="5"/>
      <c r="UII183" s="5"/>
      <c r="UIJ183" s="5"/>
      <c r="UIK183" s="5"/>
      <c r="UIL183" s="5"/>
      <c r="UIM183" s="5"/>
      <c r="UIN183" s="5"/>
      <c r="UIO183" s="5"/>
      <c r="UIP183" s="5"/>
      <c r="UIQ183" s="5"/>
      <c r="UIR183" s="5"/>
      <c r="UIS183" s="5"/>
      <c r="UIT183" s="5"/>
      <c r="UIU183" s="5"/>
      <c r="UIV183" s="5"/>
      <c r="UIW183" s="5"/>
      <c r="UIX183" s="5"/>
      <c r="UIY183" s="5"/>
      <c r="UIZ183" s="5"/>
      <c r="UJA183" s="5"/>
      <c r="UJB183" s="5"/>
      <c r="UJC183" s="5"/>
      <c r="UJD183" s="5"/>
      <c r="UJE183" s="5"/>
      <c r="UJF183" s="5"/>
      <c r="UJG183" s="5"/>
      <c r="UJH183" s="5"/>
      <c r="UJI183" s="5"/>
      <c r="UJJ183" s="5"/>
      <c r="UJK183" s="5"/>
      <c r="UJL183" s="5"/>
      <c r="UJM183" s="5"/>
      <c r="UJN183" s="5"/>
      <c r="UJO183" s="5"/>
      <c r="UJP183" s="5"/>
      <c r="UJQ183" s="5"/>
      <c r="UJR183" s="5"/>
      <c r="UJS183" s="5"/>
      <c r="UJT183" s="5"/>
      <c r="UJU183" s="5"/>
      <c r="UJV183" s="5"/>
      <c r="UJW183" s="5"/>
      <c r="UJX183" s="5"/>
      <c r="UJY183" s="5"/>
      <c r="UJZ183" s="5"/>
      <c r="UKA183" s="5"/>
      <c r="UKB183" s="5"/>
      <c r="UKC183" s="5"/>
      <c r="UKD183" s="5"/>
      <c r="UKE183" s="5"/>
      <c r="UKF183" s="5"/>
      <c r="UKG183" s="5"/>
      <c r="UKH183" s="5"/>
      <c r="UKI183" s="5"/>
      <c r="UKJ183" s="5"/>
      <c r="UKK183" s="5"/>
      <c r="UKL183" s="5"/>
      <c r="UKM183" s="5"/>
      <c r="UKN183" s="5"/>
      <c r="UKO183" s="5"/>
      <c r="UKP183" s="5"/>
      <c r="UKQ183" s="5"/>
      <c r="UKR183" s="5"/>
      <c r="UKS183" s="5"/>
      <c r="UKT183" s="5"/>
      <c r="UKU183" s="5"/>
      <c r="UKV183" s="5"/>
      <c r="UKW183" s="5"/>
      <c r="UKX183" s="5"/>
      <c r="UKY183" s="5"/>
      <c r="UKZ183" s="5"/>
      <c r="ULA183" s="5"/>
      <c r="ULB183" s="5"/>
      <c r="ULC183" s="5"/>
      <c r="ULD183" s="5"/>
      <c r="ULE183" s="5"/>
      <c r="ULF183" s="5"/>
      <c r="ULG183" s="5"/>
      <c r="ULH183" s="5"/>
      <c r="ULI183" s="5"/>
      <c r="ULJ183" s="5"/>
      <c r="ULK183" s="5"/>
      <c r="ULL183" s="5"/>
      <c r="ULM183" s="5"/>
      <c r="ULN183" s="5"/>
      <c r="ULO183" s="5"/>
      <c r="ULP183" s="5"/>
      <c r="ULQ183" s="5"/>
      <c r="ULR183" s="5"/>
      <c r="ULS183" s="5"/>
      <c r="ULT183" s="5"/>
      <c r="ULU183" s="5"/>
      <c r="ULV183" s="5"/>
      <c r="ULW183" s="5"/>
      <c r="ULX183" s="5"/>
      <c r="ULY183" s="5"/>
      <c r="ULZ183" s="5"/>
      <c r="UMA183" s="5"/>
      <c r="UMB183" s="5"/>
      <c r="UMC183" s="5"/>
      <c r="UMD183" s="5"/>
      <c r="UME183" s="5"/>
      <c r="UMF183" s="5"/>
      <c r="UMG183" s="5"/>
      <c r="UMH183" s="5"/>
      <c r="UMI183" s="5"/>
      <c r="UMJ183" s="5"/>
      <c r="UMK183" s="5"/>
      <c r="UML183" s="5"/>
      <c r="UMM183" s="5"/>
      <c r="UMN183" s="5"/>
      <c r="UMO183" s="5"/>
      <c r="UMP183" s="5"/>
      <c r="UMQ183" s="5"/>
      <c r="UMR183" s="5"/>
      <c r="UMS183" s="5"/>
      <c r="UMT183" s="5"/>
      <c r="UMU183" s="5"/>
      <c r="UMV183" s="5"/>
      <c r="UMW183" s="5"/>
      <c r="UMX183" s="5"/>
      <c r="UMY183" s="5"/>
      <c r="UMZ183" s="5"/>
      <c r="UNA183" s="5"/>
      <c r="UNB183" s="5"/>
      <c r="UNC183" s="5"/>
      <c r="UND183" s="5"/>
      <c r="UNE183" s="5"/>
      <c r="UNF183" s="5"/>
      <c r="UNG183" s="5"/>
      <c r="UNH183" s="5"/>
      <c r="UNI183" s="5"/>
      <c r="UNJ183" s="5"/>
      <c r="UNK183" s="5"/>
      <c r="UNL183" s="5"/>
      <c r="UNM183" s="5"/>
      <c r="UNN183" s="5"/>
      <c r="UNO183" s="5"/>
      <c r="UNP183" s="5"/>
      <c r="UNQ183" s="5"/>
      <c r="UNR183" s="5"/>
      <c r="UNS183" s="5"/>
      <c r="UNT183" s="5"/>
      <c r="UNU183" s="5"/>
      <c r="UNV183" s="5"/>
      <c r="UNW183" s="5"/>
      <c r="UNX183" s="5"/>
      <c r="UNY183" s="5"/>
      <c r="UNZ183" s="5"/>
      <c r="UOA183" s="5"/>
      <c r="UOB183" s="5"/>
      <c r="UOC183" s="5"/>
      <c r="UOD183" s="5"/>
      <c r="UOE183" s="5"/>
      <c r="UOF183" s="5"/>
      <c r="UOG183" s="5"/>
      <c r="UOH183" s="5"/>
      <c r="UOI183" s="5"/>
      <c r="UOJ183" s="5"/>
      <c r="UOK183" s="5"/>
      <c r="UOL183" s="5"/>
      <c r="UOM183" s="5"/>
      <c r="UON183" s="5"/>
      <c r="UOO183" s="5"/>
      <c r="UOP183" s="5"/>
      <c r="UOQ183" s="5"/>
      <c r="UOR183" s="5"/>
      <c r="UOS183" s="5"/>
      <c r="UOT183" s="5"/>
      <c r="UOU183" s="5"/>
      <c r="UOV183" s="5"/>
      <c r="UOW183" s="5"/>
      <c r="UOX183" s="5"/>
      <c r="UOY183" s="5"/>
      <c r="UOZ183" s="5"/>
      <c r="UPA183" s="5"/>
      <c r="UPB183" s="5"/>
      <c r="UPC183" s="5"/>
      <c r="UPD183" s="5"/>
      <c r="UPE183" s="5"/>
      <c r="UPF183" s="5"/>
      <c r="UPG183" s="5"/>
      <c r="UPH183" s="5"/>
      <c r="UPI183" s="5"/>
      <c r="UPJ183" s="5"/>
      <c r="UPK183" s="5"/>
      <c r="UPL183" s="5"/>
      <c r="UPM183" s="5"/>
      <c r="UPN183" s="5"/>
      <c r="UPO183" s="5"/>
      <c r="UPP183" s="5"/>
      <c r="UPQ183" s="5"/>
      <c r="UPR183" s="5"/>
      <c r="UPS183" s="5"/>
      <c r="UPT183" s="5"/>
      <c r="UPU183" s="5"/>
      <c r="UPV183" s="5"/>
      <c r="UPW183" s="5"/>
      <c r="UPX183" s="5"/>
      <c r="UPY183" s="5"/>
      <c r="UPZ183" s="5"/>
      <c r="UQA183" s="5"/>
      <c r="UQB183" s="5"/>
      <c r="UQC183" s="5"/>
      <c r="UQD183" s="5"/>
      <c r="UQE183" s="5"/>
      <c r="UQF183" s="5"/>
      <c r="UQG183" s="5"/>
      <c r="UQH183" s="5"/>
      <c r="UQI183" s="5"/>
      <c r="UQJ183" s="5"/>
      <c r="UQK183" s="5"/>
      <c r="UQL183" s="5"/>
      <c r="UQM183" s="5"/>
      <c r="UQN183" s="5"/>
      <c r="UQO183" s="5"/>
      <c r="UQP183" s="5"/>
      <c r="UQQ183" s="5"/>
      <c r="UQR183" s="5"/>
      <c r="UQS183" s="5"/>
      <c r="UQT183" s="5"/>
      <c r="UQU183" s="5"/>
      <c r="UQV183" s="5"/>
      <c r="UQW183" s="5"/>
      <c r="UQX183" s="5"/>
      <c r="UQY183" s="5"/>
      <c r="UQZ183" s="5"/>
      <c r="URA183" s="5"/>
      <c r="URB183" s="5"/>
      <c r="URC183" s="5"/>
      <c r="URD183" s="5"/>
      <c r="URE183" s="5"/>
      <c r="URF183" s="5"/>
      <c r="URG183" s="5"/>
      <c r="URH183" s="5"/>
      <c r="URI183" s="5"/>
      <c r="URJ183" s="5"/>
      <c r="URK183" s="5"/>
      <c r="URL183" s="5"/>
      <c r="URM183" s="5"/>
      <c r="URN183" s="5"/>
      <c r="URO183" s="5"/>
      <c r="URP183" s="5"/>
      <c r="URQ183" s="5"/>
      <c r="URR183" s="5"/>
      <c r="URS183" s="5"/>
      <c r="URT183" s="5"/>
      <c r="URU183" s="5"/>
      <c r="URV183" s="5"/>
      <c r="URW183" s="5"/>
      <c r="URX183" s="5"/>
      <c r="URY183" s="5"/>
      <c r="URZ183" s="5"/>
      <c r="USA183" s="5"/>
      <c r="USB183" s="5"/>
      <c r="USC183" s="5"/>
      <c r="USD183" s="5"/>
      <c r="USE183" s="5"/>
      <c r="USF183" s="5"/>
      <c r="USG183" s="5"/>
      <c r="USH183" s="5"/>
      <c r="USI183" s="5"/>
      <c r="USJ183" s="5"/>
      <c r="USK183" s="5"/>
      <c r="USL183" s="5"/>
      <c r="USM183" s="5"/>
      <c r="USN183" s="5"/>
      <c r="USO183" s="5"/>
      <c r="USP183" s="5"/>
      <c r="USQ183" s="5"/>
      <c r="USR183" s="5"/>
      <c r="USS183" s="5"/>
      <c r="UST183" s="5"/>
      <c r="USU183" s="5"/>
      <c r="USV183" s="5"/>
      <c r="USW183" s="5"/>
      <c r="USX183" s="5"/>
      <c r="USY183" s="5"/>
      <c r="USZ183" s="5"/>
      <c r="UTA183" s="5"/>
      <c r="UTB183" s="5"/>
      <c r="UTC183" s="5"/>
      <c r="UTD183" s="5"/>
      <c r="UTE183" s="5"/>
      <c r="UTF183" s="5"/>
      <c r="UTG183" s="5"/>
      <c r="UTH183" s="5"/>
      <c r="UTI183" s="5"/>
      <c r="UTJ183" s="5"/>
      <c r="UTK183" s="5"/>
      <c r="UTL183" s="5"/>
      <c r="UTM183" s="5"/>
      <c r="UTN183" s="5"/>
      <c r="UTO183" s="5"/>
      <c r="UTP183" s="5"/>
      <c r="UTQ183" s="5"/>
      <c r="UTR183" s="5"/>
      <c r="UTS183" s="5"/>
      <c r="UTT183" s="5"/>
      <c r="UTU183" s="5"/>
      <c r="UTV183" s="5"/>
      <c r="UTW183" s="5"/>
      <c r="UTX183" s="5"/>
      <c r="UTY183" s="5"/>
      <c r="UTZ183" s="5"/>
      <c r="UUA183" s="5"/>
      <c r="UUB183" s="5"/>
      <c r="UUC183" s="5"/>
      <c r="UUD183" s="5"/>
      <c r="UUE183" s="5"/>
      <c r="UUF183" s="5"/>
      <c r="UUG183" s="5"/>
      <c r="UUH183" s="5"/>
      <c r="UUI183" s="5"/>
      <c r="UUJ183" s="5"/>
      <c r="UUK183" s="5"/>
      <c r="UUL183" s="5"/>
      <c r="UUM183" s="5"/>
      <c r="UUN183" s="5"/>
      <c r="UUO183" s="5"/>
      <c r="UUP183" s="5"/>
      <c r="UUQ183" s="5"/>
      <c r="UUR183" s="5"/>
      <c r="UUS183" s="5"/>
      <c r="UUT183" s="5"/>
      <c r="UUU183" s="5"/>
      <c r="UUV183" s="5"/>
      <c r="UUW183" s="5"/>
      <c r="UUX183" s="5"/>
      <c r="UUY183" s="5"/>
      <c r="UUZ183" s="5"/>
      <c r="UVA183" s="5"/>
      <c r="UVB183" s="5"/>
      <c r="UVC183" s="5"/>
      <c r="UVD183" s="5"/>
      <c r="UVE183" s="5"/>
      <c r="UVF183" s="5"/>
      <c r="UVG183" s="5"/>
      <c r="UVH183" s="5"/>
      <c r="UVI183" s="5"/>
      <c r="UVJ183" s="5"/>
      <c r="UVK183" s="5"/>
      <c r="UVL183" s="5"/>
      <c r="UVM183" s="5"/>
      <c r="UVN183" s="5"/>
      <c r="UVO183" s="5"/>
      <c r="UVP183" s="5"/>
      <c r="UVQ183" s="5"/>
      <c r="UVR183" s="5"/>
      <c r="UVS183" s="5"/>
      <c r="UVT183" s="5"/>
      <c r="UVU183" s="5"/>
      <c r="UVV183" s="5"/>
      <c r="UVW183" s="5"/>
      <c r="UVX183" s="5"/>
      <c r="UVY183" s="5"/>
      <c r="UVZ183" s="5"/>
      <c r="UWA183" s="5"/>
      <c r="UWB183" s="5"/>
      <c r="UWC183" s="5"/>
      <c r="UWD183" s="5"/>
      <c r="UWE183" s="5"/>
      <c r="UWF183" s="5"/>
      <c r="UWG183" s="5"/>
      <c r="UWH183" s="5"/>
      <c r="UWI183" s="5"/>
      <c r="UWJ183" s="5"/>
      <c r="UWK183" s="5"/>
      <c r="UWL183" s="5"/>
      <c r="UWM183" s="5"/>
      <c r="UWN183" s="5"/>
      <c r="UWO183" s="5"/>
      <c r="UWP183" s="5"/>
      <c r="UWQ183" s="5"/>
      <c r="UWR183" s="5"/>
      <c r="UWS183" s="5"/>
      <c r="UWT183" s="5"/>
      <c r="UWU183" s="5"/>
      <c r="UWV183" s="5"/>
      <c r="UWW183" s="5"/>
      <c r="UWX183" s="5"/>
      <c r="UWY183" s="5"/>
      <c r="UWZ183" s="5"/>
      <c r="UXA183" s="5"/>
      <c r="UXB183" s="5"/>
      <c r="UXC183" s="5"/>
      <c r="UXD183" s="5"/>
      <c r="UXE183" s="5"/>
      <c r="UXF183" s="5"/>
      <c r="UXG183" s="5"/>
      <c r="UXH183" s="5"/>
      <c r="UXI183" s="5"/>
      <c r="UXJ183" s="5"/>
      <c r="UXK183" s="5"/>
      <c r="UXL183" s="5"/>
      <c r="UXM183" s="5"/>
      <c r="UXN183" s="5"/>
      <c r="UXO183" s="5"/>
      <c r="UXP183" s="5"/>
      <c r="UXQ183" s="5"/>
      <c r="UXR183" s="5"/>
      <c r="UXS183" s="5"/>
      <c r="UXT183" s="5"/>
      <c r="UXU183" s="5"/>
      <c r="UXV183" s="5"/>
      <c r="UXW183" s="5"/>
      <c r="UXX183" s="5"/>
      <c r="UXY183" s="5"/>
      <c r="UXZ183" s="5"/>
      <c r="UYA183" s="5"/>
      <c r="UYB183" s="5"/>
      <c r="UYC183" s="5"/>
      <c r="UYD183" s="5"/>
      <c r="UYE183" s="5"/>
      <c r="UYF183" s="5"/>
      <c r="UYG183" s="5"/>
      <c r="UYH183" s="5"/>
      <c r="UYI183" s="5"/>
      <c r="UYJ183" s="5"/>
      <c r="UYK183" s="5"/>
      <c r="UYL183" s="5"/>
      <c r="UYM183" s="5"/>
      <c r="UYN183" s="5"/>
      <c r="UYO183" s="5"/>
      <c r="UYP183" s="5"/>
      <c r="UYQ183" s="5"/>
      <c r="UYR183" s="5"/>
      <c r="UYS183" s="5"/>
      <c r="UYT183" s="5"/>
      <c r="UYU183" s="5"/>
      <c r="UYV183" s="5"/>
      <c r="UYW183" s="5"/>
      <c r="UYX183" s="5"/>
      <c r="UYY183" s="5"/>
      <c r="UYZ183" s="5"/>
      <c r="UZA183" s="5"/>
      <c r="UZB183" s="5"/>
      <c r="UZC183" s="5"/>
      <c r="UZD183" s="5"/>
      <c r="UZE183" s="5"/>
      <c r="UZF183" s="5"/>
      <c r="UZG183" s="5"/>
      <c r="UZH183" s="5"/>
      <c r="UZI183" s="5"/>
      <c r="UZJ183" s="5"/>
      <c r="UZK183" s="5"/>
      <c r="UZL183" s="5"/>
      <c r="UZM183" s="5"/>
      <c r="UZN183" s="5"/>
      <c r="UZO183" s="5"/>
      <c r="UZP183" s="5"/>
      <c r="UZQ183" s="5"/>
      <c r="UZR183" s="5"/>
      <c r="UZS183" s="5"/>
      <c r="UZT183" s="5"/>
      <c r="UZU183" s="5"/>
      <c r="UZV183" s="5"/>
      <c r="UZW183" s="5"/>
      <c r="UZX183" s="5"/>
      <c r="UZY183" s="5"/>
      <c r="UZZ183" s="5"/>
      <c r="VAA183" s="5"/>
      <c r="VAB183" s="5"/>
      <c r="VAC183" s="5"/>
      <c r="VAD183" s="5"/>
      <c r="VAE183" s="5"/>
      <c r="VAF183" s="5"/>
      <c r="VAG183" s="5"/>
      <c r="VAH183" s="5"/>
      <c r="VAI183" s="5"/>
      <c r="VAJ183" s="5"/>
      <c r="VAK183" s="5"/>
      <c r="VAL183" s="5"/>
      <c r="VAM183" s="5"/>
      <c r="VAN183" s="5"/>
      <c r="VAO183" s="5"/>
      <c r="VAP183" s="5"/>
      <c r="VAQ183" s="5"/>
      <c r="VAR183" s="5"/>
      <c r="VAS183" s="5"/>
      <c r="VAT183" s="5"/>
      <c r="VAU183" s="5"/>
      <c r="VAV183" s="5"/>
      <c r="VAW183" s="5"/>
      <c r="VAX183" s="5"/>
      <c r="VAY183" s="5"/>
      <c r="VAZ183" s="5"/>
      <c r="VBA183" s="5"/>
      <c r="VBB183" s="5"/>
      <c r="VBC183" s="5"/>
      <c r="VBD183" s="5"/>
      <c r="VBE183" s="5"/>
      <c r="VBF183" s="5"/>
      <c r="VBG183" s="5"/>
      <c r="VBH183" s="5"/>
      <c r="VBI183" s="5"/>
      <c r="VBJ183" s="5"/>
      <c r="VBK183" s="5"/>
      <c r="VBL183" s="5"/>
      <c r="VBM183" s="5"/>
      <c r="VBN183" s="5"/>
      <c r="VBO183" s="5"/>
      <c r="VBP183" s="5"/>
      <c r="VBQ183" s="5"/>
      <c r="VBR183" s="5"/>
      <c r="VBS183" s="5"/>
      <c r="VBT183" s="5"/>
      <c r="VBU183" s="5"/>
      <c r="VBV183" s="5"/>
      <c r="VBW183" s="5"/>
      <c r="VBX183" s="5"/>
      <c r="VBY183" s="5"/>
      <c r="VBZ183" s="5"/>
      <c r="VCA183" s="5"/>
      <c r="VCB183" s="5"/>
      <c r="VCC183" s="5"/>
      <c r="VCD183" s="5"/>
      <c r="VCE183" s="5"/>
      <c r="VCF183" s="5"/>
      <c r="VCG183" s="5"/>
      <c r="VCH183" s="5"/>
      <c r="VCI183" s="5"/>
      <c r="VCJ183" s="5"/>
      <c r="VCK183" s="5"/>
      <c r="VCL183" s="5"/>
      <c r="VCM183" s="5"/>
      <c r="VCN183" s="5"/>
      <c r="VCO183" s="5"/>
      <c r="VCP183" s="5"/>
      <c r="VCQ183" s="5"/>
      <c r="VCR183" s="5"/>
      <c r="VCS183" s="5"/>
      <c r="VCT183" s="5"/>
      <c r="VCU183" s="5"/>
      <c r="VCV183" s="5"/>
      <c r="VCW183" s="5"/>
      <c r="VCX183" s="5"/>
      <c r="VCY183" s="5"/>
      <c r="VCZ183" s="5"/>
      <c r="VDA183" s="5"/>
      <c r="VDB183" s="5"/>
      <c r="VDC183" s="5"/>
      <c r="VDD183" s="5"/>
      <c r="VDE183" s="5"/>
      <c r="VDF183" s="5"/>
      <c r="VDG183" s="5"/>
      <c r="VDH183" s="5"/>
      <c r="VDI183" s="5"/>
      <c r="VDJ183" s="5"/>
      <c r="VDK183" s="5"/>
      <c r="VDL183" s="5"/>
      <c r="VDM183" s="5"/>
      <c r="VDN183" s="5"/>
      <c r="VDO183" s="5"/>
      <c r="VDP183" s="5"/>
      <c r="VDQ183" s="5"/>
      <c r="VDR183" s="5"/>
      <c r="VDS183" s="5"/>
      <c r="VDT183" s="5"/>
      <c r="VDU183" s="5"/>
      <c r="VDV183" s="5"/>
      <c r="VDW183" s="5"/>
      <c r="VDX183" s="5"/>
      <c r="VDY183" s="5"/>
      <c r="VDZ183" s="5"/>
      <c r="VEA183" s="5"/>
      <c r="VEB183" s="5"/>
      <c r="VEC183" s="5"/>
      <c r="VED183" s="5"/>
      <c r="VEE183" s="5"/>
      <c r="VEF183" s="5"/>
      <c r="VEG183" s="5"/>
      <c r="VEH183" s="5"/>
      <c r="VEI183" s="5"/>
      <c r="VEJ183" s="5"/>
      <c r="VEK183" s="5"/>
      <c r="VEL183" s="5"/>
      <c r="VEM183" s="5"/>
      <c r="VEN183" s="5"/>
      <c r="VEO183" s="5"/>
      <c r="VEP183" s="5"/>
      <c r="VEQ183" s="5"/>
      <c r="VER183" s="5"/>
      <c r="VES183" s="5"/>
      <c r="VET183" s="5"/>
      <c r="VEU183" s="5"/>
      <c r="VEV183" s="5"/>
      <c r="VEW183" s="5"/>
      <c r="VEX183" s="5"/>
      <c r="VEY183" s="5"/>
      <c r="VEZ183" s="5"/>
      <c r="VFA183" s="5"/>
      <c r="VFB183" s="5"/>
      <c r="VFC183" s="5"/>
      <c r="VFD183" s="5"/>
      <c r="VFE183" s="5"/>
      <c r="VFF183" s="5"/>
      <c r="VFG183" s="5"/>
      <c r="VFH183" s="5"/>
      <c r="VFI183" s="5"/>
      <c r="VFJ183" s="5"/>
      <c r="VFK183" s="5"/>
      <c r="VFL183" s="5"/>
      <c r="VFM183" s="5"/>
      <c r="VFN183" s="5"/>
      <c r="VFO183" s="5"/>
      <c r="VFP183" s="5"/>
      <c r="VFQ183" s="5"/>
      <c r="VFR183" s="5"/>
      <c r="VFS183" s="5"/>
      <c r="VFT183" s="5"/>
      <c r="VFU183" s="5"/>
      <c r="VFV183" s="5"/>
      <c r="VFW183" s="5"/>
      <c r="VFX183" s="5"/>
      <c r="VFY183" s="5"/>
      <c r="VFZ183" s="5"/>
      <c r="VGA183" s="5"/>
      <c r="VGB183" s="5"/>
      <c r="VGC183" s="5"/>
      <c r="VGD183" s="5"/>
      <c r="VGE183" s="5"/>
      <c r="VGF183" s="5"/>
      <c r="VGG183" s="5"/>
      <c r="VGH183" s="5"/>
      <c r="VGI183" s="5"/>
      <c r="VGJ183" s="5"/>
      <c r="VGK183" s="5"/>
      <c r="VGL183" s="5"/>
      <c r="VGM183" s="5"/>
      <c r="VGN183" s="5"/>
      <c r="VGO183" s="5"/>
      <c r="VGP183" s="5"/>
      <c r="VGQ183" s="5"/>
      <c r="VGR183" s="5"/>
      <c r="VGS183" s="5"/>
      <c r="VGT183" s="5"/>
      <c r="VGU183" s="5"/>
      <c r="VGV183" s="5"/>
      <c r="VGW183" s="5"/>
      <c r="VGX183" s="5"/>
      <c r="VGY183" s="5"/>
      <c r="VGZ183" s="5"/>
      <c r="VHA183" s="5"/>
      <c r="VHB183" s="5"/>
      <c r="VHC183" s="5"/>
      <c r="VHD183" s="5"/>
      <c r="VHE183" s="5"/>
      <c r="VHF183" s="5"/>
      <c r="VHG183" s="5"/>
      <c r="VHH183" s="5"/>
      <c r="VHI183" s="5"/>
      <c r="VHJ183" s="5"/>
      <c r="VHK183" s="5"/>
      <c r="VHL183" s="5"/>
      <c r="VHM183" s="5"/>
      <c r="VHN183" s="5"/>
      <c r="VHO183" s="5"/>
      <c r="VHP183" s="5"/>
      <c r="VHQ183" s="5"/>
      <c r="VHR183" s="5"/>
      <c r="VHS183" s="5"/>
      <c r="VHT183" s="5"/>
      <c r="VHU183" s="5"/>
      <c r="VHV183" s="5"/>
      <c r="VHW183" s="5"/>
      <c r="VHX183" s="5"/>
      <c r="VHY183" s="5"/>
      <c r="VHZ183" s="5"/>
      <c r="VIA183" s="5"/>
      <c r="VIB183" s="5"/>
      <c r="VIC183" s="5"/>
      <c r="VID183" s="5"/>
      <c r="VIE183" s="5"/>
      <c r="VIF183" s="5"/>
      <c r="VIG183" s="5"/>
      <c r="VIH183" s="5"/>
      <c r="VII183" s="5"/>
      <c r="VIJ183" s="5"/>
      <c r="VIK183" s="5"/>
      <c r="VIL183" s="5"/>
      <c r="VIM183" s="5"/>
      <c r="VIN183" s="5"/>
      <c r="VIO183" s="5"/>
      <c r="VIP183" s="5"/>
      <c r="VIQ183" s="5"/>
      <c r="VIR183" s="5"/>
      <c r="VIS183" s="5"/>
      <c r="VIT183" s="5"/>
      <c r="VIU183" s="5"/>
      <c r="VIV183" s="5"/>
      <c r="VIW183" s="5"/>
      <c r="VIX183" s="5"/>
      <c r="VIY183" s="5"/>
      <c r="VIZ183" s="5"/>
      <c r="VJA183" s="5"/>
      <c r="VJB183" s="5"/>
      <c r="VJC183" s="5"/>
      <c r="VJD183" s="5"/>
      <c r="VJE183" s="5"/>
      <c r="VJF183" s="5"/>
      <c r="VJG183" s="5"/>
      <c r="VJH183" s="5"/>
      <c r="VJI183" s="5"/>
      <c r="VJJ183" s="5"/>
      <c r="VJK183" s="5"/>
      <c r="VJL183" s="5"/>
      <c r="VJM183" s="5"/>
      <c r="VJN183" s="5"/>
      <c r="VJO183" s="5"/>
      <c r="VJP183" s="5"/>
      <c r="VJQ183" s="5"/>
      <c r="VJR183" s="5"/>
      <c r="VJS183" s="5"/>
      <c r="VJT183" s="5"/>
      <c r="VJU183" s="5"/>
      <c r="VJV183" s="5"/>
      <c r="VJW183" s="5"/>
      <c r="VJX183" s="5"/>
      <c r="VJY183" s="5"/>
      <c r="VJZ183" s="5"/>
      <c r="VKA183" s="5"/>
      <c r="VKB183" s="5"/>
      <c r="VKC183" s="5"/>
      <c r="VKD183" s="5"/>
      <c r="VKE183" s="5"/>
      <c r="VKF183" s="5"/>
      <c r="VKG183" s="5"/>
      <c r="VKH183" s="5"/>
      <c r="VKI183" s="5"/>
      <c r="VKJ183" s="5"/>
      <c r="VKK183" s="5"/>
      <c r="VKL183" s="5"/>
      <c r="VKM183" s="5"/>
      <c r="VKN183" s="5"/>
      <c r="VKO183" s="5"/>
      <c r="VKP183" s="5"/>
      <c r="VKQ183" s="5"/>
      <c r="VKR183" s="5"/>
      <c r="VKS183" s="5"/>
      <c r="VKT183" s="5"/>
      <c r="VKU183" s="5"/>
      <c r="VKV183" s="5"/>
      <c r="VKW183" s="5"/>
      <c r="VKX183" s="5"/>
      <c r="VKY183" s="5"/>
      <c r="VKZ183" s="5"/>
      <c r="VLA183" s="5"/>
      <c r="VLB183" s="5"/>
      <c r="VLC183" s="5"/>
      <c r="VLD183" s="5"/>
      <c r="VLE183" s="5"/>
      <c r="VLF183" s="5"/>
      <c r="VLG183" s="5"/>
      <c r="VLH183" s="5"/>
      <c r="VLI183" s="5"/>
      <c r="VLJ183" s="5"/>
      <c r="VLK183" s="5"/>
      <c r="VLL183" s="5"/>
      <c r="VLM183" s="5"/>
      <c r="VLN183" s="5"/>
      <c r="VLO183" s="5"/>
      <c r="VLP183" s="5"/>
      <c r="VLQ183" s="5"/>
      <c r="VLR183" s="5"/>
      <c r="VLS183" s="5"/>
      <c r="VLT183" s="5"/>
      <c r="VLU183" s="5"/>
      <c r="VLV183" s="5"/>
      <c r="VLW183" s="5"/>
      <c r="VLX183" s="5"/>
      <c r="VLY183" s="5"/>
      <c r="VLZ183" s="5"/>
      <c r="VMA183" s="5"/>
      <c r="VMB183" s="5"/>
      <c r="VMC183" s="5"/>
      <c r="VMD183" s="5"/>
      <c r="VME183" s="5"/>
      <c r="VMF183" s="5"/>
      <c r="VMG183" s="5"/>
      <c r="VMH183" s="5"/>
      <c r="VMI183" s="5"/>
      <c r="VMJ183" s="5"/>
      <c r="VMK183" s="5"/>
      <c r="VML183" s="5"/>
      <c r="VMM183" s="5"/>
      <c r="VMN183" s="5"/>
      <c r="VMO183" s="5"/>
      <c r="VMP183" s="5"/>
      <c r="VMQ183" s="5"/>
      <c r="VMR183" s="5"/>
      <c r="VMS183" s="5"/>
      <c r="VMT183" s="5"/>
      <c r="VMU183" s="5"/>
      <c r="VMV183" s="5"/>
      <c r="VMW183" s="5"/>
      <c r="VMX183" s="5"/>
      <c r="VMY183" s="5"/>
      <c r="VMZ183" s="5"/>
      <c r="VNA183" s="5"/>
      <c r="VNB183" s="5"/>
      <c r="VNC183" s="5"/>
      <c r="VND183" s="5"/>
      <c r="VNE183" s="5"/>
      <c r="VNF183" s="5"/>
      <c r="VNG183" s="5"/>
      <c r="VNH183" s="5"/>
      <c r="VNI183" s="5"/>
      <c r="VNJ183" s="5"/>
      <c r="VNK183" s="5"/>
      <c r="VNL183" s="5"/>
      <c r="VNM183" s="5"/>
      <c r="VNN183" s="5"/>
      <c r="VNO183" s="5"/>
      <c r="VNP183" s="5"/>
      <c r="VNQ183" s="5"/>
      <c r="VNR183" s="5"/>
      <c r="VNS183" s="5"/>
      <c r="VNT183" s="5"/>
      <c r="VNU183" s="5"/>
      <c r="VNV183" s="5"/>
      <c r="VNW183" s="5"/>
      <c r="VNX183" s="5"/>
      <c r="VNY183" s="5"/>
      <c r="VNZ183" s="5"/>
      <c r="VOA183" s="5"/>
      <c r="VOB183" s="5"/>
      <c r="VOC183" s="5"/>
      <c r="VOD183" s="5"/>
      <c r="VOE183" s="5"/>
      <c r="VOF183" s="5"/>
      <c r="VOG183" s="5"/>
      <c r="VOH183" s="5"/>
      <c r="VOI183" s="5"/>
      <c r="VOJ183" s="5"/>
      <c r="VOK183" s="5"/>
      <c r="VOL183" s="5"/>
      <c r="VOM183" s="5"/>
      <c r="VON183" s="5"/>
      <c r="VOO183" s="5"/>
      <c r="VOP183" s="5"/>
      <c r="VOQ183" s="5"/>
      <c r="VOR183" s="5"/>
      <c r="VOS183" s="5"/>
      <c r="VOT183" s="5"/>
      <c r="VOU183" s="5"/>
      <c r="VOV183" s="5"/>
      <c r="VOW183" s="5"/>
      <c r="VOX183" s="5"/>
      <c r="VOY183" s="5"/>
      <c r="VOZ183" s="5"/>
      <c r="VPA183" s="5"/>
      <c r="VPB183" s="5"/>
      <c r="VPC183" s="5"/>
      <c r="VPD183" s="5"/>
      <c r="VPE183" s="5"/>
      <c r="VPF183" s="5"/>
      <c r="VPG183" s="5"/>
      <c r="VPH183" s="5"/>
      <c r="VPI183" s="5"/>
      <c r="VPJ183" s="5"/>
      <c r="VPK183" s="5"/>
      <c r="VPL183" s="5"/>
      <c r="VPM183" s="5"/>
      <c r="VPN183" s="5"/>
      <c r="VPO183" s="5"/>
      <c r="VPP183" s="5"/>
      <c r="VPQ183" s="5"/>
      <c r="VPR183" s="5"/>
      <c r="VPS183" s="5"/>
      <c r="VPT183" s="5"/>
      <c r="VPU183" s="5"/>
      <c r="VPV183" s="5"/>
      <c r="VPW183" s="5"/>
      <c r="VPX183" s="5"/>
      <c r="VPY183" s="5"/>
      <c r="VPZ183" s="5"/>
      <c r="VQA183" s="5"/>
      <c r="VQB183" s="5"/>
      <c r="VQC183" s="5"/>
      <c r="VQD183" s="5"/>
      <c r="VQE183" s="5"/>
      <c r="VQF183" s="5"/>
      <c r="VQG183" s="5"/>
      <c r="VQH183" s="5"/>
      <c r="VQI183" s="5"/>
      <c r="VQJ183" s="5"/>
      <c r="VQK183" s="5"/>
      <c r="VQL183" s="5"/>
      <c r="VQM183" s="5"/>
      <c r="VQN183" s="5"/>
      <c r="VQO183" s="5"/>
      <c r="VQP183" s="5"/>
      <c r="VQQ183" s="5"/>
      <c r="VQR183" s="5"/>
      <c r="VQS183" s="5"/>
      <c r="VQT183" s="5"/>
      <c r="VQU183" s="5"/>
      <c r="VQV183" s="5"/>
      <c r="VQW183" s="5"/>
      <c r="VQX183" s="5"/>
      <c r="VQY183" s="5"/>
      <c r="VQZ183" s="5"/>
      <c r="VRA183" s="5"/>
      <c r="VRB183" s="5"/>
      <c r="VRC183" s="5"/>
      <c r="VRD183" s="5"/>
      <c r="VRE183" s="5"/>
      <c r="VRF183" s="5"/>
      <c r="VRG183" s="5"/>
      <c r="VRH183" s="5"/>
      <c r="VRI183" s="5"/>
      <c r="VRJ183" s="5"/>
      <c r="VRK183" s="5"/>
      <c r="VRL183" s="5"/>
      <c r="VRM183" s="5"/>
      <c r="VRN183" s="5"/>
      <c r="VRO183" s="5"/>
      <c r="VRP183" s="5"/>
      <c r="VRQ183" s="5"/>
      <c r="VRR183" s="5"/>
      <c r="VRS183" s="5"/>
      <c r="VRT183" s="5"/>
      <c r="VRU183" s="5"/>
      <c r="VRV183" s="5"/>
      <c r="VRW183" s="5"/>
      <c r="VRX183" s="5"/>
      <c r="VRY183" s="5"/>
      <c r="VRZ183" s="5"/>
      <c r="VSA183" s="5"/>
      <c r="VSB183" s="5"/>
      <c r="VSC183" s="5"/>
      <c r="VSD183" s="5"/>
      <c r="VSE183" s="5"/>
      <c r="VSF183" s="5"/>
      <c r="VSG183" s="5"/>
      <c r="VSH183" s="5"/>
      <c r="VSI183" s="5"/>
      <c r="VSJ183" s="5"/>
      <c r="VSK183" s="5"/>
      <c r="VSL183" s="5"/>
      <c r="VSM183" s="5"/>
      <c r="VSN183" s="5"/>
      <c r="VSO183" s="5"/>
      <c r="VSP183" s="5"/>
      <c r="VSQ183" s="5"/>
      <c r="VSR183" s="5"/>
      <c r="VSS183" s="5"/>
      <c r="VST183" s="5"/>
      <c r="VSU183" s="5"/>
      <c r="VSV183" s="5"/>
      <c r="VSW183" s="5"/>
      <c r="VSX183" s="5"/>
      <c r="VSY183" s="5"/>
      <c r="VSZ183" s="5"/>
      <c r="VTA183" s="5"/>
      <c r="VTB183" s="5"/>
      <c r="VTC183" s="5"/>
      <c r="VTD183" s="5"/>
      <c r="VTE183" s="5"/>
      <c r="VTF183" s="5"/>
      <c r="VTG183" s="5"/>
      <c r="VTH183" s="5"/>
      <c r="VTI183" s="5"/>
      <c r="VTJ183" s="5"/>
      <c r="VTK183" s="5"/>
      <c r="VTL183" s="5"/>
      <c r="VTM183" s="5"/>
      <c r="VTN183" s="5"/>
      <c r="VTO183" s="5"/>
      <c r="VTP183" s="5"/>
      <c r="VTQ183" s="5"/>
      <c r="VTR183" s="5"/>
      <c r="VTS183" s="5"/>
      <c r="VTT183" s="5"/>
      <c r="VTU183" s="5"/>
      <c r="VTV183" s="5"/>
      <c r="VTW183" s="5"/>
      <c r="VTX183" s="5"/>
      <c r="VTY183" s="5"/>
      <c r="VTZ183" s="5"/>
      <c r="VUA183" s="5"/>
      <c r="VUB183" s="5"/>
      <c r="VUC183" s="5"/>
      <c r="VUD183" s="5"/>
      <c r="VUE183" s="5"/>
      <c r="VUF183" s="5"/>
      <c r="VUG183" s="5"/>
      <c r="VUH183" s="5"/>
      <c r="VUI183" s="5"/>
      <c r="VUJ183" s="5"/>
      <c r="VUK183" s="5"/>
      <c r="VUL183" s="5"/>
      <c r="VUM183" s="5"/>
      <c r="VUN183" s="5"/>
      <c r="VUO183" s="5"/>
      <c r="VUP183" s="5"/>
      <c r="VUQ183" s="5"/>
      <c r="VUR183" s="5"/>
      <c r="VUS183" s="5"/>
      <c r="VUT183" s="5"/>
      <c r="VUU183" s="5"/>
      <c r="VUV183" s="5"/>
      <c r="VUW183" s="5"/>
      <c r="VUX183" s="5"/>
      <c r="VUY183" s="5"/>
      <c r="VUZ183" s="5"/>
      <c r="VVA183" s="5"/>
      <c r="VVB183" s="5"/>
      <c r="VVC183" s="5"/>
      <c r="VVD183" s="5"/>
      <c r="VVE183" s="5"/>
      <c r="VVF183" s="5"/>
      <c r="VVG183" s="5"/>
      <c r="VVH183" s="5"/>
      <c r="VVI183" s="5"/>
      <c r="VVJ183" s="5"/>
      <c r="VVK183" s="5"/>
      <c r="VVL183" s="5"/>
      <c r="VVM183" s="5"/>
      <c r="VVN183" s="5"/>
      <c r="VVO183" s="5"/>
      <c r="VVP183" s="5"/>
      <c r="VVQ183" s="5"/>
      <c r="VVR183" s="5"/>
      <c r="VVS183" s="5"/>
      <c r="VVT183" s="5"/>
      <c r="VVU183" s="5"/>
      <c r="VVV183" s="5"/>
      <c r="VVW183" s="5"/>
      <c r="VVX183" s="5"/>
      <c r="VVY183" s="5"/>
      <c r="VVZ183" s="5"/>
      <c r="VWA183" s="5"/>
      <c r="VWB183" s="5"/>
      <c r="VWC183" s="5"/>
      <c r="VWD183" s="5"/>
      <c r="VWE183" s="5"/>
      <c r="VWF183" s="5"/>
      <c r="VWG183" s="5"/>
      <c r="VWH183" s="5"/>
      <c r="VWI183" s="5"/>
      <c r="VWJ183" s="5"/>
      <c r="VWK183" s="5"/>
      <c r="VWL183" s="5"/>
      <c r="VWM183" s="5"/>
      <c r="VWN183" s="5"/>
      <c r="VWO183" s="5"/>
      <c r="VWP183" s="5"/>
      <c r="VWQ183" s="5"/>
      <c r="VWR183" s="5"/>
      <c r="VWS183" s="5"/>
      <c r="VWT183" s="5"/>
      <c r="VWU183" s="5"/>
      <c r="VWV183" s="5"/>
      <c r="VWW183" s="5"/>
      <c r="VWX183" s="5"/>
      <c r="VWY183" s="5"/>
      <c r="VWZ183" s="5"/>
      <c r="VXA183" s="5"/>
      <c r="VXB183" s="5"/>
      <c r="VXC183" s="5"/>
      <c r="VXD183" s="5"/>
      <c r="VXE183" s="5"/>
      <c r="VXF183" s="5"/>
      <c r="VXG183" s="5"/>
      <c r="VXH183" s="5"/>
      <c r="VXI183" s="5"/>
      <c r="VXJ183" s="5"/>
      <c r="VXK183" s="5"/>
      <c r="VXL183" s="5"/>
      <c r="VXM183" s="5"/>
      <c r="VXN183" s="5"/>
      <c r="VXO183" s="5"/>
      <c r="VXP183" s="5"/>
      <c r="VXQ183" s="5"/>
      <c r="VXR183" s="5"/>
      <c r="VXS183" s="5"/>
      <c r="VXT183" s="5"/>
      <c r="VXU183" s="5"/>
      <c r="VXV183" s="5"/>
      <c r="VXW183" s="5"/>
      <c r="VXX183" s="5"/>
      <c r="VXY183" s="5"/>
      <c r="VXZ183" s="5"/>
      <c r="VYA183" s="5"/>
      <c r="VYB183" s="5"/>
      <c r="VYC183" s="5"/>
      <c r="VYD183" s="5"/>
      <c r="VYE183" s="5"/>
      <c r="VYF183" s="5"/>
      <c r="VYG183" s="5"/>
      <c r="VYH183" s="5"/>
      <c r="VYI183" s="5"/>
      <c r="VYJ183" s="5"/>
      <c r="VYK183" s="5"/>
      <c r="VYL183" s="5"/>
      <c r="VYM183" s="5"/>
      <c r="VYN183" s="5"/>
      <c r="VYO183" s="5"/>
      <c r="VYP183" s="5"/>
      <c r="VYQ183" s="5"/>
      <c r="VYR183" s="5"/>
      <c r="VYS183" s="5"/>
      <c r="VYT183" s="5"/>
      <c r="VYU183" s="5"/>
      <c r="VYV183" s="5"/>
      <c r="VYW183" s="5"/>
      <c r="VYX183" s="5"/>
      <c r="VYY183" s="5"/>
      <c r="VYZ183" s="5"/>
      <c r="VZA183" s="5"/>
      <c r="VZB183" s="5"/>
      <c r="VZC183" s="5"/>
      <c r="VZD183" s="5"/>
      <c r="VZE183" s="5"/>
      <c r="VZF183" s="5"/>
      <c r="VZG183" s="5"/>
      <c r="VZH183" s="5"/>
      <c r="VZI183" s="5"/>
      <c r="VZJ183" s="5"/>
      <c r="VZK183" s="5"/>
      <c r="VZL183" s="5"/>
      <c r="VZM183" s="5"/>
      <c r="VZN183" s="5"/>
      <c r="VZO183" s="5"/>
      <c r="VZP183" s="5"/>
      <c r="VZQ183" s="5"/>
      <c r="VZR183" s="5"/>
      <c r="VZS183" s="5"/>
      <c r="VZT183" s="5"/>
      <c r="VZU183" s="5"/>
      <c r="VZV183" s="5"/>
      <c r="VZW183" s="5"/>
      <c r="VZX183" s="5"/>
      <c r="VZY183" s="5"/>
      <c r="VZZ183" s="5"/>
      <c r="WAA183" s="5"/>
      <c r="WAB183" s="5"/>
      <c r="WAC183" s="5"/>
      <c r="WAD183" s="5"/>
      <c r="WAE183" s="5"/>
      <c r="WAF183" s="5"/>
      <c r="WAG183" s="5"/>
      <c r="WAH183" s="5"/>
      <c r="WAI183" s="5"/>
      <c r="WAJ183" s="5"/>
      <c r="WAK183" s="5"/>
      <c r="WAL183" s="5"/>
      <c r="WAM183" s="5"/>
      <c r="WAN183" s="5"/>
      <c r="WAO183" s="5"/>
      <c r="WAP183" s="5"/>
      <c r="WAQ183" s="5"/>
      <c r="WAR183" s="5"/>
      <c r="WAS183" s="5"/>
      <c r="WAT183" s="5"/>
      <c r="WAU183" s="5"/>
      <c r="WAV183" s="5"/>
      <c r="WAW183" s="5"/>
      <c r="WAX183" s="5"/>
      <c r="WAY183" s="5"/>
      <c r="WAZ183" s="5"/>
      <c r="WBA183" s="5"/>
      <c r="WBB183" s="5"/>
      <c r="WBC183" s="5"/>
      <c r="WBD183" s="5"/>
      <c r="WBE183" s="5"/>
      <c r="WBF183" s="5"/>
      <c r="WBG183" s="5"/>
      <c r="WBH183" s="5"/>
      <c r="WBI183" s="5"/>
      <c r="WBJ183" s="5"/>
      <c r="WBK183" s="5"/>
      <c r="WBL183" s="5"/>
      <c r="WBM183" s="5"/>
      <c r="WBN183" s="5"/>
      <c r="WBO183" s="5"/>
      <c r="WBP183" s="5"/>
      <c r="WBQ183" s="5"/>
      <c r="WBR183" s="5"/>
      <c r="WBS183" s="5"/>
      <c r="WBT183" s="5"/>
      <c r="WBU183" s="5"/>
      <c r="WBV183" s="5"/>
      <c r="WBW183" s="5"/>
      <c r="WBX183" s="5"/>
      <c r="WBY183" s="5"/>
      <c r="WBZ183" s="5"/>
      <c r="WCA183" s="5"/>
      <c r="WCB183" s="5"/>
      <c r="WCC183" s="5"/>
      <c r="WCD183" s="5"/>
      <c r="WCE183" s="5"/>
      <c r="WCF183" s="5"/>
      <c r="WCG183" s="5"/>
      <c r="WCH183" s="5"/>
      <c r="WCI183" s="5"/>
      <c r="WCJ183" s="5"/>
      <c r="WCK183" s="5"/>
      <c r="WCL183" s="5"/>
      <c r="WCM183" s="5"/>
      <c r="WCN183" s="5"/>
      <c r="WCO183" s="5"/>
      <c r="WCP183" s="5"/>
      <c r="WCQ183" s="5"/>
      <c r="WCR183" s="5"/>
      <c r="WCS183" s="5"/>
      <c r="WCT183" s="5"/>
      <c r="WCU183" s="5"/>
      <c r="WCV183" s="5"/>
      <c r="WCW183" s="5"/>
      <c r="WCX183" s="5"/>
      <c r="WCY183" s="5"/>
      <c r="WCZ183" s="5"/>
      <c r="WDA183" s="5"/>
      <c r="WDB183" s="5"/>
      <c r="WDC183" s="5"/>
      <c r="WDD183" s="5"/>
      <c r="WDE183" s="5"/>
      <c r="WDF183" s="5"/>
      <c r="WDG183" s="5"/>
      <c r="WDH183" s="5"/>
      <c r="WDI183" s="5"/>
      <c r="WDJ183" s="5"/>
      <c r="WDK183" s="5"/>
      <c r="WDL183" s="5"/>
      <c r="WDM183" s="5"/>
      <c r="WDN183" s="5"/>
      <c r="WDO183" s="5"/>
      <c r="WDP183" s="5"/>
      <c r="WDQ183" s="5"/>
      <c r="WDR183" s="5"/>
      <c r="WDS183" s="5"/>
      <c r="WDT183" s="5"/>
      <c r="WDU183" s="5"/>
      <c r="WDV183" s="5"/>
      <c r="WDW183" s="5"/>
      <c r="WDX183" s="5"/>
      <c r="WDY183" s="5"/>
      <c r="WDZ183" s="5"/>
      <c r="WEA183" s="5"/>
      <c r="WEB183" s="5"/>
      <c r="WEC183" s="5"/>
      <c r="WED183" s="5"/>
      <c r="WEE183" s="5"/>
      <c r="WEF183" s="5"/>
      <c r="WEG183" s="5"/>
      <c r="WEH183" s="5"/>
      <c r="WEI183" s="5"/>
      <c r="WEJ183" s="5"/>
      <c r="WEK183" s="5"/>
      <c r="WEL183" s="5"/>
      <c r="WEM183" s="5"/>
      <c r="WEN183" s="5"/>
      <c r="WEO183" s="5"/>
      <c r="WEP183" s="5"/>
      <c r="WEQ183" s="5"/>
      <c r="WER183" s="5"/>
      <c r="WES183" s="5"/>
      <c r="WET183" s="5"/>
      <c r="WEU183" s="5"/>
      <c r="WEV183" s="5"/>
      <c r="WEW183" s="5"/>
      <c r="WEX183" s="5"/>
      <c r="WEY183" s="5"/>
      <c r="WEZ183" s="5"/>
      <c r="WFA183" s="5"/>
      <c r="WFB183" s="5"/>
      <c r="WFC183" s="5"/>
      <c r="WFD183" s="5"/>
      <c r="WFE183" s="5"/>
      <c r="WFF183" s="5"/>
      <c r="WFG183" s="5"/>
      <c r="WFH183" s="5"/>
      <c r="WFI183" s="5"/>
      <c r="WFJ183" s="5"/>
      <c r="WFK183" s="5"/>
      <c r="WFL183" s="5"/>
      <c r="WFM183" s="5"/>
      <c r="WFN183" s="5"/>
      <c r="WFO183" s="5"/>
      <c r="WFP183" s="5"/>
      <c r="WFQ183" s="5"/>
      <c r="WFR183" s="5"/>
      <c r="WFS183" s="5"/>
      <c r="WFT183" s="5"/>
      <c r="WFU183" s="5"/>
      <c r="WFV183" s="5"/>
      <c r="WFW183" s="5"/>
      <c r="WFX183" s="5"/>
      <c r="WFY183" s="5"/>
      <c r="WFZ183" s="5"/>
      <c r="WGA183" s="5"/>
      <c r="WGB183" s="5"/>
      <c r="WGC183" s="5"/>
      <c r="WGD183" s="5"/>
      <c r="WGE183" s="5"/>
      <c r="WGF183" s="5"/>
      <c r="WGG183" s="5"/>
      <c r="WGH183" s="5"/>
      <c r="WGI183" s="5"/>
      <c r="WGJ183" s="5"/>
      <c r="WGK183" s="5"/>
      <c r="WGL183" s="5"/>
      <c r="WGM183" s="5"/>
      <c r="WGN183" s="5"/>
      <c r="WGO183" s="5"/>
      <c r="WGP183" s="5"/>
      <c r="WGQ183" s="5"/>
      <c r="WGR183" s="5"/>
      <c r="WGS183" s="5"/>
      <c r="WGT183" s="5"/>
      <c r="WGU183" s="5"/>
      <c r="WGV183" s="5"/>
      <c r="WGW183" s="5"/>
      <c r="WGX183" s="5"/>
      <c r="WGY183" s="5"/>
      <c r="WGZ183" s="5"/>
      <c r="WHA183" s="5"/>
      <c r="WHB183" s="5"/>
      <c r="WHC183" s="5"/>
      <c r="WHD183" s="5"/>
      <c r="WHE183" s="5"/>
      <c r="WHF183" s="5"/>
      <c r="WHG183" s="5"/>
      <c r="WHH183" s="5"/>
      <c r="WHI183" s="5"/>
      <c r="WHJ183" s="5"/>
      <c r="WHK183" s="5"/>
      <c r="WHL183" s="5"/>
      <c r="WHM183" s="5"/>
      <c r="WHN183" s="5"/>
      <c r="WHO183" s="5"/>
      <c r="WHP183" s="5"/>
      <c r="WHQ183" s="5"/>
      <c r="WHR183" s="5"/>
      <c r="WHS183" s="5"/>
      <c r="WHT183" s="5"/>
      <c r="WHU183" s="5"/>
      <c r="WHV183" s="5"/>
      <c r="WHW183" s="5"/>
      <c r="WHX183" s="5"/>
      <c r="WHY183" s="5"/>
      <c r="WHZ183" s="5"/>
      <c r="WIA183" s="5"/>
      <c r="WIB183" s="5"/>
      <c r="WIC183" s="5"/>
      <c r="WID183" s="5"/>
      <c r="WIE183" s="5"/>
      <c r="WIF183" s="5"/>
      <c r="WIG183" s="5"/>
      <c r="WIH183" s="5"/>
      <c r="WII183" s="5"/>
      <c r="WIJ183" s="5"/>
      <c r="WIK183" s="5"/>
      <c r="WIL183" s="5"/>
      <c r="WIM183" s="5"/>
      <c r="WIN183" s="5"/>
      <c r="WIO183" s="5"/>
      <c r="WIP183" s="5"/>
      <c r="WIQ183" s="5"/>
      <c r="WIR183" s="5"/>
      <c r="WIS183" s="5"/>
      <c r="WIT183" s="5"/>
      <c r="WIU183" s="5"/>
      <c r="WIV183" s="5"/>
      <c r="WIW183" s="5"/>
      <c r="WIX183" s="5"/>
      <c r="WIY183" s="5"/>
      <c r="WIZ183" s="5"/>
      <c r="WJA183" s="5"/>
      <c r="WJB183" s="5"/>
      <c r="WJC183" s="5"/>
      <c r="WJD183" s="5"/>
      <c r="WJE183" s="5"/>
      <c r="WJF183" s="5"/>
      <c r="WJG183" s="5"/>
      <c r="WJH183" s="5"/>
      <c r="WJI183" s="5"/>
      <c r="WJJ183" s="5"/>
      <c r="WJK183" s="5"/>
      <c r="WJL183" s="5"/>
      <c r="WJM183" s="5"/>
      <c r="WJN183" s="5"/>
      <c r="WJO183" s="5"/>
      <c r="WJP183" s="5"/>
      <c r="WJQ183" s="5"/>
      <c r="WJR183" s="5"/>
      <c r="WJS183" s="5"/>
      <c r="WJT183" s="5"/>
      <c r="WJU183" s="5"/>
      <c r="WJV183" s="5"/>
      <c r="WJW183" s="5"/>
      <c r="WJX183" s="5"/>
      <c r="WJY183" s="5"/>
      <c r="WJZ183" s="5"/>
      <c r="WKA183" s="5"/>
      <c r="WKB183" s="5"/>
      <c r="WKC183" s="5"/>
      <c r="WKD183" s="5"/>
      <c r="WKE183" s="5"/>
      <c r="WKF183" s="5"/>
      <c r="WKG183" s="5"/>
      <c r="WKH183" s="5"/>
      <c r="WKI183" s="5"/>
      <c r="WKJ183" s="5"/>
      <c r="WKK183" s="5"/>
      <c r="WKL183" s="5"/>
      <c r="WKM183" s="5"/>
      <c r="WKN183" s="5"/>
      <c r="WKO183" s="5"/>
      <c r="WKP183" s="5"/>
      <c r="WKQ183" s="5"/>
      <c r="WKR183" s="5"/>
      <c r="WKS183" s="5"/>
      <c r="WKT183" s="5"/>
      <c r="WKU183" s="5"/>
      <c r="WKV183" s="5"/>
      <c r="WKW183" s="5"/>
      <c r="WKX183" s="5"/>
      <c r="WKY183" s="5"/>
      <c r="WKZ183" s="5"/>
      <c r="WLA183" s="5"/>
      <c r="WLB183" s="5"/>
      <c r="WLC183" s="5"/>
      <c r="WLD183" s="5"/>
      <c r="WLE183" s="5"/>
      <c r="WLF183" s="5"/>
      <c r="WLG183" s="5"/>
      <c r="WLH183" s="5"/>
      <c r="WLI183" s="5"/>
      <c r="WLJ183" s="5"/>
      <c r="WLK183" s="5"/>
      <c r="WLL183" s="5"/>
      <c r="WLM183" s="5"/>
      <c r="WLN183" s="5"/>
      <c r="WLO183" s="5"/>
      <c r="WLP183" s="5"/>
      <c r="WLQ183" s="5"/>
      <c r="WLR183" s="5"/>
      <c r="WLS183" s="5"/>
      <c r="WLT183" s="5"/>
      <c r="WLU183" s="5"/>
      <c r="WLV183" s="5"/>
      <c r="WLW183" s="5"/>
      <c r="WLX183" s="5"/>
      <c r="WLY183" s="5"/>
      <c r="WLZ183" s="5"/>
      <c r="WMA183" s="5"/>
      <c r="WMB183" s="5"/>
      <c r="WMC183" s="5"/>
      <c r="WMD183" s="5"/>
      <c r="WME183" s="5"/>
      <c r="WMF183" s="5"/>
      <c r="WMG183" s="5"/>
      <c r="WMH183" s="5"/>
      <c r="WMI183" s="5"/>
      <c r="WMJ183" s="5"/>
      <c r="WMK183" s="5"/>
      <c r="WML183" s="5"/>
      <c r="WMM183" s="5"/>
      <c r="WMN183" s="5"/>
      <c r="WMO183" s="5"/>
      <c r="WMP183" s="5"/>
      <c r="WMQ183" s="5"/>
      <c r="WMR183" s="5"/>
      <c r="WMS183" s="5"/>
      <c r="WMT183" s="5"/>
      <c r="WMU183" s="5"/>
      <c r="WMV183" s="5"/>
      <c r="WMW183" s="5"/>
      <c r="WMX183" s="5"/>
      <c r="WMY183" s="5"/>
      <c r="WMZ183" s="5"/>
      <c r="WNA183" s="5"/>
      <c r="WNB183" s="5"/>
      <c r="WNC183" s="5"/>
      <c r="WND183" s="5"/>
      <c r="WNE183" s="5"/>
      <c r="WNF183" s="5"/>
      <c r="WNG183" s="5"/>
      <c r="WNH183" s="5"/>
      <c r="WNI183" s="5"/>
      <c r="WNJ183" s="5"/>
      <c r="WNK183" s="5"/>
      <c r="WNL183" s="5"/>
      <c r="WNM183" s="5"/>
      <c r="WNN183" s="5"/>
      <c r="WNO183" s="5"/>
      <c r="WNP183" s="5"/>
      <c r="WNQ183" s="5"/>
      <c r="WNR183" s="5"/>
      <c r="WNS183" s="5"/>
      <c r="WNT183" s="5"/>
      <c r="WNU183" s="5"/>
      <c r="WNV183" s="5"/>
      <c r="WNW183" s="5"/>
      <c r="WNX183" s="5"/>
      <c r="WNY183" s="5"/>
      <c r="WNZ183" s="5"/>
      <c r="WOA183" s="5"/>
      <c r="WOB183" s="5"/>
      <c r="WOC183" s="5"/>
      <c r="WOD183" s="5"/>
      <c r="WOE183" s="5"/>
      <c r="WOF183" s="5"/>
      <c r="WOG183" s="5"/>
      <c r="WOH183" s="5"/>
      <c r="WOI183" s="5"/>
      <c r="WOJ183" s="5"/>
      <c r="WOK183" s="5"/>
      <c r="WOL183" s="5"/>
      <c r="WOM183" s="5"/>
      <c r="WON183" s="5"/>
      <c r="WOO183" s="5"/>
      <c r="WOP183" s="5"/>
      <c r="WOQ183" s="5"/>
      <c r="WOR183" s="5"/>
      <c r="WOS183" s="5"/>
      <c r="WOT183" s="5"/>
      <c r="WOU183" s="5"/>
      <c r="WOV183" s="5"/>
      <c r="WOW183" s="5"/>
      <c r="WOX183" s="5"/>
      <c r="WOY183" s="5"/>
      <c r="WOZ183" s="5"/>
      <c r="WPA183" s="5"/>
      <c r="WPB183" s="5"/>
      <c r="WPC183" s="5"/>
      <c r="WPD183" s="5"/>
      <c r="WPE183" s="5"/>
      <c r="WPF183" s="5"/>
      <c r="WPG183" s="5"/>
      <c r="WPH183" s="5"/>
      <c r="WPI183" s="5"/>
      <c r="WPJ183" s="5"/>
      <c r="WPK183" s="5"/>
      <c r="WPL183" s="5"/>
      <c r="WPM183" s="5"/>
      <c r="WPN183" s="5"/>
      <c r="WPO183" s="5"/>
      <c r="WPP183" s="5"/>
      <c r="WPQ183" s="5"/>
      <c r="WPR183" s="5"/>
      <c r="WPS183" s="5"/>
      <c r="WPT183" s="5"/>
      <c r="WPU183" s="5"/>
      <c r="WPV183" s="5"/>
      <c r="WPW183" s="5"/>
      <c r="WPX183" s="5"/>
      <c r="WPY183" s="5"/>
      <c r="WPZ183" s="5"/>
      <c r="WQA183" s="5"/>
      <c r="WQB183" s="5"/>
      <c r="WQC183" s="5"/>
      <c r="WQD183" s="5"/>
      <c r="WQE183" s="5"/>
      <c r="WQF183" s="5"/>
      <c r="WQG183" s="5"/>
      <c r="WQH183" s="5"/>
      <c r="WQI183" s="5"/>
      <c r="WQJ183" s="5"/>
      <c r="WQK183" s="5"/>
      <c r="WQL183" s="5"/>
      <c r="WQM183" s="5"/>
      <c r="WQN183" s="5"/>
      <c r="WQO183" s="5"/>
      <c r="WQP183" s="5"/>
      <c r="WQQ183" s="5"/>
      <c r="WQR183" s="5"/>
      <c r="WQS183" s="5"/>
      <c r="WQT183" s="5"/>
      <c r="WQU183" s="5"/>
      <c r="WQV183" s="5"/>
      <c r="WQW183" s="5"/>
      <c r="WQX183" s="5"/>
      <c r="WQY183" s="5"/>
      <c r="WQZ183" s="5"/>
      <c r="WRA183" s="5"/>
      <c r="WRB183" s="5"/>
      <c r="WRC183" s="5"/>
      <c r="WRD183" s="5"/>
      <c r="WRE183" s="5"/>
      <c r="WRF183" s="5"/>
      <c r="WRG183" s="5"/>
      <c r="WRH183" s="5"/>
      <c r="WRI183" s="5"/>
      <c r="WRJ183" s="5"/>
      <c r="WRK183" s="5"/>
      <c r="WRL183" s="5"/>
      <c r="WRM183" s="5"/>
      <c r="WRN183" s="5"/>
      <c r="WRO183" s="5"/>
      <c r="WRP183" s="5"/>
      <c r="WRQ183" s="5"/>
      <c r="WRR183" s="5"/>
      <c r="WRS183" s="5"/>
      <c r="WRT183" s="5"/>
      <c r="WRU183" s="5"/>
      <c r="WRV183" s="5"/>
      <c r="WRW183" s="5"/>
      <c r="WRX183" s="5"/>
      <c r="WRY183" s="5"/>
      <c r="WRZ183" s="5"/>
      <c r="WSA183" s="5"/>
      <c r="WSB183" s="5"/>
      <c r="WSC183" s="5"/>
      <c r="WSD183" s="5"/>
      <c r="WSE183" s="5"/>
      <c r="WSF183" s="5"/>
      <c r="WSG183" s="5"/>
      <c r="WSH183" s="5"/>
      <c r="WSI183" s="5"/>
      <c r="WSJ183" s="5"/>
      <c r="WSK183" s="5"/>
      <c r="WSL183" s="5"/>
      <c r="WSM183" s="5"/>
      <c r="WSN183" s="5"/>
      <c r="WSO183" s="5"/>
      <c r="WSP183" s="5"/>
      <c r="WSQ183" s="5"/>
      <c r="WSR183" s="5"/>
      <c r="WSS183" s="5"/>
      <c r="WST183" s="5"/>
      <c r="WSU183" s="5"/>
      <c r="WSV183" s="5"/>
      <c r="WSW183" s="5"/>
      <c r="WSX183" s="5"/>
      <c r="WSY183" s="5"/>
      <c r="WSZ183" s="5"/>
      <c r="WTA183" s="5"/>
      <c r="WTB183" s="5"/>
      <c r="WTC183" s="5"/>
      <c r="WTD183" s="5"/>
      <c r="WTE183" s="5"/>
      <c r="WTF183" s="5"/>
      <c r="WTG183" s="5"/>
      <c r="WTH183" s="5"/>
      <c r="WTI183" s="5"/>
      <c r="WTJ183" s="5"/>
      <c r="WTK183" s="5"/>
      <c r="WTL183" s="5"/>
      <c r="WTM183" s="5"/>
      <c r="WTN183" s="5"/>
      <c r="WTO183" s="5"/>
      <c r="WTP183" s="5"/>
      <c r="WTQ183" s="5"/>
      <c r="WTR183" s="5"/>
      <c r="WTS183" s="5"/>
      <c r="WTT183" s="5"/>
      <c r="WTU183" s="5"/>
      <c r="WTV183" s="5"/>
      <c r="WTW183" s="5"/>
      <c r="WTX183" s="5"/>
      <c r="WTY183" s="5"/>
      <c r="WTZ183" s="5"/>
      <c r="WUA183" s="5"/>
      <c r="WUB183" s="5"/>
      <c r="WUC183" s="5"/>
      <c r="WUD183" s="5"/>
      <c r="WUE183" s="5"/>
      <c r="WUF183" s="5"/>
      <c r="WUG183" s="5"/>
      <c r="WUH183" s="5"/>
      <c r="WUI183" s="5"/>
      <c r="WUJ183" s="5"/>
      <c r="WUK183" s="5"/>
      <c r="WUL183" s="5"/>
      <c r="WUM183" s="5"/>
      <c r="WUN183" s="5"/>
      <c r="WUO183" s="5"/>
      <c r="WUP183" s="5"/>
      <c r="WUQ183" s="5"/>
      <c r="WUR183" s="5"/>
      <c r="WUS183" s="5"/>
      <c r="WUT183" s="5"/>
      <c r="WUU183" s="5"/>
      <c r="WUV183" s="5"/>
      <c r="WUW183" s="5"/>
      <c r="WUX183" s="5"/>
      <c r="WUY183" s="5"/>
      <c r="WUZ183" s="5"/>
      <c r="WVA183" s="5"/>
      <c r="WVB183" s="5"/>
      <c r="WVC183" s="5"/>
      <c r="WVD183" s="5"/>
      <c r="WVE183" s="5"/>
      <c r="WVF183" s="5"/>
      <c r="WVG183" s="5"/>
      <c r="WVH183" s="5"/>
      <c r="WVI183" s="5"/>
      <c r="WVJ183" s="5"/>
      <c r="WVK183" s="5"/>
      <c r="WVL183" s="5"/>
      <c r="WVM183" s="5"/>
      <c r="WVN183" s="5"/>
      <c r="WVO183" s="5"/>
      <c r="WVP183" s="5"/>
      <c r="WVQ183" s="5"/>
      <c r="WVR183" s="5"/>
    </row>
  </sheetData>
  <sheetProtection algorithmName="SHA-512" hashValue="pEJToJkfeh81HwNpofkKgFLHMPJ8BvGY3ua1miRwBXRskhSgcOVAajLvX4k+C71fhS+BelJtC5oakjtxDdG8Vg==" saltValue="biNd5la8eahWBEp5wBhiqQ==" spinCount="100000" sheet="1" objects="1" scenarios="1"/>
  <protectedRanges>
    <protectedRange sqref="B15:B18 B27:B30 B40:B43" name="Range4_1_6"/>
    <protectedRange sqref="B54:B59 B74:B78 B86:B91 B101:B103" name="Range5_1"/>
    <protectedRange sqref="B113:B116 B126:B130 B139:B141 B151:B155 B164:B166" name="Range1"/>
  </protectedRanges>
  <mergeCells count="17">
    <mergeCell ref="C130:F130"/>
    <mergeCell ref="B2:G2"/>
    <mergeCell ref="C74:F74"/>
    <mergeCell ref="C75:F75"/>
    <mergeCell ref="C76:F76"/>
    <mergeCell ref="C77:F77"/>
    <mergeCell ref="C78:F78"/>
    <mergeCell ref="C101:F101"/>
    <mergeCell ref="C102:F102"/>
    <mergeCell ref="C103:F103"/>
    <mergeCell ref="C126:F126"/>
    <mergeCell ref="C129:F129"/>
    <mergeCell ref="C139:F139"/>
    <mergeCell ref="C140:F140"/>
    <mergeCell ref="C164:F164"/>
    <mergeCell ref="C165:F165"/>
    <mergeCell ref="C166:F166"/>
  </mergeCells>
  <conditionalFormatting sqref="B15:B18">
    <cfRule type="cellIs" dxfId="23" priority="97" operator="between">
      <formula>"v"</formula>
      <formula>"v"</formula>
    </cfRule>
  </conditionalFormatting>
  <conditionalFormatting sqref="B18">
    <cfRule type="colorScale" priority="77">
      <colorScale>
        <cfvo type="min"/>
        <cfvo type="max"/>
        <color rgb="FFFF7128"/>
        <color rgb="FFFFEF9C"/>
      </colorScale>
    </cfRule>
  </conditionalFormatting>
  <conditionalFormatting sqref="B27:B30">
    <cfRule type="cellIs" dxfId="22" priority="90" operator="between">
      <formula>"v"</formula>
      <formula>"v"</formula>
    </cfRule>
  </conditionalFormatting>
  <conditionalFormatting sqref="B40:B43">
    <cfRule type="cellIs" dxfId="21" priority="82" operator="between">
      <formula>"v"</formula>
      <formula>"v"</formula>
    </cfRule>
  </conditionalFormatting>
  <conditionalFormatting sqref="B54:B59">
    <cfRule type="cellIs" dxfId="20" priority="67" operator="between">
      <formula>"v"</formula>
      <formula>"v"</formula>
    </cfRule>
  </conditionalFormatting>
  <conditionalFormatting sqref="B74:B78">
    <cfRule type="cellIs" dxfId="19" priority="58" operator="between">
      <formula>"v"</formula>
      <formula>"v"</formula>
    </cfRule>
  </conditionalFormatting>
  <conditionalFormatting sqref="B86:B91">
    <cfRule type="cellIs" dxfId="18" priority="48" operator="between">
      <formula>"v"</formula>
      <formula>"v"</formula>
    </cfRule>
  </conditionalFormatting>
  <conditionalFormatting sqref="B101:B103">
    <cfRule type="cellIs" dxfId="17" priority="45" operator="between">
      <formula>"v"</formula>
      <formula>"v"</formula>
    </cfRule>
  </conditionalFormatting>
  <conditionalFormatting sqref="B113:B116">
    <cfRule type="cellIs" dxfId="16" priority="36" operator="between">
      <formula>"v"</formula>
      <formula>"v"</formula>
    </cfRule>
  </conditionalFormatting>
  <conditionalFormatting sqref="B126:B130">
    <cfRule type="cellIs" dxfId="15" priority="1" operator="between">
      <formula>"v"</formula>
      <formula>"v"</formula>
    </cfRule>
  </conditionalFormatting>
  <conditionalFormatting sqref="B139:B141">
    <cfRule type="cellIs" dxfId="14" priority="22" operator="between">
      <formula>"v"</formula>
      <formula>"v"</formula>
    </cfRule>
  </conditionalFormatting>
  <conditionalFormatting sqref="B151:B155">
    <cfRule type="cellIs" dxfId="13" priority="9" operator="between">
      <formula>"v"</formula>
      <formula>"v"</formula>
    </cfRule>
  </conditionalFormatting>
  <conditionalFormatting sqref="B164:B166">
    <cfRule type="cellIs" dxfId="12" priority="2" operator="between">
      <formula>"v"</formula>
      <formula>"v"</formula>
    </cfRule>
  </conditionalFormatting>
  <conditionalFormatting sqref="C21:F21">
    <cfRule type="cellIs" dxfId="11" priority="94" operator="between">
      <formula>"v"</formula>
      <formula>"v"</formula>
    </cfRule>
  </conditionalFormatting>
  <conditionalFormatting sqref="C33:F33">
    <cfRule type="cellIs" dxfId="10" priority="86" operator="between">
      <formula>"v"</formula>
      <formula>"v"</formula>
    </cfRule>
  </conditionalFormatting>
  <conditionalFormatting sqref="C46:F46">
    <cfRule type="cellIs" dxfId="9" priority="78" operator="between">
      <formula>"v"</formula>
      <formula>"v"</formula>
    </cfRule>
  </conditionalFormatting>
  <conditionalFormatting sqref="C62:F62">
    <cfRule type="cellIs" dxfId="8" priority="69" operator="between">
      <formula>"v"</formula>
      <formula>"v"</formula>
    </cfRule>
  </conditionalFormatting>
  <conditionalFormatting sqref="C81:F81">
    <cfRule type="cellIs" dxfId="7" priority="60" operator="between">
      <formula>"v"</formula>
      <formula>"v"</formula>
    </cfRule>
  </conditionalFormatting>
  <conditionalFormatting sqref="C94:F94">
    <cfRule type="cellIs" dxfId="6" priority="50" operator="between">
      <formula>"v"</formula>
      <formula>"v"</formula>
    </cfRule>
  </conditionalFormatting>
  <conditionalFormatting sqref="C106:F106">
    <cfRule type="cellIs" dxfId="5" priority="41" operator="between">
      <formula>"v"</formula>
      <formula>"v"</formula>
    </cfRule>
  </conditionalFormatting>
  <conditionalFormatting sqref="C119:F119">
    <cfRule type="cellIs" dxfId="4" priority="33" operator="between">
      <formula>"v"</formula>
      <formula>"v"</formula>
    </cfRule>
  </conditionalFormatting>
  <conditionalFormatting sqref="C133:F133">
    <cfRule type="cellIs" dxfId="3" priority="25" operator="between">
      <formula>"v"</formula>
      <formula>"v"</formula>
    </cfRule>
  </conditionalFormatting>
  <conditionalFormatting sqref="C144:F144">
    <cfRule type="cellIs" dxfId="2" priority="18" operator="between">
      <formula>"v"</formula>
      <formula>"v"</formula>
    </cfRule>
  </conditionalFormatting>
  <conditionalFormatting sqref="C158:F158">
    <cfRule type="cellIs" dxfId="1" priority="11" operator="between">
      <formula>"v"</formula>
      <formula>"v"</formula>
    </cfRule>
  </conditionalFormatting>
  <conditionalFormatting sqref="C169:F169">
    <cfRule type="cellIs" dxfId="0" priority="3" operator="between">
      <formula>"v"</formula>
      <formula>"v"</formula>
    </cfRule>
  </conditionalFormatting>
  <hyperlinks>
    <hyperlink ref="I21" location="'A1'!A1" display="A1" xr:uid="{00000000-0004-0000-1100-000000000000}"/>
    <hyperlink ref="I33" location="'A1'!A1" display="A1" xr:uid="{00000000-0004-0000-1100-000001000000}"/>
    <hyperlink ref="I46" location="'A1'!A1" display="A1" xr:uid="{00000000-0004-0000-1100-000002000000}"/>
    <hyperlink ref="I62" location="'A1'!A1" display="A1" xr:uid="{00000000-0004-0000-1100-000003000000}"/>
    <hyperlink ref="I81" location="'A1'!A1" display="A1" xr:uid="{00000000-0004-0000-1100-000004000000}"/>
    <hyperlink ref="I94" location="'A1'!A1" display="A1" xr:uid="{00000000-0004-0000-1100-000005000000}"/>
    <hyperlink ref="I106" location="'A1'!A1" display="A1" xr:uid="{00000000-0004-0000-1100-000006000000}"/>
    <hyperlink ref="I119" location="'A1'!A1" display="A1" xr:uid="{00000000-0004-0000-1100-000007000000}"/>
    <hyperlink ref="I133" location="'A1'!A1" display="A1" xr:uid="{00000000-0004-0000-1100-000008000000}"/>
    <hyperlink ref="I144" location="'A1'!A1" display="A1" xr:uid="{00000000-0004-0000-1100-000009000000}"/>
    <hyperlink ref="I158" location="'A1'!A1" display="A1" xr:uid="{00000000-0004-0000-1100-00000A000000}"/>
    <hyperlink ref="I169" location="'A1'!A1" display="A1" xr:uid="{00000000-0004-0000-1100-00000B000000}"/>
  </hyperlinks>
  <printOptions horizontalCentered="1"/>
  <pageMargins left="0.78740157480314965" right="0.59055118110236227" top="0.78740157480314965" bottom="0.59055118110236227" header="0.39370078740157483" footer="0.59055118110236227"/>
  <pageSetup paperSize="9" scale="80" orientation="portrait" horizontalDpi="4294967293" verticalDpi="300" r:id="rId1"/>
  <headerFooter alignWithMargins="0">
    <oddFooter>&amp;LINSTRUMEN PENILAIAN&amp;CMODEL KOMPETENSI PENGEMBANGAN PROFESIONAL GURU&amp;RHal.  &amp;P</oddFooter>
  </headerFooter>
  <rowBreaks count="5" manualBreakCount="5">
    <brk id="35" min="1" max="6" man="1"/>
    <brk id="69" min="1" max="6" man="1"/>
    <brk id="96" min="1" max="6" man="1"/>
    <brk id="121" min="1" max="6" man="1"/>
    <brk id="146" min="1"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showGridLines="0" zoomScale="80" zoomScaleNormal="80" workbookViewId="0">
      <pane xSplit="7" ySplit="22" topLeftCell="H23" activePane="bottomRight" state="frozen"/>
      <selection pane="topRight" activeCell="H1" sqref="H1"/>
      <selection pane="bottomLeft" activeCell="A23" sqref="A23"/>
      <selection pane="bottomRight"/>
    </sheetView>
  </sheetViews>
  <sheetFormatPr defaultColWidth="9.1796875" defaultRowHeight="14.5"/>
  <cols>
    <col min="1" max="16384" width="9.1796875" style="221"/>
  </cols>
  <sheetData/>
  <sheetProtection password="CC3D" sheet="1" objects="1" scenarios="1"/>
  <printOptions horizontalCentered="1"/>
  <pageMargins left="0.70866141732283472" right="0.70866141732283472" top="0.74803149606299213" bottom="0.74803149606299213"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4.9989318521683403E-2"/>
  </sheetPr>
  <dimension ref="B1:M38"/>
  <sheetViews>
    <sheetView showGridLines="0" zoomScale="130" zoomScaleNormal="130" zoomScaleSheetLayoutView="120" workbookViewId="0">
      <pane xSplit="2" ySplit="3" topLeftCell="C4" activePane="bottomRight" state="frozen"/>
      <selection activeCell="N18" sqref="N18"/>
      <selection pane="topRight" activeCell="N18" sqref="N18"/>
      <selection pane="bottomLeft" activeCell="N18" sqref="N18"/>
      <selection pane="bottomRight"/>
    </sheetView>
  </sheetViews>
  <sheetFormatPr defaultColWidth="9.1796875" defaultRowHeight="12.5"/>
  <cols>
    <col min="1" max="1" width="3.81640625" style="175" customWidth="1"/>
    <col min="2" max="2" width="2.54296875" style="175" customWidth="1"/>
    <col min="3" max="3" width="21" style="175" customWidth="1"/>
    <col min="4" max="4" width="3.26953125" style="175" customWidth="1"/>
    <col min="5" max="5" width="14.1796875" style="175" customWidth="1"/>
    <col min="6" max="6" width="4" style="175" customWidth="1"/>
    <col min="7" max="7" width="15.81640625" style="175" customWidth="1"/>
    <col min="8" max="8" width="9.26953125" style="175" customWidth="1"/>
    <col min="9" max="9" width="4.54296875" style="175" customWidth="1"/>
    <col min="10" max="10" width="10.26953125" style="175" customWidth="1"/>
    <col min="11" max="11" width="12.1796875" style="175" customWidth="1"/>
    <col min="12" max="12" width="5.26953125" style="542" customWidth="1"/>
    <col min="13" max="13" width="7.26953125" style="175" customWidth="1"/>
    <col min="14" max="16384" width="9.1796875" style="175"/>
  </cols>
  <sheetData>
    <row r="1" spans="2:13" ht="19.5" customHeight="1"/>
    <row r="2" spans="2:13" s="150" customFormat="1" ht="15">
      <c r="B2" s="578" t="s">
        <v>70</v>
      </c>
      <c r="C2" s="578"/>
      <c r="D2" s="578"/>
      <c r="E2" s="578"/>
      <c r="F2" s="578"/>
      <c r="G2" s="578"/>
      <c r="H2" s="578"/>
      <c r="L2" s="543"/>
    </row>
    <row r="3" spans="2:13" s="150" customFormat="1" ht="13.5">
      <c r="B3" s="579" t="s">
        <v>711</v>
      </c>
      <c r="C3" s="579"/>
      <c r="D3" s="579"/>
      <c r="E3" s="579"/>
      <c r="F3" s="579"/>
      <c r="G3" s="579"/>
      <c r="H3" s="579"/>
      <c r="L3" s="543"/>
    </row>
    <row r="4" spans="2:13" s="150" customFormat="1" ht="11.25" customHeight="1">
      <c r="B4" s="151"/>
      <c r="C4" s="152"/>
      <c r="D4" s="133"/>
      <c r="E4" s="133"/>
      <c r="F4" s="133"/>
      <c r="G4" s="133"/>
      <c r="H4" s="133"/>
      <c r="L4" s="543"/>
    </row>
    <row r="5" spans="2:13" s="153" customFormat="1" ht="12" customHeight="1">
      <c r="B5" s="100"/>
      <c r="C5" s="101" t="s">
        <v>418</v>
      </c>
      <c r="D5" s="102" t="s">
        <v>41</v>
      </c>
      <c r="E5" s="104" t="str">
        <f>'00-DATA'!E5&amp;""</f>
        <v>Heru Porwanto</v>
      </c>
      <c r="F5" s="104"/>
      <c r="G5" s="104"/>
      <c r="H5" s="104"/>
      <c r="J5" s="582" t="s">
        <v>147</v>
      </c>
      <c r="K5" s="583"/>
      <c r="L5" s="550" t="s">
        <v>1</v>
      </c>
      <c r="M5" s="551" t="s">
        <v>710</v>
      </c>
    </row>
    <row r="6" spans="2:13" s="153" customFormat="1" ht="12" customHeight="1">
      <c r="B6" s="100"/>
      <c r="C6" s="101" t="s">
        <v>20</v>
      </c>
      <c r="D6" s="102" t="s">
        <v>41</v>
      </c>
      <c r="E6" s="104" t="str">
        <f>'00-DATA'!E6&amp;""</f>
        <v>"198010072014061003</v>
      </c>
      <c r="F6" s="104"/>
      <c r="G6" s="104"/>
      <c r="H6" s="104"/>
      <c r="J6" s="548" t="s">
        <v>706</v>
      </c>
      <c r="K6" s="549" t="str">
        <f>'04-RKAP-PKG'!G45&amp;""</f>
        <v>Level 1</v>
      </c>
      <c r="L6" s="545">
        <f>IF(K6="Level 1",1,IF(K6="Level 2",2,IF(K6="Level 3",3,IF(K6="Level 4",4,IF(K6="Level 5",5,"")))))</f>
        <v>1</v>
      </c>
      <c r="M6" s="544"/>
    </row>
    <row r="7" spans="2:13" s="153" customFormat="1" ht="12" customHeight="1">
      <c r="B7" s="100"/>
      <c r="C7" s="101" t="s">
        <v>142</v>
      </c>
      <c r="D7" s="102" t="s">
        <v>41</v>
      </c>
      <c r="E7" s="104" t="str">
        <f>'00-DATA'!E9&amp;" / "&amp;'00-DATA'!F9&amp;" / "&amp;'00-DATA'!G9&amp;""</f>
        <v>Pembina / IX / 01-04-2019</v>
      </c>
      <c r="F7" s="104"/>
      <c r="G7" s="104"/>
      <c r="H7" s="104"/>
      <c r="J7" s="261" t="s">
        <v>707</v>
      </c>
      <c r="K7" s="546" t="str">
        <f>'05-RKAP-PKGR'!F44&amp;""</f>
        <v>pada Level 1</v>
      </c>
      <c r="L7" s="260">
        <f>IF(K7="pada Level 1",1,IF(K7="pada Level 2",2,IF(K7="pada Level 3",3,IF(K7="pada Level 4",4,IF(K7="pada Level 5",5,"")))))</f>
        <v>1</v>
      </c>
      <c r="M7" s="552" t="str">
        <f>IF(L8=1,"Level 1",IF(L8=2,"Level 2",IF(L8=3,"Level 3",IF(L8=4,"Level 4",IF(L8=5,"Level 5","")))))</f>
        <v>Level 1</v>
      </c>
    </row>
    <row r="8" spans="2:13" s="153" customFormat="1" ht="12" customHeight="1">
      <c r="B8" s="100"/>
      <c r="C8" s="101" t="s">
        <v>82</v>
      </c>
      <c r="D8" s="102" t="s">
        <v>41</v>
      </c>
      <c r="E8" s="104" t="str">
        <f>'00-DATA'!E10&amp;""</f>
        <v>Guru Madya</v>
      </c>
      <c r="F8" s="104"/>
      <c r="G8" s="104"/>
      <c r="H8" s="104"/>
      <c r="J8" s="261" t="s">
        <v>709</v>
      </c>
      <c r="K8" s="261" t="s">
        <v>708</v>
      </c>
      <c r="L8" s="260">
        <f>AVERAGE(L6:L7)</f>
        <v>1</v>
      </c>
      <c r="M8" s="553"/>
    </row>
    <row r="9" spans="2:13" s="153" customFormat="1" ht="12" customHeight="1">
      <c r="B9" s="100"/>
      <c r="C9" s="101" t="s">
        <v>81</v>
      </c>
      <c r="D9" s="102" t="s">
        <v>41</v>
      </c>
      <c r="E9" s="104" t="str">
        <f>'00-DATA'!E7&amp;""</f>
        <v>2937-7446-4520-0006</v>
      </c>
      <c r="F9" s="104"/>
      <c r="G9" s="104"/>
      <c r="H9" s="104"/>
      <c r="L9" s="167"/>
    </row>
    <row r="10" spans="2:13" s="153" customFormat="1">
      <c r="B10" s="100"/>
      <c r="C10" s="101"/>
      <c r="D10" s="102"/>
      <c r="E10" s="104"/>
      <c r="F10" s="104"/>
      <c r="G10" s="104"/>
      <c r="H10" s="104"/>
      <c r="L10" s="167"/>
    </row>
    <row r="11" spans="2:13" s="153" customFormat="1" ht="12" customHeight="1">
      <c r="B11" s="100"/>
      <c r="C11" s="101" t="s">
        <v>71</v>
      </c>
      <c r="D11" s="102" t="s">
        <v>41</v>
      </c>
      <c r="E11" s="104" t="str">
        <f>'00-DATA'!E26&amp;""</f>
        <v>SMAN Model Kotaagung</v>
      </c>
      <c r="F11" s="104"/>
      <c r="G11" s="104"/>
      <c r="H11" s="104"/>
      <c r="L11" s="167"/>
    </row>
    <row r="12" spans="2:13" s="153" customFormat="1" ht="12" customHeight="1">
      <c r="B12" s="100"/>
      <c r="C12" s="101" t="s">
        <v>72</v>
      </c>
      <c r="D12" s="102" t="s">
        <v>41</v>
      </c>
      <c r="E12" s="104" t="str">
        <f>'00-DATA'!E28&amp;""</f>
        <v>Kampung Baru</v>
      </c>
      <c r="F12" s="104"/>
      <c r="G12" s="104"/>
      <c r="H12" s="104"/>
      <c r="L12" s="167"/>
    </row>
    <row r="13" spans="2:13" s="153" customFormat="1" ht="12" customHeight="1">
      <c r="B13" s="100"/>
      <c r="C13" s="101"/>
      <c r="D13" s="102" t="s">
        <v>41</v>
      </c>
      <c r="E13" s="104" t="str">
        <f>'00-DATA'!E29&amp;""</f>
        <v>Kotaagung Timur</v>
      </c>
      <c r="F13" s="104"/>
      <c r="G13" s="104"/>
      <c r="H13" s="104"/>
      <c r="L13" s="167"/>
    </row>
    <row r="14" spans="2:13" s="153" customFormat="1" ht="12" customHeight="1">
      <c r="B14" s="100"/>
      <c r="C14" s="101"/>
      <c r="D14" s="102" t="s">
        <v>41</v>
      </c>
      <c r="E14" s="104" t="str">
        <f>'00-DATA'!E30&amp;""</f>
        <v>Tanggamus</v>
      </c>
      <c r="F14" s="104"/>
      <c r="G14" s="104"/>
      <c r="H14" s="104"/>
      <c r="L14" s="167"/>
    </row>
    <row r="15" spans="2:13" s="153" customFormat="1" ht="12" customHeight="1">
      <c r="B15" s="100"/>
      <c r="C15" s="101"/>
      <c r="D15" s="102" t="s">
        <v>41</v>
      </c>
      <c r="E15" s="104" t="str">
        <f>'00-DATA'!E31&amp;""</f>
        <v xml:space="preserve">Lampung </v>
      </c>
      <c r="F15" s="104"/>
      <c r="G15" s="104"/>
      <c r="H15" s="104"/>
      <c r="L15" s="167"/>
    </row>
    <row r="16" spans="2:13" s="153" customFormat="1" ht="12" customHeight="1">
      <c r="B16" s="100"/>
      <c r="C16" s="101"/>
      <c r="D16" s="102"/>
      <c r="E16" s="104"/>
      <c r="F16" s="104"/>
      <c r="G16" s="104"/>
      <c r="H16" s="104"/>
    </row>
    <row r="17" spans="2:12" s="153" customFormat="1" ht="12" customHeight="1">
      <c r="B17" s="100"/>
      <c r="C17" s="101" t="s">
        <v>73</v>
      </c>
      <c r="D17" s="102" t="s">
        <v>41</v>
      </c>
      <c r="E17" s="154" t="str">
        <f>'00-DATA'!C41&amp;""</f>
        <v>01 Jan 2025</v>
      </c>
      <c r="F17" s="102" t="s">
        <v>74</v>
      </c>
      <c r="G17" s="155" t="str">
        <f>'00-DATA'!E41&amp;""</f>
        <v>31 Des 2025</v>
      </c>
      <c r="H17" s="104"/>
    </row>
    <row r="18" spans="2:12" s="153" customFormat="1">
      <c r="B18" s="100"/>
      <c r="C18" s="101"/>
      <c r="D18" s="102"/>
      <c r="E18" s="134"/>
      <c r="F18" s="104"/>
      <c r="G18" s="104"/>
      <c r="H18" s="104"/>
    </row>
    <row r="19" spans="2:12" s="153" customFormat="1">
      <c r="B19" s="100"/>
      <c r="C19" s="101" t="s">
        <v>479</v>
      </c>
      <c r="D19" s="102" t="s">
        <v>41</v>
      </c>
      <c r="E19" s="104" t="str">
        <f>M7</f>
        <v>Level 1</v>
      </c>
      <c r="F19" s="491">
        <f>IF(E19="Level 1",1,IF(E19="Level 2",2,IF(E19="Level 3",3,IF(E19="Level 4",4,IF(E19="Level 5",5,"")))))</f>
        <v>1</v>
      </c>
      <c r="G19" s="104"/>
      <c r="H19" s="104"/>
    </row>
    <row r="20" spans="2:12" s="153" customFormat="1" ht="123" customHeight="1">
      <c r="B20" s="100"/>
      <c r="C20" s="493" t="s">
        <v>480</v>
      </c>
      <c r="D20" s="492" t="s">
        <v>41</v>
      </c>
      <c r="E20" s="580" t="str">
        <f>IF(F19&lt;&gt;"",VLOOKUP(F19,'RUBRIK-CAPAIAN'!B4:H8,7,FALSE),"")</f>
        <v>Memahami pengetahuan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v>
      </c>
      <c r="F20" s="581"/>
      <c r="G20" s="581"/>
      <c r="H20" s="581"/>
      <c r="L20" s="167"/>
    </row>
    <row r="21" spans="2:12" s="153" customFormat="1">
      <c r="B21" s="100"/>
      <c r="C21" s="101"/>
      <c r="D21" s="102"/>
      <c r="E21" s="104"/>
      <c r="F21" s="104"/>
      <c r="G21" s="104"/>
      <c r="H21" s="104"/>
      <c r="L21" s="167"/>
    </row>
    <row r="22" spans="2:12" s="153" customFormat="1">
      <c r="B22" s="156"/>
      <c r="C22" s="157"/>
      <c r="D22" s="158"/>
      <c r="E22" s="159"/>
      <c r="F22" s="159"/>
      <c r="G22" s="159"/>
      <c r="H22" s="160"/>
      <c r="L22" s="167"/>
    </row>
    <row r="23" spans="2:12" s="153" customFormat="1" ht="12" customHeight="1">
      <c r="B23" s="161"/>
      <c r="C23" s="101"/>
      <c r="D23" s="102"/>
      <c r="E23" s="104" t="s">
        <v>75</v>
      </c>
      <c r="F23" s="104"/>
      <c r="G23" s="104"/>
      <c r="H23" s="162"/>
      <c r="L23" s="167"/>
    </row>
    <row r="24" spans="2:12" s="153" customFormat="1" ht="12" customHeight="1">
      <c r="B24" s="161"/>
      <c r="C24" s="101"/>
      <c r="D24" s="102"/>
      <c r="E24" s="102" t="s">
        <v>428</v>
      </c>
      <c r="F24" s="104"/>
      <c r="G24" s="104"/>
      <c r="H24" s="162"/>
      <c r="L24" s="167"/>
    </row>
    <row r="25" spans="2:12" s="153" customFormat="1" ht="12" customHeight="1">
      <c r="B25" s="161"/>
      <c r="C25" s="101"/>
      <c r="D25" s="104"/>
      <c r="E25" s="104"/>
      <c r="F25" s="104"/>
      <c r="G25" s="104"/>
      <c r="H25" s="162"/>
      <c r="L25" s="167"/>
    </row>
    <row r="26" spans="2:12" s="167" customFormat="1" ht="12" customHeight="1">
      <c r="B26" s="161"/>
      <c r="C26" s="104" t="s">
        <v>429</v>
      </c>
      <c r="D26" s="102"/>
      <c r="E26" s="163"/>
      <c r="F26" s="164"/>
      <c r="G26" s="165"/>
      <c r="H26" s="166"/>
    </row>
    <row r="27" spans="2:12" s="167" customFormat="1" ht="12" customHeight="1">
      <c r="B27" s="161"/>
      <c r="C27" s="104" t="s">
        <v>76</v>
      </c>
      <c r="D27" s="168"/>
      <c r="E27" s="168"/>
      <c r="F27" s="164"/>
      <c r="G27" s="165"/>
      <c r="H27" s="169"/>
    </row>
    <row r="28" spans="2:12" s="167" customFormat="1" ht="12" customHeight="1">
      <c r="B28" s="161"/>
      <c r="C28" s="104"/>
      <c r="D28" s="168"/>
      <c r="E28" s="168"/>
      <c r="F28" s="164"/>
      <c r="G28" s="165"/>
      <c r="H28" s="169"/>
    </row>
    <row r="29" spans="2:12" s="167" customFormat="1" ht="24.75" customHeight="1">
      <c r="B29" s="161"/>
      <c r="C29" s="168" t="s">
        <v>430</v>
      </c>
      <c r="D29" s="168"/>
      <c r="E29" s="168"/>
      <c r="F29" s="164"/>
      <c r="G29" s="168" t="s">
        <v>77</v>
      </c>
      <c r="H29" s="170"/>
    </row>
    <row r="30" spans="2:12">
      <c r="B30" s="171"/>
      <c r="C30" s="172" t="str">
        <f>E5&amp;""</f>
        <v>Heru Porwanto</v>
      </c>
      <c r="D30" s="173"/>
      <c r="E30" s="173"/>
      <c r="F30" s="173"/>
      <c r="G30" s="172" t="str">
        <f>'00-DATA'!E33&amp;""</f>
        <v>PONIJAN.</v>
      </c>
      <c r="H30" s="174"/>
    </row>
    <row r="31" spans="2:12" ht="10.5" customHeight="1">
      <c r="B31" s="171"/>
      <c r="C31" s="135" t="str">
        <f>E6&amp;""</f>
        <v>"198010072014061003</v>
      </c>
      <c r="D31" s="173"/>
      <c r="E31" s="173"/>
      <c r="F31" s="173"/>
      <c r="G31" s="135" t="str">
        <f>'00-DATA'!E34&amp;""</f>
        <v>19660605 199403 1 012</v>
      </c>
      <c r="H31" s="174"/>
    </row>
    <row r="32" spans="2:12" s="150" customFormat="1" ht="18.75" customHeight="1">
      <c r="B32" s="176"/>
      <c r="C32" s="135" t="s">
        <v>78</v>
      </c>
      <c r="D32" s="133"/>
      <c r="E32" s="133"/>
      <c r="F32" s="133"/>
      <c r="G32" s="133" t="s">
        <v>78</v>
      </c>
      <c r="H32" s="177"/>
      <c r="L32" s="543"/>
    </row>
    <row r="33" spans="2:12" s="150" customFormat="1">
      <c r="B33" s="176"/>
      <c r="C33" s="133"/>
      <c r="D33" s="133"/>
      <c r="E33" s="133"/>
      <c r="F33" s="133"/>
      <c r="G33" s="133"/>
      <c r="H33" s="177"/>
      <c r="L33" s="543"/>
    </row>
    <row r="34" spans="2:12" s="150" customFormat="1">
      <c r="B34" s="176"/>
      <c r="C34" s="178"/>
      <c r="D34" s="133"/>
      <c r="E34" s="133"/>
      <c r="F34" s="133"/>
      <c r="G34" s="178"/>
      <c r="H34" s="177"/>
      <c r="L34" s="543"/>
    </row>
    <row r="35" spans="2:12" s="150" customFormat="1">
      <c r="B35" s="176"/>
      <c r="C35" s="133"/>
      <c r="D35" s="133"/>
      <c r="E35" s="133"/>
      <c r="F35" s="133"/>
      <c r="G35" s="133"/>
      <c r="H35" s="177"/>
      <c r="L35" s="543"/>
    </row>
    <row r="36" spans="2:12" s="150" customFormat="1">
      <c r="B36" s="176"/>
      <c r="C36" s="151"/>
      <c r="D36" s="133"/>
      <c r="E36" s="495" t="str">
        <f>"Tanggal : "&amp;'00-DATA'!H41&amp;""</f>
        <v>Tanggal : 10 Nov 2023</v>
      </c>
      <c r="F36" s="133"/>
      <c r="G36" s="133"/>
      <c r="H36" s="177"/>
      <c r="L36" s="543"/>
    </row>
    <row r="37" spans="2:12" s="150" customFormat="1">
      <c r="B37" s="179"/>
      <c r="C37" s="178"/>
      <c r="D37" s="178"/>
      <c r="E37" s="178"/>
      <c r="F37" s="178"/>
      <c r="G37" s="178"/>
      <c r="H37" s="180"/>
      <c r="L37" s="543"/>
    </row>
    <row r="38" spans="2:12" s="150" customFormat="1">
      <c r="B38" s="71"/>
      <c r="C38" s="71"/>
      <c r="D38" s="71"/>
      <c r="E38" s="71"/>
      <c r="F38" s="71"/>
      <c r="G38" s="71"/>
      <c r="H38" s="71"/>
      <c r="L38" s="543"/>
    </row>
  </sheetData>
  <sheetProtection password="CC3D" sheet="1" objects="1" scenarios="1"/>
  <mergeCells count="4">
    <mergeCell ref="B2:H2"/>
    <mergeCell ref="B3:H3"/>
    <mergeCell ref="E20:H20"/>
    <mergeCell ref="J5:K5"/>
  </mergeCells>
  <printOptions horizontalCentered="1"/>
  <pageMargins left="0.74803149606299213" right="0.51181102362204722" top="0.78740157480314965" bottom="0.98425196850393704" header="0.51181102362204722" footer="0.51181102362204722"/>
  <pageSetup paperSize="9" scale="120"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2:H43"/>
  <sheetViews>
    <sheetView showGridLines="0" zoomScale="130" zoomScaleNormal="130" zoomScaleSheetLayoutView="120" workbookViewId="0">
      <pane ySplit="3" topLeftCell="A17" activePane="bottomLeft" state="frozen"/>
      <selection activeCell="N18" sqref="N18"/>
      <selection pane="bottomLeft" activeCell="E26" sqref="E26"/>
    </sheetView>
  </sheetViews>
  <sheetFormatPr defaultColWidth="9.1796875" defaultRowHeight="12.5"/>
  <cols>
    <col min="1" max="2" width="3.81640625" style="123" customWidth="1"/>
    <col min="3" max="3" width="18.81640625" style="123" customWidth="1"/>
    <col min="4" max="4" width="3.26953125" style="123" customWidth="1"/>
    <col min="5" max="5" width="14.1796875" style="123" customWidth="1"/>
    <col min="6" max="6" width="11.81640625" style="123" customWidth="1"/>
    <col min="7" max="7" width="9" style="123" customWidth="1"/>
    <col min="8" max="8" width="3.81640625" style="123" customWidth="1"/>
    <col min="9" max="16384" width="9.1796875" style="123"/>
  </cols>
  <sheetData>
    <row r="2" spans="2:8" s="70" customFormat="1" ht="14.25" customHeight="1">
      <c r="B2" s="584" t="s">
        <v>216</v>
      </c>
      <c r="C2" s="584"/>
      <c r="D2" s="584"/>
      <c r="E2" s="584"/>
      <c r="F2" s="584"/>
      <c r="G2" s="584"/>
      <c r="H2" s="584"/>
    </row>
    <row r="3" spans="2:8" s="70" customFormat="1" ht="14.25" customHeight="1">
      <c r="B3" s="405"/>
      <c r="C3" s="405"/>
      <c r="D3" s="405"/>
      <c r="E3" s="405"/>
      <c r="F3" s="405"/>
      <c r="G3" s="405"/>
      <c r="H3" s="405"/>
    </row>
    <row r="4" spans="2:8" s="70" customFormat="1" ht="11.25" customHeight="1">
      <c r="B4" s="240" t="s">
        <v>431</v>
      </c>
      <c r="C4" s="133"/>
      <c r="D4" s="99"/>
      <c r="E4" s="99"/>
      <c r="F4" s="99"/>
      <c r="G4" s="99"/>
      <c r="H4" s="99"/>
    </row>
    <row r="5" spans="2:8" s="70" customFormat="1" ht="11.25" customHeight="1">
      <c r="B5" s="240"/>
      <c r="C5" s="133"/>
      <c r="D5" s="99"/>
      <c r="E5" s="99"/>
      <c r="F5" s="99"/>
      <c r="G5" s="99"/>
      <c r="H5" s="99"/>
    </row>
    <row r="6" spans="2:8" s="79" customFormat="1" ht="12" customHeight="1">
      <c r="B6" s="100" t="s">
        <v>18</v>
      </c>
      <c r="C6" s="101" t="s">
        <v>217</v>
      </c>
      <c r="D6" s="102" t="s">
        <v>41</v>
      </c>
      <c r="E6" s="104" t="str">
        <f>'00-DATA'!E5&amp;""</f>
        <v>Heru Porwanto</v>
      </c>
      <c r="F6" s="104"/>
      <c r="G6" s="104"/>
      <c r="H6" s="104"/>
    </row>
    <row r="7" spans="2:8" s="79" customFormat="1" ht="12" customHeight="1">
      <c r="B7" s="100"/>
      <c r="C7" s="101" t="s">
        <v>218</v>
      </c>
      <c r="D7" s="102" t="s">
        <v>41</v>
      </c>
      <c r="E7" s="104" t="str">
        <f>'00-DATA'!E6&amp;""</f>
        <v>"198010072014061003</v>
      </c>
      <c r="F7" s="104"/>
      <c r="G7" s="104"/>
      <c r="H7" s="104"/>
    </row>
    <row r="8" spans="2:8" s="79" customFormat="1" ht="12" customHeight="1">
      <c r="B8" s="100"/>
      <c r="C8" s="101" t="s">
        <v>21</v>
      </c>
      <c r="D8" s="102" t="s">
        <v>41</v>
      </c>
      <c r="E8" s="104" t="str">
        <f>'00-DATA'!E8&amp;""</f>
        <v>Pulang Pisau</v>
      </c>
      <c r="F8" s="104"/>
      <c r="G8" s="104"/>
      <c r="H8" s="104"/>
    </row>
    <row r="9" spans="2:8" s="79" customFormat="1" ht="12" customHeight="1">
      <c r="B9" s="100"/>
      <c r="C9" s="101" t="s">
        <v>143</v>
      </c>
      <c r="D9" s="102" t="s">
        <v>41</v>
      </c>
      <c r="E9" s="104" t="str">
        <f>'00-DATA'!E9&amp;" / "&amp;'00-DATA'!F9&amp;" / "&amp;'00-DATA'!G9&amp;""</f>
        <v>Pembina / IX / 01-04-2019</v>
      </c>
      <c r="F9" s="104"/>
      <c r="G9" s="104"/>
      <c r="H9" s="104"/>
    </row>
    <row r="10" spans="2:8" s="79" customFormat="1" ht="12" customHeight="1">
      <c r="B10" s="100"/>
      <c r="C10" s="101" t="s">
        <v>82</v>
      </c>
      <c r="D10" s="102" t="s">
        <v>41</v>
      </c>
      <c r="E10" s="104" t="str">
        <f>'00-DATA'!E10&amp;""</f>
        <v>Guru Madya</v>
      </c>
      <c r="F10" s="104"/>
      <c r="G10" s="104"/>
      <c r="H10" s="104"/>
    </row>
    <row r="11" spans="2:8" s="79" customFormat="1" ht="12" customHeight="1">
      <c r="B11" s="100"/>
      <c r="C11" s="101" t="s">
        <v>42</v>
      </c>
      <c r="D11" s="102" t="s">
        <v>41</v>
      </c>
      <c r="E11" s="104" t="str">
        <f>'00-DATA'!E7&amp;""</f>
        <v>2937-7446-4520-0006</v>
      </c>
      <c r="F11" s="104"/>
      <c r="G11" s="104"/>
      <c r="H11" s="104"/>
    </row>
    <row r="12" spans="2:8" s="79" customFormat="1" ht="12" customHeight="1">
      <c r="B12" s="100"/>
      <c r="C12" s="101" t="s">
        <v>23</v>
      </c>
      <c r="D12" s="102" t="s">
        <v>41</v>
      </c>
      <c r="E12" s="406" t="str">
        <f>'00-DATA'!E11&amp;""</f>
        <v>26 Tahun</v>
      </c>
      <c r="F12" s="104"/>
      <c r="G12" s="104"/>
      <c r="H12" s="104"/>
    </row>
    <row r="13" spans="2:8" s="79" customFormat="1" ht="12" customHeight="1">
      <c r="B13" s="100"/>
      <c r="C13" s="101" t="s">
        <v>24</v>
      </c>
      <c r="D13" s="102" t="s">
        <v>41</v>
      </c>
      <c r="E13" s="406" t="str">
        <f>'00-DATA'!E12&amp;""</f>
        <v>Laki-laki</v>
      </c>
      <c r="F13" s="104"/>
      <c r="G13" s="104"/>
      <c r="H13" s="104"/>
    </row>
    <row r="14" spans="2:8" s="79" customFormat="1" ht="12" customHeight="1">
      <c r="B14" s="100"/>
      <c r="C14" s="101" t="s">
        <v>25</v>
      </c>
      <c r="D14" s="102" t="s">
        <v>41</v>
      </c>
      <c r="E14" s="406" t="str">
        <f>'00-DATA'!E13&amp;""</f>
        <v>S-2</v>
      </c>
      <c r="F14" s="104"/>
      <c r="G14" s="104"/>
      <c r="H14" s="104"/>
    </row>
    <row r="15" spans="2:8" s="79" customFormat="1" ht="12" customHeight="1">
      <c r="B15" s="100"/>
      <c r="C15" s="101" t="s">
        <v>26</v>
      </c>
      <c r="D15" s="102" t="s">
        <v>41</v>
      </c>
      <c r="E15" s="406" t="str">
        <f>'00-DATA'!E14&amp;""</f>
        <v>Magister Pendidikan</v>
      </c>
      <c r="F15" s="104"/>
      <c r="G15" s="104"/>
      <c r="H15" s="104"/>
    </row>
    <row r="16" spans="2:8" s="79" customFormat="1" ht="12" customHeight="1">
      <c r="B16" s="100"/>
      <c r="C16" s="101" t="s">
        <v>144</v>
      </c>
      <c r="D16" s="102"/>
      <c r="E16" s="406" t="str">
        <f>'00-DATA'!E15&amp;""</f>
        <v>2023</v>
      </c>
      <c r="F16" s="104"/>
      <c r="G16" s="104"/>
      <c r="H16" s="104"/>
    </row>
    <row r="17" spans="2:8" s="79" customFormat="1" ht="12" customHeight="1">
      <c r="B17" s="100"/>
      <c r="C17" s="101"/>
      <c r="D17" s="102"/>
      <c r="E17" s="406" t="str">
        <f>'00-DATA'!E16&amp;""</f>
        <v/>
      </c>
      <c r="F17" s="104"/>
      <c r="G17" s="104"/>
      <c r="H17" s="104"/>
    </row>
    <row r="18" spans="2:8" s="79" customFormat="1" ht="12" customHeight="1">
      <c r="B18" s="100" t="s">
        <v>27</v>
      </c>
      <c r="C18" s="101" t="s">
        <v>28</v>
      </c>
      <c r="D18" s="102" t="s">
        <v>41</v>
      </c>
      <c r="E18" s="104" t="str">
        <f>'00-DATA'!E26&amp;""</f>
        <v>SMAN Model Kotaagung</v>
      </c>
      <c r="F18" s="104"/>
      <c r="G18" s="104"/>
      <c r="H18" s="104"/>
    </row>
    <row r="19" spans="2:8" s="79" customFormat="1" ht="12" customHeight="1">
      <c r="B19" s="100"/>
      <c r="C19" s="101" t="s">
        <v>29</v>
      </c>
      <c r="D19" s="102" t="s">
        <v>41</v>
      </c>
      <c r="E19" s="104" t="str">
        <f>'00-DATA'!E27&amp;""</f>
        <v>-</v>
      </c>
      <c r="F19" s="104"/>
      <c r="G19" s="104"/>
      <c r="H19" s="104"/>
    </row>
    <row r="20" spans="2:8" s="79" customFormat="1" ht="12" customHeight="1">
      <c r="B20" s="100"/>
      <c r="C20" s="101" t="s">
        <v>30</v>
      </c>
      <c r="D20" s="102" t="s">
        <v>41</v>
      </c>
      <c r="E20" s="104" t="str">
        <f>'00-DATA'!E28&amp;""</f>
        <v>Kampung Baru</v>
      </c>
      <c r="F20" s="104"/>
      <c r="G20" s="104"/>
      <c r="H20" s="104"/>
    </row>
    <row r="21" spans="2:8" s="79" customFormat="1" ht="12" customHeight="1">
      <c r="B21" s="100"/>
      <c r="C21" s="101" t="s">
        <v>31</v>
      </c>
      <c r="D21" s="102" t="s">
        <v>41</v>
      </c>
      <c r="E21" s="104" t="str">
        <f>'00-DATA'!E29&amp;""</f>
        <v>Kotaagung Timur</v>
      </c>
      <c r="F21" s="104"/>
      <c r="G21" s="104"/>
      <c r="H21" s="104"/>
    </row>
    <row r="22" spans="2:8" s="79" customFormat="1" ht="12" customHeight="1">
      <c r="B22" s="100"/>
      <c r="C22" s="101" t="s">
        <v>145</v>
      </c>
      <c r="D22" s="102" t="s">
        <v>41</v>
      </c>
      <c r="E22" s="104" t="str">
        <f>'00-DATA'!E30&amp;""</f>
        <v>Tanggamus</v>
      </c>
      <c r="F22" s="104"/>
      <c r="G22" s="104"/>
      <c r="H22" s="104"/>
    </row>
    <row r="23" spans="2:8" s="79" customFormat="1" ht="12" customHeight="1">
      <c r="B23" s="100"/>
      <c r="C23" s="101" t="s">
        <v>171</v>
      </c>
      <c r="D23" s="102" t="s">
        <v>41</v>
      </c>
      <c r="E23" s="104" t="str">
        <f>'00-DATA'!E31&amp;""</f>
        <v xml:space="preserve">Lampung </v>
      </c>
      <c r="F23" s="104"/>
      <c r="G23" s="104"/>
      <c r="H23" s="104"/>
    </row>
    <row r="24" spans="2:8" s="79" customFormat="1">
      <c r="B24" s="100"/>
      <c r="C24" s="101"/>
      <c r="D24" s="102"/>
      <c r="E24" s="104"/>
      <c r="F24" s="104"/>
      <c r="G24" s="104"/>
      <c r="H24" s="104"/>
    </row>
    <row r="25" spans="2:8" s="79" customFormat="1">
      <c r="B25" s="101" t="s">
        <v>219</v>
      </c>
      <c r="C25" s="101"/>
      <c r="D25" s="102"/>
      <c r="E25" s="104"/>
      <c r="F25" s="104"/>
      <c r="G25" s="104"/>
      <c r="H25" s="104"/>
    </row>
    <row r="26" spans="2:8" s="79" customFormat="1" ht="12" customHeight="1">
      <c r="B26" s="100" t="s">
        <v>18</v>
      </c>
      <c r="C26" s="101" t="s">
        <v>50</v>
      </c>
      <c r="D26" s="102" t="s">
        <v>41</v>
      </c>
      <c r="E26" s="104" t="str">
        <f>'00-DATA'!E33&amp;""</f>
        <v>PONIJAN.</v>
      </c>
      <c r="F26" s="104"/>
      <c r="G26" s="104"/>
      <c r="H26" s="104"/>
    </row>
    <row r="27" spans="2:8" s="79" customFormat="1" ht="12" customHeight="1">
      <c r="B27" s="100"/>
      <c r="C27" s="101" t="s">
        <v>48</v>
      </c>
      <c r="D27" s="102" t="s">
        <v>41</v>
      </c>
      <c r="E27" s="104" t="str">
        <f>'00-DATA'!E34&amp;""</f>
        <v>19660605 199403 1 012</v>
      </c>
      <c r="F27" s="104"/>
      <c r="G27" s="104"/>
      <c r="H27" s="104"/>
    </row>
    <row r="28" spans="2:8" s="79" customFormat="1" ht="12" customHeight="1">
      <c r="B28" s="100" t="s">
        <v>27</v>
      </c>
      <c r="C28" s="101" t="s">
        <v>51</v>
      </c>
      <c r="D28" s="102" t="s">
        <v>41</v>
      </c>
      <c r="E28" s="104" t="str">
        <f>'00-DATA'!E35&amp;""</f>
        <v>SK. Tim PK-Guru SMK</v>
      </c>
      <c r="F28" s="104"/>
      <c r="G28" s="104"/>
      <c r="H28" s="104"/>
    </row>
    <row r="29" spans="2:8" s="79" customFormat="1" ht="12" customHeight="1">
      <c r="B29" s="100"/>
      <c r="C29" s="101" t="s">
        <v>52</v>
      </c>
      <c r="D29" s="102" t="s">
        <v>41</v>
      </c>
      <c r="E29" s="104" t="str">
        <f>'00-DATA'!E36&amp;""</f>
        <v>0122/PK-G/XI/2022</v>
      </c>
      <c r="F29" s="104"/>
      <c r="G29" s="104"/>
      <c r="H29" s="104"/>
    </row>
    <row r="30" spans="2:8" s="79" customFormat="1" ht="12" customHeight="1">
      <c r="B30" s="100"/>
      <c r="C30" s="101" t="s">
        <v>53</v>
      </c>
      <c r="D30" s="102" t="s">
        <v>41</v>
      </c>
      <c r="E30" s="104" t="str">
        <f>'00-DATA'!E37&amp;""</f>
        <v>17 Juli 2022</v>
      </c>
      <c r="F30" s="104"/>
      <c r="G30" s="104"/>
      <c r="H30" s="104"/>
    </row>
    <row r="31" spans="2:8" s="79" customFormat="1" ht="12" customHeight="1">
      <c r="B31" s="100"/>
      <c r="C31" s="101" t="s">
        <v>54</v>
      </c>
      <c r="D31" s="102" t="s">
        <v>41</v>
      </c>
      <c r="E31" s="104" t="str">
        <f>'00-DATA'!E38&amp;""</f>
        <v>31 Des 2025</v>
      </c>
      <c r="F31" s="104"/>
      <c r="G31" s="104"/>
      <c r="H31" s="104"/>
    </row>
    <row r="32" spans="2:8" s="79" customFormat="1">
      <c r="B32" s="100"/>
      <c r="C32" s="101"/>
      <c r="D32" s="102"/>
      <c r="E32" s="104"/>
      <c r="F32" s="104"/>
      <c r="G32" s="104"/>
      <c r="H32" s="104"/>
    </row>
    <row r="33" spans="2:8" s="79" customFormat="1">
      <c r="B33" s="100"/>
      <c r="C33" s="101"/>
      <c r="D33" s="102"/>
      <c r="E33" s="104"/>
      <c r="F33" s="104"/>
      <c r="G33" s="104"/>
      <c r="H33" s="104"/>
    </row>
    <row r="34" spans="2:8" s="79" customFormat="1">
      <c r="B34" s="100"/>
      <c r="C34" s="133"/>
      <c r="D34" s="133"/>
      <c r="E34" s="104"/>
      <c r="F34" s="151" t="str">
        <f>E21&amp;""</f>
        <v>Kotaagung Timur</v>
      </c>
      <c r="G34" s="407" t="str">
        <f>'00-DATA'!H41&amp;""</f>
        <v>10 Nov 2023</v>
      </c>
      <c r="H34" s="104"/>
    </row>
    <row r="35" spans="2:8" s="89" customFormat="1" ht="12.75" customHeight="1">
      <c r="B35" s="100"/>
      <c r="C35" s="135" t="s">
        <v>39</v>
      </c>
      <c r="D35" s="133"/>
      <c r="E35" s="102"/>
      <c r="F35" s="102"/>
      <c r="G35" s="151" t="s">
        <v>432</v>
      </c>
      <c r="H35" s="168"/>
    </row>
    <row r="36" spans="2:8" s="89" customFormat="1" ht="12.75" customHeight="1">
      <c r="B36" s="100"/>
      <c r="C36" s="135"/>
      <c r="D36" s="133"/>
      <c r="E36" s="102"/>
      <c r="F36" s="133"/>
      <c r="G36" s="151"/>
      <c r="H36" s="408"/>
    </row>
    <row r="37" spans="2:8" s="89" customFormat="1" ht="24.75" customHeight="1">
      <c r="B37" s="100"/>
      <c r="C37" s="135"/>
      <c r="D37" s="133"/>
      <c r="E37" s="102"/>
      <c r="F37" s="133"/>
      <c r="G37" s="151"/>
      <c r="H37" s="165"/>
    </row>
    <row r="38" spans="2:8" ht="12" customHeight="1">
      <c r="B38" s="173"/>
      <c r="C38" s="409" t="str">
        <f>E26&amp;""</f>
        <v>PONIJAN.</v>
      </c>
      <c r="D38" s="410"/>
      <c r="E38" s="173"/>
      <c r="F38" s="173"/>
      <c r="G38" s="411" t="str">
        <f>E6&amp;""</f>
        <v>Heru Porwanto</v>
      </c>
      <c r="H38" s="173"/>
    </row>
    <row r="39" spans="2:8" ht="12" customHeight="1">
      <c r="B39" s="173"/>
      <c r="C39" s="412" t="str">
        <f>"NIP. "&amp;E27&amp;""</f>
        <v>NIP. 19660605 199403 1 012</v>
      </c>
      <c r="D39" s="133"/>
      <c r="E39" s="173"/>
      <c r="F39" s="173"/>
      <c r="G39" s="151" t="str">
        <f>"NIP. "&amp;E7&amp;""</f>
        <v>NIP. "198010072014061003</v>
      </c>
      <c r="H39" s="173"/>
    </row>
    <row r="40" spans="2:8">
      <c r="B40" s="173"/>
      <c r="C40" s="173"/>
      <c r="D40" s="173"/>
      <c r="E40" s="173"/>
      <c r="F40" s="173"/>
      <c r="G40" s="173"/>
      <c r="H40" s="173"/>
    </row>
    <row r="41" spans="2:8">
      <c r="B41" s="173"/>
      <c r="C41" s="173"/>
      <c r="D41" s="173"/>
      <c r="E41" s="173"/>
      <c r="F41" s="173"/>
      <c r="G41" s="173"/>
      <c r="H41" s="173"/>
    </row>
    <row r="42" spans="2:8">
      <c r="B42" s="173"/>
      <c r="C42" s="173"/>
      <c r="D42" s="173"/>
      <c r="E42" s="173"/>
      <c r="F42" s="173"/>
      <c r="G42" s="173"/>
      <c r="H42" s="173"/>
    </row>
    <row r="43" spans="2:8">
      <c r="B43" s="173"/>
      <c r="C43" s="173"/>
      <c r="D43" s="173"/>
      <c r="E43" s="173"/>
      <c r="F43" s="173"/>
      <c r="G43" s="173"/>
      <c r="H43" s="173"/>
    </row>
  </sheetData>
  <sheetProtection sheet="1" objects="1" scenarios="1"/>
  <mergeCells count="1">
    <mergeCell ref="B2:H2"/>
  </mergeCells>
  <printOptions horizontalCentered="1"/>
  <pageMargins left="0.98425196850393704" right="0.78740157480314965" top="0.98425196850393704" bottom="0.98425196850393704" header="0.51181102362204722" footer="0.51181102362204722"/>
  <pageSetup paperSize="9" scale="125"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sheetPr>
  <dimension ref="A1:WVU43"/>
  <sheetViews>
    <sheetView showGridLines="0" zoomScaleNormal="100" zoomScaleSheetLayoutView="70" workbookViewId="0">
      <pane xSplit="2" ySplit="4" topLeftCell="C7" activePane="bottomRight" state="frozen"/>
      <selection pane="topRight" activeCell="C1" sqref="C1"/>
      <selection pane="bottomLeft" activeCell="A5" sqref="A5"/>
      <selection pane="bottomRight" activeCell="B7" sqref="B7"/>
    </sheetView>
  </sheetViews>
  <sheetFormatPr defaultRowHeight="13"/>
  <cols>
    <col min="1" max="1" width="5.26953125" style="5" customWidth="1"/>
    <col min="2" max="2" width="6.26953125" style="7" customWidth="1"/>
    <col min="3" max="3" width="5.81640625" style="7" customWidth="1"/>
    <col min="4" max="8" width="19.7265625" style="5" customWidth="1"/>
    <col min="9" max="9" width="14.54296875" style="8" customWidth="1"/>
    <col min="10" max="10" width="5.81640625" style="5" customWidth="1"/>
    <col min="11" max="11" width="7" style="31" hidden="1" customWidth="1"/>
    <col min="12" max="13" width="5.81640625" style="4" hidden="1" customWidth="1"/>
    <col min="14" max="15" width="5.81640625" style="4" customWidth="1"/>
    <col min="16" max="16" width="5.7265625" style="234" customWidth="1"/>
    <col min="17" max="238" width="9.1796875" style="5"/>
    <col min="239" max="239" width="5.26953125" style="5" customWidth="1"/>
    <col min="240" max="256" width="5.81640625" style="5" customWidth="1"/>
    <col min="257" max="257" width="0" style="5" hidden="1" customWidth="1"/>
    <col min="258" max="258" width="5.81640625" style="5" customWidth="1"/>
    <col min="259" max="259" width="4" style="5" customWidth="1"/>
    <col min="260" max="494" width="9.1796875" style="5"/>
    <col min="495" max="495" width="5.26953125" style="5" customWidth="1"/>
    <col min="496" max="512" width="5.81640625" style="5" customWidth="1"/>
    <col min="513" max="513" width="0" style="5" hidden="1" customWidth="1"/>
    <col min="514" max="514" width="5.81640625" style="5" customWidth="1"/>
    <col min="515" max="515" width="4" style="5" customWidth="1"/>
    <col min="516" max="750" width="9.1796875" style="5"/>
    <col min="751" max="751" width="5.26953125" style="5" customWidth="1"/>
    <col min="752" max="768" width="5.81640625" style="5" customWidth="1"/>
    <col min="769" max="769" width="0" style="5" hidden="1" customWidth="1"/>
    <col min="770" max="770" width="5.81640625" style="5" customWidth="1"/>
    <col min="771" max="771" width="4" style="5" customWidth="1"/>
    <col min="772" max="1006" width="9.1796875" style="5"/>
    <col min="1007" max="1007" width="5.26953125" style="5" customWidth="1"/>
    <col min="1008" max="1024" width="5.81640625" style="5" customWidth="1"/>
    <col min="1025" max="1025" width="0" style="5" hidden="1" customWidth="1"/>
    <col min="1026" max="1026" width="5.81640625" style="5" customWidth="1"/>
    <col min="1027" max="1027" width="4" style="5" customWidth="1"/>
    <col min="1028" max="1262" width="9.1796875" style="5"/>
    <col min="1263" max="1263" width="5.26953125" style="5" customWidth="1"/>
    <col min="1264" max="1280" width="5.81640625" style="5" customWidth="1"/>
    <col min="1281" max="1281" width="0" style="5" hidden="1" customWidth="1"/>
    <col min="1282" max="1282" width="5.81640625" style="5" customWidth="1"/>
    <col min="1283" max="1283" width="4" style="5" customWidth="1"/>
    <col min="1284" max="1518" width="9.1796875" style="5"/>
    <col min="1519" max="1519" width="5.26953125" style="5" customWidth="1"/>
    <col min="1520" max="1536" width="5.81640625" style="5" customWidth="1"/>
    <col min="1537" max="1537" width="0" style="5" hidden="1" customWidth="1"/>
    <col min="1538" max="1538" width="5.81640625" style="5" customWidth="1"/>
    <col min="1539" max="1539" width="4" style="5" customWidth="1"/>
    <col min="1540" max="1774" width="9.1796875" style="5"/>
    <col min="1775" max="1775" width="5.26953125" style="5" customWidth="1"/>
    <col min="1776" max="1792" width="5.81640625" style="5" customWidth="1"/>
    <col min="1793" max="1793" width="0" style="5" hidden="1" customWidth="1"/>
    <col min="1794" max="1794" width="5.81640625" style="5" customWidth="1"/>
    <col min="1795" max="1795" width="4" style="5" customWidth="1"/>
    <col min="1796" max="2030" width="9.1796875" style="5"/>
    <col min="2031" max="2031" width="5.26953125" style="5" customWidth="1"/>
    <col min="2032" max="2048" width="5.81640625" style="5" customWidth="1"/>
    <col min="2049" max="2049" width="0" style="5" hidden="1" customWidth="1"/>
    <col min="2050" max="2050" width="5.81640625" style="5" customWidth="1"/>
    <col min="2051" max="2051" width="4" style="5" customWidth="1"/>
    <col min="2052" max="2286" width="9.1796875" style="5"/>
    <col min="2287" max="2287" width="5.26953125" style="5" customWidth="1"/>
    <col min="2288" max="2304" width="5.81640625" style="5" customWidth="1"/>
    <col min="2305" max="2305" width="0" style="5" hidden="1" customWidth="1"/>
    <col min="2306" max="2306" width="5.81640625" style="5" customWidth="1"/>
    <col min="2307" max="2307" width="4" style="5" customWidth="1"/>
    <col min="2308" max="2542" width="9.1796875" style="5"/>
    <col min="2543" max="2543" width="5.26953125" style="5" customWidth="1"/>
    <col min="2544" max="2560" width="5.81640625" style="5" customWidth="1"/>
    <col min="2561" max="2561" width="0" style="5" hidden="1" customWidth="1"/>
    <col min="2562" max="2562" width="5.81640625" style="5" customWidth="1"/>
    <col min="2563" max="2563" width="4" style="5" customWidth="1"/>
    <col min="2564" max="2798" width="9.1796875" style="5"/>
    <col min="2799" max="2799" width="5.26953125" style="5" customWidth="1"/>
    <col min="2800" max="2816" width="5.81640625" style="5" customWidth="1"/>
    <col min="2817" max="2817" width="0" style="5" hidden="1" customWidth="1"/>
    <col min="2818" max="2818" width="5.81640625" style="5" customWidth="1"/>
    <col min="2819" max="2819" width="4" style="5" customWidth="1"/>
    <col min="2820" max="3054" width="9.1796875" style="5"/>
    <col min="3055" max="3055" width="5.26953125" style="5" customWidth="1"/>
    <col min="3056" max="3072" width="5.81640625" style="5" customWidth="1"/>
    <col min="3073" max="3073" width="0" style="5" hidden="1" customWidth="1"/>
    <col min="3074" max="3074" width="5.81640625" style="5" customWidth="1"/>
    <col min="3075" max="3075" width="4" style="5" customWidth="1"/>
    <col min="3076" max="3310" width="9.1796875" style="5"/>
    <col min="3311" max="3311" width="5.26953125" style="5" customWidth="1"/>
    <col min="3312" max="3328" width="5.81640625" style="5" customWidth="1"/>
    <col min="3329" max="3329" width="0" style="5" hidden="1" customWidth="1"/>
    <col min="3330" max="3330" width="5.81640625" style="5" customWidth="1"/>
    <col min="3331" max="3331" width="4" style="5" customWidth="1"/>
    <col min="3332" max="3566" width="9.1796875" style="5"/>
    <col min="3567" max="3567" width="5.26953125" style="5" customWidth="1"/>
    <col min="3568" max="3584" width="5.81640625" style="5" customWidth="1"/>
    <col min="3585" max="3585" width="0" style="5" hidden="1" customWidth="1"/>
    <col min="3586" max="3586" width="5.81640625" style="5" customWidth="1"/>
    <col min="3587" max="3587" width="4" style="5" customWidth="1"/>
    <col min="3588" max="3822" width="9.1796875" style="5"/>
    <col min="3823" max="3823" width="5.26953125" style="5" customWidth="1"/>
    <col min="3824" max="3840" width="5.81640625" style="5" customWidth="1"/>
    <col min="3841" max="3841" width="0" style="5" hidden="1" customWidth="1"/>
    <col min="3842" max="3842" width="5.81640625" style="5" customWidth="1"/>
    <col min="3843" max="3843" width="4" style="5" customWidth="1"/>
    <col min="3844" max="4078" width="9.1796875" style="5"/>
    <col min="4079" max="4079" width="5.26953125" style="5" customWidth="1"/>
    <col min="4080" max="4096" width="5.81640625" style="5" customWidth="1"/>
    <col min="4097" max="4097" width="0" style="5" hidden="1" customWidth="1"/>
    <col min="4098" max="4098" width="5.81640625" style="5" customWidth="1"/>
    <col min="4099" max="4099" width="4" style="5" customWidth="1"/>
    <col min="4100" max="4334" width="9.1796875" style="5"/>
    <col min="4335" max="4335" width="5.26953125" style="5" customWidth="1"/>
    <col min="4336" max="4352" width="5.81640625" style="5" customWidth="1"/>
    <col min="4353" max="4353" width="0" style="5" hidden="1" customWidth="1"/>
    <col min="4354" max="4354" width="5.81640625" style="5" customWidth="1"/>
    <col min="4355" max="4355" width="4" style="5" customWidth="1"/>
    <col min="4356" max="4590" width="9.1796875" style="5"/>
    <col min="4591" max="4591" width="5.26953125" style="5" customWidth="1"/>
    <col min="4592" max="4608" width="5.81640625" style="5" customWidth="1"/>
    <col min="4609" max="4609" width="0" style="5" hidden="1" customWidth="1"/>
    <col min="4610" max="4610" width="5.81640625" style="5" customWidth="1"/>
    <col min="4611" max="4611" width="4" style="5" customWidth="1"/>
    <col min="4612" max="4846" width="9.1796875" style="5"/>
    <col min="4847" max="4847" width="5.26953125" style="5" customWidth="1"/>
    <col min="4848" max="4864" width="5.81640625" style="5" customWidth="1"/>
    <col min="4865" max="4865" width="0" style="5" hidden="1" customWidth="1"/>
    <col min="4866" max="4866" width="5.81640625" style="5" customWidth="1"/>
    <col min="4867" max="4867" width="4" style="5" customWidth="1"/>
    <col min="4868" max="5102" width="9.1796875" style="5"/>
    <col min="5103" max="5103" width="5.26953125" style="5" customWidth="1"/>
    <col min="5104" max="5120" width="5.81640625" style="5" customWidth="1"/>
    <col min="5121" max="5121" width="0" style="5" hidden="1" customWidth="1"/>
    <col min="5122" max="5122" width="5.81640625" style="5" customWidth="1"/>
    <col min="5123" max="5123" width="4" style="5" customWidth="1"/>
    <col min="5124" max="5358" width="9.1796875" style="5"/>
    <col min="5359" max="5359" width="5.26953125" style="5" customWidth="1"/>
    <col min="5360" max="5376" width="5.81640625" style="5" customWidth="1"/>
    <col min="5377" max="5377" width="0" style="5" hidden="1" customWidth="1"/>
    <col min="5378" max="5378" width="5.81640625" style="5" customWidth="1"/>
    <col min="5379" max="5379" width="4" style="5" customWidth="1"/>
    <col min="5380" max="5614" width="9.1796875" style="5"/>
    <col min="5615" max="5615" width="5.26953125" style="5" customWidth="1"/>
    <col min="5616" max="5632" width="5.81640625" style="5" customWidth="1"/>
    <col min="5633" max="5633" width="0" style="5" hidden="1" customWidth="1"/>
    <col min="5634" max="5634" width="5.81640625" style="5" customWidth="1"/>
    <col min="5635" max="5635" width="4" style="5" customWidth="1"/>
    <col min="5636" max="5870" width="9.1796875" style="5"/>
    <col min="5871" max="5871" width="5.26953125" style="5" customWidth="1"/>
    <col min="5872" max="5888" width="5.81640625" style="5" customWidth="1"/>
    <col min="5889" max="5889" width="0" style="5" hidden="1" customWidth="1"/>
    <col min="5890" max="5890" width="5.81640625" style="5" customWidth="1"/>
    <col min="5891" max="5891" width="4" style="5" customWidth="1"/>
    <col min="5892" max="6126" width="9.1796875" style="5"/>
    <col min="6127" max="6127" width="5.26953125" style="5" customWidth="1"/>
    <col min="6128" max="6144" width="5.81640625" style="5" customWidth="1"/>
    <col min="6145" max="6145" width="0" style="5" hidden="1" customWidth="1"/>
    <col min="6146" max="6146" width="5.81640625" style="5" customWidth="1"/>
    <col min="6147" max="6147" width="4" style="5" customWidth="1"/>
    <col min="6148" max="6382" width="9.1796875" style="5"/>
    <col min="6383" max="6383" width="5.26953125" style="5" customWidth="1"/>
    <col min="6384" max="6400" width="5.81640625" style="5" customWidth="1"/>
    <col min="6401" max="6401" width="0" style="5" hidden="1" customWidth="1"/>
    <col min="6402" max="6402" width="5.81640625" style="5" customWidth="1"/>
    <col min="6403" max="6403" width="4" style="5" customWidth="1"/>
    <col min="6404" max="6638" width="9.1796875" style="5"/>
    <col min="6639" max="6639" width="5.26953125" style="5" customWidth="1"/>
    <col min="6640" max="6656" width="5.81640625" style="5" customWidth="1"/>
    <col min="6657" max="6657" width="0" style="5" hidden="1" customWidth="1"/>
    <col min="6658" max="6658" width="5.81640625" style="5" customWidth="1"/>
    <col min="6659" max="6659" width="4" style="5" customWidth="1"/>
    <col min="6660" max="6894" width="9.1796875" style="5"/>
    <col min="6895" max="6895" width="5.26953125" style="5" customWidth="1"/>
    <col min="6896" max="6912" width="5.81640625" style="5" customWidth="1"/>
    <col min="6913" max="6913" width="0" style="5" hidden="1" customWidth="1"/>
    <col min="6914" max="6914" width="5.81640625" style="5" customWidth="1"/>
    <col min="6915" max="6915" width="4" style="5" customWidth="1"/>
    <col min="6916" max="7150" width="9.1796875" style="5"/>
    <col min="7151" max="7151" width="5.26953125" style="5" customWidth="1"/>
    <col min="7152" max="7168" width="5.81640625" style="5" customWidth="1"/>
    <col min="7169" max="7169" width="0" style="5" hidden="1" customWidth="1"/>
    <col min="7170" max="7170" width="5.81640625" style="5" customWidth="1"/>
    <col min="7171" max="7171" width="4" style="5" customWidth="1"/>
    <col min="7172" max="7406" width="9.1796875" style="5"/>
    <col min="7407" max="7407" width="5.26953125" style="5" customWidth="1"/>
    <col min="7408" max="7424" width="5.81640625" style="5" customWidth="1"/>
    <col min="7425" max="7425" width="0" style="5" hidden="1" customWidth="1"/>
    <col min="7426" max="7426" width="5.81640625" style="5" customWidth="1"/>
    <col min="7427" max="7427" width="4" style="5" customWidth="1"/>
    <col min="7428" max="7662" width="9.1796875" style="5"/>
    <col min="7663" max="7663" width="5.26953125" style="5" customWidth="1"/>
    <col min="7664" max="7680" width="5.81640625" style="5" customWidth="1"/>
    <col min="7681" max="7681" width="0" style="5" hidden="1" customWidth="1"/>
    <col min="7682" max="7682" width="5.81640625" style="5" customWidth="1"/>
    <col min="7683" max="7683" width="4" style="5" customWidth="1"/>
    <col min="7684" max="7918" width="9.1796875" style="5"/>
    <col min="7919" max="7919" width="5.26953125" style="5" customWidth="1"/>
    <col min="7920" max="7936" width="5.81640625" style="5" customWidth="1"/>
    <col min="7937" max="7937" width="0" style="5" hidden="1" customWidth="1"/>
    <col min="7938" max="7938" width="5.81640625" style="5" customWidth="1"/>
    <col min="7939" max="7939" width="4" style="5" customWidth="1"/>
    <col min="7940" max="8174" width="9.1796875" style="5"/>
    <col min="8175" max="8175" width="5.26953125" style="5" customWidth="1"/>
    <col min="8176" max="8192" width="5.81640625" style="5" customWidth="1"/>
    <col min="8193" max="8193" width="0" style="5" hidden="1" customWidth="1"/>
    <col min="8194" max="8194" width="5.81640625" style="5" customWidth="1"/>
    <col min="8195" max="8195" width="4" style="5" customWidth="1"/>
    <col min="8196" max="8430" width="9.1796875" style="5"/>
    <col min="8431" max="8431" width="5.26953125" style="5" customWidth="1"/>
    <col min="8432" max="8448" width="5.81640625" style="5" customWidth="1"/>
    <col min="8449" max="8449" width="0" style="5" hidden="1" customWidth="1"/>
    <col min="8450" max="8450" width="5.81640625" style="5" customWidth="1"/>
    <col min="8451" max="8451" width="4" style="5" customWidth="1"/>
    <col min="8452" max="8686" width="9.1796875" style="5"/>
    <col min="8687" max="8687" width="5.26953125" style="5" customWidth="1"/>
    <col min="8688" max="8704" width="5.81640625" style="5" customWidth="1"/>
    <col min="8705" max="8705" width="0" style="5" hidden="1" customWidth="1"/>
    <col min="8706" max="8706" width="5.81640625" style="5" customWidth="1"/>
    <col min="8707" max="8707" width="4" style="5" customWidth="1"/>
    <col min="8708" max="8942" width="9.1796875" style="5"/>
    <col min="8943" max="8943" width="5.26953125" style="5" customWidth="1"/>
    <col min="8944" max="8960" width="5.81640625" style="5" customWidth="1"/>
    <col min="8961" max="8961" width="0" style="5" hidden="1" customWidth="1"/>
    <col min="8962" max="8962" width="5.81640625" style="5" customWidth="1"/>
    <col min="8963" max="8963" width="4" style="5" customWidth="1"/>
    <col min="8964" max="9198" width="9.1796875" style="5"/>
    <col min="9199" max="9199" width="5.26953125" style="5" customWidth="1"/>
    <col min="9200" max="9216" width="5.81640625" style="5" customWidth="1"/>
    <col min="9217" max="9217" width="0" style="5" hidden="1" customWidth="1"/>
    <col min="9218" max="9218" width="5.81640625" style="5" customWidth="1"/>
    <col min="9219" max="9219" width="4" style="5" customWidth="1"/>
    <col min="9220" max="9454" width="9.1796875" style="5"/>
    <col min="9455" max="9455" width="5.26953125" style="5" customWidth="1"/>
    <col min="9456" max="9472" width="5.81640625" style="5" customWidth="1"/>
    <col min="9473" max="9473" width="0" style="5" hidden="1" customWidth="1"/>
    <col min="9474" max="9474" width="5.81640625" style="5" customWidth="1"/>
    <col min="9475" max="9475" width="4" style="5" customWidth="1"/>
    <col min="9476" max="9710" width="9.1796875" style="5"/>
    <col min="9711" max="9711" width="5.26953125" style="5" customWidth="1"/>
    <col min="9712" max="9728" width="5.81640625" style="5" customWidth="1"/>
    <col min="9729" max="9729" width="0" style="5" hidden="1" customWidth="1"/>
    <col min="9730" max="9730" width="5.81640625" style="5" customWidth="1"/>
    <col min="9731" max="9731" width="4" style="5" customWidth="1"/>
    <col min="9732" max="9966" width="9.1796875" style="5"/>
    <col min="9967" max="9967" width="5.26953125" style="5" customWidth="1"/>
    <col min="9968" max="9984" width="5.81640625" style="5" customWidth="1"/>
    <col min="9985" max="9985" width="0" style="5" hidden="1" customWidth="1"/>
    <col min="9986" max="9986" width="5.81640625" style="5" customWidth="1"/>
    <col min="9987" max="9987" width="4" style="5" customWidth="1"/>
    <col min="9988" max="10222" width="9.1796875" style="5"/>
    <col min="10223" max="10223" width="5.26953125" style="5" customWidth="1"/>
    <col min="10224" max="10240" width="5.81640625" style="5" customWidth="1"/>
    <col min="10241" max="10241" width="0" style="5" hidden="1" customWidth="1"/>
    <col min="10242" max="10242" width="5.81640625" style="5" customWidth="1"/>
    <col min="10243" max="10243" width="4" style="5" customWidth="1"/>
    <col min="10244" max="10478" width="9.1796875" style="5"/>
    <col min="10479" max="10479" width="5.26953125" style="5" customWidth="1"/>
    <col min="10480" max="10496" width="5.81640625" style="5" customWidth="1"/>
    <col min="10497" max="10497" width="0" style="5" hidden="1" customWidth="1"/>
    <col min="10498" max="10498" width="5.81640625" style="5" customWidth="1"/>
    <col min="10499" max="10499" width="4" style="5" customWidth="1"/>
    <col min="10500" max="10734" width="9.1796875" style="5"/>
    <col min="10735" max="10735" width="5.26953125" style="5" customWidth="1"/>
    <col min="10736" max="10752" width="5.81640625" style="5" customWidth="1"/>
    <col min="10753" max="10753" width="0" style="5" hidden="1" customWidth="1"/>
    <col min="10754" max="10754" width="5.81640625" style="5" customWidth="1"/>
    <col min="10755" max="10755" width="4" style="5" customWidth="1"/>
    <col min="10756" max="10990" width="9.1796875" style="5"/>
    <col min="10991" max="10991" width="5.26953125" style="5" customWidth="1"/>
    <col min="10992" max="11008" width="5.81640625" style="5" customWidth="1"/>
    <col min="11009" max="11009" width="0" style="5" hidden="1" customWidth="1"/>
    <col min="11010" max="11010" width="5.81640625" style="5" customWidth="1"/>
    <col min="11011" max="11011" width="4" style="5" customWidth="1"/>
    <col min="11012" max="11246" width="9.1796875" style="5"/>
    <col min="11247" max="11247" width="5.26953125" style="5" customWidth="1"/>
    <col min="11248" max="11264" width="5.81640625" style="5" customWidth="1"/>
    <col min="11265" max="11265" width="0" style="5" hidden="1" customWidth="1"/>
    <col min="11266" max="11266" width="5.81640625" style="5" customWidth="1"/>
    <col min="11267" max="11267" width="4" style="5" customWidth="1"/>
    <col min="11268" max="11502" width="9.1796875" style="5"/>
    <col min="11503" max="11503" width="5.26953125" style="5" customWidth="1"/>
    <col min="11504" max="11520" width="5.81640625" style="5" customWidth="1"/>
    <col min="11521" max="11521" width="0" style="5" hidden="1" customWidth="1"/>
    <col min="11522" max="11522" width="5.81640625" style="5" customWidth="1"/>
    <col min="11523" max="11523" width="4" style="5" customWidth="1"/>
    <col min="11524" max="11758" width="9.1796875" style="5"/>
    <col min="11759" max="11759" width="5.26953125" style="5" customWidth="1"/>
    <col min="11760" max="11776" width="5.81640625" style="5" customWidth="1"/>
    <col min="11777" max="11777" width="0" style="5" hidden="1" customWidth="1"/>
    <col min="11778" max="11778" width="5.81640625" style="5" customWidth="1"/>
    <col min="11779" max="11779" width="4" style="5" customWidth="1"/>
    <col min="11780" max="12014" width="9.1796875" style="5"/>
    <col min="12015" max="12015" width="5.26953125" style="5" customWidth="1"/>
    <col min="12016" max="12032" width="5.81640625" style="5" customWidth="1"/>
    <col min="12033" max="12033" width="0" style="5" hidden="1" customWidth="1"/>
    <col min="12034" max="12034" width="5.81640625" style="5" customWidth="1"/>
    <col min="12035" max="12035" width="4" style="5" customWidth="1"/>
    <col min="12036" max="12270" width="9.1796875" style="5"/>
    <col min="12271" max="12271" width="5.26953125" style="5" customWidth="1"/>
    <col min="12272" max="12288" width="5.81640625" style="5" customWidth="1"/>
    <col min="12289" max="12289" width="0" style="5" hidden="1" customWidth="1"/>
    <col min="12290" max="12290" width="5.81640625" style="5" customWidth="1"/>
    <col min="12291" max="12291" width="4" style="5" customWidth="1"/>
    <col min="12292" max="12526" width="9.1796875" style="5"/>
    <col min="12527" max="12527" width="5.26953125" style="5" customWidth="1"/>
    <col min="12528" max="12544" width="5.81640625" style="5" customWidth="1"/>
    <col min="12545" max="12545" width="0" style="5" hidden="1" customWidth="1"/>
    <col min="12546" max="12546" width="5.81640625" style="5" customWidth="1"/>
    <col min="12547" max="12547" width="4" style="5" customWidth="1"/>
    <col min="12548" max="12782" width="9.1796875" style="5"/>
    <col min="12783" max="12783" width="5.26953125" style="5" customWidth="1"/>
    <col min="12784" max="12800" width="5.81640625" style="5" customWidth="1"/>
    <col min="12801" max="12801" width="0" style="5" hidden="1" customWidth="1"/>
    <col min="12802" max="12802" width="5.81640625" style="5" customWidth="1"/>
    <col min="12803" max="12803" width="4" style="5" customWidth="1"/>
    <col min="12804" max="13038" width="9.1796875" style="5"/>
    <col min="13039" max="13039" width="5.26953125" style="5" customWidth="1"/>
    <col min="13040" max="13056" width="5.81640625" style="5" customWidth="1"/>
    <col min="13057" max="13057" width="0" style="5" hidden="1" customWidth="1"/>
    <col min="13058" max="13058" width="5.81640625" style="5" customWidth="1"/>
    <col min="13059" max="13059" width="4" style="5" customWidth="1"/>
    <col min="13060" max="13294" width="9.1796875" style="5"/>
    <col min="13295" max="13295" width="5.26953125" style="5" customWidth="1"/>
    <col min="13296" max="13312" width="5.81640625" style="5" customWidth="1"/>
    <col min="13313" max="13313" width="0" style="5" hidden="1" customWidth="1"/>
    <col min="13314" max="13314" width="5.81640625" style="5" customWidth="1"/>
    <col min="13315" max="13315" width="4" style="5" customWidth="1"/>
    <col min="13316" max="13550" width="9.1796875" style="5"/>
    <col min="13551" max="13551" width="5.26953125" style="5" customWidth="1"/>
    <col min="13552" max="13568" width="5.81640625" style="5" customWidth="1"/>
    <col min="13569" max="13569" width="0" style="5" hidden="1" customWidth="1"/>
    <col min="13570" max="13570" width="5.81640625" style="5" customWidth="1"/>
    <col min="13571" max="13571" width="4" style="5" customWidth="1"/>
    <col min="13572" max="13806" width="9.1796875" style="5"/>
    <col min="13807" max="13807" width="5.26953125" style="5" customWidth="1"/>
    <col min="13808" max="13824" width="5.81640625" style="5" customWidth="1"/>
    <col min="13825" max="13825" width="0" style="5" hidden="1" customWidth="1"/>
    <col min="13826" max="13826" width="5.81640625" style="5" customWidth="1"/>
    <col min="13827" max="13827" width="4" style="5" customWidth="1"/>
    <col min="13828" max="14062" width="9.1796875" style="5"/>
    <col min="14063" max="14063" width="5.26953125" style="5" customWidth="1"/>
    <col min="14064" max="14080" width="5.81640625" style="5" customWidth="1"/>
    <col min="14081" max="14081" width="0" style="5" hidden="1" customWidth="1"/>
    <col min="14082" max="14082" width="5.81640625" style="5" customWidth="1"/>
    <col min="14083" max="14083" width="4" style="5" customWidth="1"/>
    <col min="14084" max="14318" width="9.1796875" style="5"/>
    <col min="14319" max="14319" width="5.26953125" style="5" customWidth="1"/>
    <col min="14320" max="14336" width="5.81640625" style="5" customWidth="1"/>
    <col min="14337" max="14337" width="0" style="5" hidden="1" customWidth="1"/>
    <col min="14338" max="14338" width="5.81640625" style="5" customWidth="1"/>
    <col min="14339" max="14339" width="4" style="5" customWidth="1"/>
    <col min="14340" max="14574" width="9.1796875" style="5"/>
    <col min="14575" max="14575" width="5.26953125" style="5" customWidth="1"/>
    <col min="14576" max="14592" width="5.81640625" style="5" customWidth="1"/>
    <col min="14593" max="14593" width="0" style="5" hidden="1" customWidth="1"/>
    <col min="14594" max="14594" width="5.81640625" style="5" customWidth="1"/>
    <col min="14595" max="14595" width="4" style="5" customWidth="1"/>
    <col min="14596" max="14830" width="9.1796875" style="5"/>
    <col min="14831" max="14831" width="5.26953125" style="5" customWidth="1"/>
    <col min="14832" max="14848" width="5.81640625" style="5" customWidth="1"/>
    <col min="14849" max="14849" width="0" style="5" hidden="1" customWidth="1"/>
    <col min="14850" max="14850" width="5.81640625" style="5" customWidth="1"/>
    <col min="14851" max="14851" width="4" style="5" customWidth="1"/>
    <col min="14852" max="15086" width="9.1796875" style="5"/>
    <col min="15087" max="15087" width="5.26953125" style="5" customWidth="1"/>
    <col min="15088" max="15104" width="5.81640625" style="5" customWidth="1"/>
    <col min="15105" max="15105" width="0" style="5" hidden="1" customWidth="1"/>
    <col min="15106" max="15106" width="5.81640625" style="5" customWidth="1"/>
    <col min="15107" max="15107" width="4" style="5" customWidth="1"/>
    <col min="15108" max="15342" width="9.1796875" style="5"/>
    <col min="15343" max="15343" width="5.26953125" style="5" customWidth="1"/>
    <col min="15344" max="15360" width="5.81640625" style="5" customWidth="1"/>
    <col min="15361" max="15361" width="0" style="5" hidden="1" customWidth="1"/>
    <col min="15362" max="15362" width="5.81640625" style="5" customWidth="1"/>
    <col min="15363" max="15363" width="4" style="5" customWidth="1"/>
    <col min="15364" max="15598" width="9.1796875" style="5"/>
    <col min="15599" max="15599" width="5.26953125" style="5" customWidth="1"/>
    <col min="15600" max="15616" width="5.81640625" style="5" customWidth="1"/>
    <col min="15617" max="15617" width="0" style="5" hidden="1" customWidth="1"/>
    <col min="15618" max="15618" width="5.81640625" style="5" customWidth="1"/>
    <col min="15619" max="15619" width="4" style="5" customWidth="1"/>
    <col min="15620" max="15854" width="9.1796875" style="5"/>
    <col min="15855" max="15855" width="5.26953125" style="5" customWidth="1"/>
    <col min="15856" max="15872" width="5.81640625" style="5" customWidth="1"/>
    <col min="15873" max="15873" width="0" style="5" hidden="1" customWidth="1"/>
    <col min="15874" max="15874" width="5.81640625" style="5" customWidth="1"/>
    <col min="15875" max="15875" width="4" style="5" customWidth="1"/>
    <col min="15876" max="16110" width="9.1796875" style="5"/>
    <col min="16111" max="16111" width="5.26953125" style="5" customWidth="1"/>
    <col min="16112" max="16128" width="5.81640625" style="5" customWidth="1"/>
    <col min="16129" max="16129" width="0" style="5" hidden="1" customWidth="1"/>
    <col min="16130" max="16130" width="5.81640625" style="5" customWidth="1"/>
    <col min="16131" max="16131" width="4" style="5" customWidth="1"/>
    <col min="16132" max="16384" width="9.1796875" style="5"/>
  </cols>
  <sheetData>
    <row r="1" spans="1:16141" s="6" customFormat="1" ht="22.5" customHeight="1">
      <c r="A1" s="1"/>
      <c r="B1" s="2"/>
      <c r="C1" s="2"/>
      <c r="D1" s="1"/>
      <c r="E1" s="1"/>
      <c r="F1" s="1"/>
      <c r="G1" s="1"/>
      <c r="H1" s="1"/>
      <c r="I1" s="3"/>
      <c r="J1" s="1"/>
      <c r="K1" s="29"/>
      <c r="L1" s="4"/>
      <c r="M1" s="4"/>
      <c r="N1" s="4"/>
      <c r="O1" s="4"/>
      <c r="P1" s="234"/>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5"/>
      <c r="I2" s="8"/>
      <c r="J2" s="1"/>
      <c r="K2" s="29"/>
      <c r="L2" s="4"/>
      <c r="M2" s="4"/>
      <c r="N2" s="4"/>
      <c r="O2" s="4"/>
      <c r="P2" s="234"/>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4">
      <c r="A3" s="1"/>
      <c r="B3" s="25" t="s">
        <v>504</v>
      </c>
      <c r="C3" s="25"/>
      <c r="D3" s="26"/>
      <c r="E3" s="23"/>
      <c r="F3" s="23"/>
      <c r="G3" s="23"/>
      <c r="I3" s="24"/>
      <c r="J3" s="1"/>
      <c r="K3" s="29"/>
    </row>
    <row r="4" spans="1:16141" ht="14">
      <c r="A4" s="1"/>
      <c r="B4" s="25" t="s">
        <v>505</v>
      </c>
      <c r="C4" s="25"/>
      <c r="D4" s="26"/>
      <c r="E4" s="23"/>
      <c r="F4" s="23"/>
      <c r="G4" s="23"/>
      <c r="I4" s="24"/>
      <c r="J4" s="1"/>
      <c r="K4" s="29"/>
    </row>
    <row r="5" spans="1:16141" ht="14">
      <c r="A5" s="1"/>
      <c r="B5" s="48" t="s">
        <v>506</v>
      </c>
      <c r="C5" s="48"/>
      <c r="D5" s="27"/>
      <c r="E5" s="23"/>
      <c r="F5" s="23"/>
      <c r="G5" s="23"/>
      <c r="I5" s="24"/>
      <c r="J5" s="1"/>
      <c r="K5" s="29"/>
    </row>
    <row r="6" spans="1:16141" ht="34.5">
      <c r="A6" s="1"/>
      <c r="B6" s="128" t="s">
        <v>58</v>
      </c>
      <c r="C6" s="528"/>
      <c r="D6" s="34"/>
      <c r="E6" s="130"/>
      <c r="F6" s="34" t="s">
        <v>524</v>
      </c>
      <c r="G6" s="35"/>
      <c r="H6" s="36"/>
      <c r="I6" s="129" t="s">
        <v>135</v>
      </c>
      <c r="J6" s="1"/>
      <c r="K6" s="500">
        <f>L6/M6*5</f>
        <v>1</v>
      </c>
      <c r="L6" s="501">
        <f>COUNTA(B7:B11)</f>
        <v>1</v>
      </c>
      <c r="M6" s="501">
        <f>COUNTA(D7:D11)</f>
        <v>5</v>
      </c>
    </row>
    <row r="7" spans="1:16141">
      <c r="A7" s="1"/>
      <c r="B7" s="28" t="s">
        <v>127</v>
      </c>
      <c r="C7" s="529" t="s">
        <v>645</v>
      </c>
      <c r="D7" s="589" t="s">
        <v>659</v>
      </c>
      <c r="E7" s="589"/>
      <c r="F7" s="589"/>
      <c r="G7" s="589"/>
      <c r="H7" s="590"/>
      <c r="I7" s="37" t="str">
        <f>IF(L6=0,"",IF(L6&lt;=1,"Level 1",IF(L6&lt;=2,"Level 2",IF(L6&lt;=3,"Level 3",IF(L6&lt;=4,"Level 4",IF(L6&lt;=5,"Level 5",""))))))</f>
        <v>Level 1</v>
      </c>
      <c r="J7" s="1"/>
      <c r="K7" s="29"/>
      <c r="L7" s="502">
        <f t="shared" ref="L7:L10" si="0">COUNTA(B7)</f>
        <v>1</v>
      </c>
      <c r="P7" s="236"/>
    </row>
    <row r="8" spans="1:16141">
      <c r="A8" s="1"/>
      <c r="B8" s="28"/>
      <c r="C8" s="529" t="s">
        <v>646</v>
      </c>
      <c r="D8" s="589" t="s">
        <v>660</v>
      </c>
      <c r="E8" s="589"/>
      <c r="F8" s="589"/>
      <c r="G8" s="589"/>
      <c r="H8" s="590"/>
      <c r="I8" s="504"/>
      <c r="J8" s="1"/>
      <c r="K8" s="29"/>
      <c r="L8" s="502">
        <f t="shared" si="0"/>
        <v>0</v>
      </c>
      <c r="P8" s="236"/>
    </row>
    <row r="9" spans="1:16141" ht="27" customHeight="1">
      <c r="A9" s="1"/>
      <c r="B9" s="28"/>
      <c r="C9" s="529" t="s">
        <v>647</v>
      </c>
      <c r="D9" s="589" t="s">
        <v>662</v>
      </c>
      <c r="E9" s="589"/>
      <c r="F9" s="589"/>
      <c r="G9" s="589"/>
      <c r="H9" s="590"/>
      <c r="I9" s="38"/>
      <c r="J9" s="1"/>
      <c r="K9" s="29"/>
      <c r="L9" s="502">
        <f t="shared" si="0"/>
        <v>0</v>
      </c>
      <c r="P9" s="236"/>
    </row>
    <row r="10" spans="1:16141" ht="27" customHeight="1">
      <c r="A10" s="1"/>
      <c r="B10" s="28"/>
      <c r="C10" s="529" t="s">
        <v>648</v>
      </c>
      <c r="D10" s="589" t="s">
        <v>665</v>
      </c>
      <c r="E10" s="589"/>
      <c r="F10" s="589"/>
      <c r="G10" s="589"/>
      <c r="H10" s="590"/>
      <c r="I10" s="38"/>
      <c r="J10" s="1"/>
      <c r="K10" s="29"/>
      <c r="L10" s="502">
        <f t="shared" si="0"/>
        <v>0</v>
      </c>
      <c r="P10" s="236"/>
    </row>
    <row r="11" spans="1:16141" ht="27" customHeight="1">
      <c r="A11" s="1"/>
      <c r="B11" s="28"/>
      <c r="C11" s="529" t="s">
        <v>649</v>
      </c>
      <c r="D11" s="589" t="s">
        <v>668</v>
      </c>
      <c r="E11" s="589"/>
      <c r="F11" s="589"/>
      <c r="G11" s="589"/>
      <c r="H11" s="590"/>
      <c r="I11" s="38"/>
      <c r="J11" s="1"/>
      <c r="K11" s="29"/>
      <c r="L11" s="502">
        <f t="shared" ref="L11" si="1">COUNTA(B11)</f>
        <v>0</v>
      </c>
      <c r="P11" s="236"/>
    </row>
    <row r="12" spans="1:16141" s="10" customFormat="1">
      <c r="A12" s="1"/>
      <c r="B12" s="42"/>
      <c r="C12" s="527"/>
      <c r="D12" s="43"/>
      <c r="E12" s="44"/>
      <c r="F12" s="46" t="str">
        <f>I6&amp;""</f>
        <v>TINGKAT KOMPETENSI</v>
      </c>
      <c r="G12" s="46"/>
      <c r="H12" s="43"/>
      <c r="I12" s="45"/>
      <c r="J12" s="1"/>
      <c r="K12" s="29"/>
      <c r="L12" s="9"/>
      <c r="M12" s="9"/>
      <c r="N12" s="9"/>
      <c r="O12" s="9"/>
      <c r="P12" s="236"/>
    </row>
    <row r="13" spans="1:16141" s="10" customFormat="1" ht="20.25" customHeight="1" thickBot="1">
      <c r="A13" s="1"/>
      <c r="B13" s="587" t="s">
        <v>9</v>
      </c>
      <c r="C13" s="588"/>
      <c r="D13" s="40" t="s">
        <v>508</v>
      </c>
      <c r="E13" s="41" t="s">
        <v>513</v>
      </c>
      <c r="F13" s="40" t="s">
        <v>514</v>
      </c>
      <c r="G13" s="40" t="s">
        <v>515</v>
      </c>
      <c r="H13" s="40" t="s">
        <v>516</v>
      </c>
      <c r="I13" s="13" t="s">
        <v>1</v>
      </c>
      <c r="J13" s="1"/>
      <c r="K13" s="29"/>
      <c r="L13" s="9"/>
      <c r="M13" s="9"/>
      <c r="N13" s="9"/>
      <c r="O13" s="9"/>
      <c r="P13" s="236"/>
    </row>
    <row r="14" spans="1:16141" s="10" customFormat="1" ht="18.75" customHeight="1" thickTop="1" thickBot="1">
      <c r="A14" s="1"/>
      <c r="B14" s="532">
        <v>1</v>
      </c>
      <c r="C14" s="585" t="s">
        <v>674</v>
      </c>
      <c r="D14" s="530" t="str">
        <f>IF(I7="Level 1","v","")</f>
        <v>v</v>
      </c>
      <c r="E14" s="15" t="str">
        <f>IF(I7="Level 2","v","")</f>
        <v/>
      </c>
      <c r="F14" s="15" t="str">
        <f>IF(I7="Level 3","v","")</f>
        <v/>
      </c>
      <c r="G14" s="15" t="str">
        <f>IF(I7="Level 4","v","")</f>
        <v/>
      </c>
      <c r="H14" s="15" t="str">
        <f>IF(I7="Level 5","v","")</f>
        <v/>
      </c>
      <c r="I14" s="56"/>
      <c r="J14" s="1"/>
      <c r="K14" s="503">
        <f>K6</f>
        <v>1</v>
      </c>
      <c r="L14" s="9"/>
      <c r="M14" s="9"/>
      <c r="N14" s="9"/>
      <c r="O14" s="9"/>
      <c r="P14" s="9"/>
    </row>
    <row r="15" spans="1:16141" s="10" customFormat="1" ht="120.75" customHeight="1" thickTop="1">
      <c r="A15" s="1"/>
      <c r="B15" s="533"/>
      <c r="C15" s="586"/>
      <c r="D15" s="531" t="s">
        <v>507</v>
      </c>
      <c r="E15" s="22" t="s">
        <v>509</v>
      </c>
      <c r="F15" s="22" t="s">
        <v>510</v>
      </c>
      <c r="G15" s="22" t="s">
        <v>511</v>
      </c>
      <c r="H15" s="22" t="s">
        <v>512</v>
      </c>
      <c r="I15" s="17"/>
      <c r="J15" s="1"/>
      <c r="K15" s="29"/>
      <c r="P15" s="236"/>
    </row>
    <row r="16" spans="1:16141" s="10" customFormat="1">
      <c r="A16" s="1"/>
      <c r="B16" s="20"/>
      <c r="C16" s="20"/>
      <c r="D16" s="47"/>
      <c r="E16" s="47"/>
      <c r="F16" s="47"/>
      <c r="G16" s="47"/>
      <c r="H16" s="47"/>
      <c r="I16" s="49"/>
      <c r="J16" s="1"/>
      <c r="K16" s="29"/>
      <c r="P16" s="236"/>
    </row>
    <row r="17" spans="1:16" ht="14">
      <c r="A17" s="1"/>
      <c r="B17" s="25" t="s">
        <v>4</v>
      </c>
      <c r="C17" s="25"/>
      <c r="D17" s="26"/>
      <c r="E17" s="23"/>
      <c r="F17" s="23"/>
      <c r="G17" s="23"/>
      <c r="I17" s="24"/>
      <c r="J17" s="1"/>
      <c r="K17" s="29"/>
      <c r="P17" s="236"/>
    </row>
    <row r="18" spans="1:16" ht="14">
      <c r="A18" s="1"/>
      <c r="B18" s="48" t="s">
        <v>517</v>
      </c>
      <c r="C18" s="48"/>
      <c r="D18" s="27"/>
      <c r="E18" s="23"/>
      <c r="F18" s="23"/>
      <c r="G18" s="23"/>
      <c r="I18" s="24"/>
      <c r="J18" s="1"/>
      <c r="K18" s="29"/>
      <c r="P18" s="236"/>
    </row>
    <row r="19" spans="1:16" ht="34.5">
      <c r="A19" s="1"/>
      <c r="B19" s="128" t="s">
        <v>58</v>
      </c>
      <c r="C19" s="528"/>
      <c r="D19" s="34"/>
      <c r="E19" s="130"/>
      <c r="F19" s="34" t="s">
        <v>524</v>
      </c>
      <c r="G19" s="35"/>
      <c r="H19" s="36"/>
      <c r="I19" s="129" t="s">
        <v>135</v>
      </c>
      <c r="J19" s="1"/>
      <c r="K19" s="500">
        <f>L19/M19*5</f>
        <v>0</v>
      </c>
      <c r="L19" s="501">
        <f>COUNTA(B20:B24)</f>
        <v>0</v>
      </c>
      <c r="M19" s="501">
        <f>COUNTA(D20:D24)</f>
        <v>5</v>
      </c>
    </row>
    <row r="20" spans="1:16">
      <c r="A20" s="1"/>
      <c r="B20" s="28"/>
      <c r="C20" s="534" t="s">
        <v>669</v>
      </c>
      <c r="D20" s="591" t="s">
        <v>670</v>
      </c>
      <c r="E20" s="591"/>
      <c r="F20" s="591"/>
      <c r="G20" s="591"/>
      <c r="H20" s="592"/>
      <c r="I20" s="37" t="str">
        <f>IF(L19=0,"",IF(L19&lt;=1,"Level 1",IF(L19&lt;=2,"Level 2",IF(L19&lt;=3,"Level 3",IF(L19&lt;=4,"Level 4",IF(L19&lt;=5,"Level 5",""))))))</f>
        <v/>
      </c>
      <c r="J20" s="1"/>
      <c r="K20" s="29"/>
      <c r="L20" s="502">
        <f t="shared" ref="L20:L24" si="2">COUNTA(B20)</f>
        <v>0</v>
      </c>
      <c r="P20" s="236"/>
    </row>
    <row r="21" spans="1:16">
      <c r="A21" s="1"/>
      <c r="B21" s="28"/>
      <c r="C21" s="529" t="s">
        <v>651</v>
      </c>
      <c r="D21" s="589" t="s">
        <v>661</v>
      </c>
      <c r="E21" s="589"/>
      <c r="F21" s="589"/>
      <c r="G21" s="589"/>
      <c r="H21" s="590"/>
      <c r="I21" s="504"/>
      <c r="J21" s="1"/>
      <c r="K21" s="29"/>
      <c r="L21" s="502">
        <f t="shared" si="2"/>
        <v>0</v>
      </c>
      <c r="P21" s="236"/>
    </row>
    <row r="22" spans="1:16">
      <c r="A22" s="1"/>
      <c r="B22" s="28"/>
      <c r="C22" s="529" t="s">
        <v>653</v>
      </c>
      <c r="D22" s="589" t="s">
        <v>663</v>
      </c>
      <c r="E22" s="589"/>
      <c r="F22" s="589"/>
      <c r="G22" s="589"/>
      <c r="H22" s="590"/>
      <c r="I22" s="38"/>
      <c r="J22" s="1"/>
      <c r="K22" s="29"/>
      <c r="L22" s="502">
        <f t="shared" si="2"/>
        <v>0</v>
      </c>
      <c r="P22" s="236"/>
    </row>
    <row r="23" spans="1:16" ht="27" customHeight="1">
      <c r="A23" s="1"/>
      <c r="B23" s="28"/>
      <c r="C23" s="529" t="s">
        <v>655</v>
      </c>
      <c r="D23" s="589" t="s">
        <v>666</v>
      </c>
      <c r="E23" s="589"/>
      <c r="F23" s="589"/>
      <c r="G23" s="589"/>
      <c r="H23" s="590"/>
      <c r="I23" s="38"/>
      <c r="J23" s="1"/>
      <c r="K23" s="29"/>
      <c r="L23" s="502">
        <f t="shared" si="2"/>
        <v>0</v>
      </c>
      <c r="P23" s="236"/>
    </row>
    <row r="24" spans="1:16" ht="27" customHeight="1">
      <c r="A24" s="1"/>
      <c r="B24" s="28"/>
      <c r="C24" s="529" t="s">
        <v>657</v>
      </c>
      <c r="D24" s="589" t="s">
        <v>673</v>
      </c>
      <c r="E24" s="589"/>
      <c r="F24" s="589"/>
      <c r="G24" s="589"/>
      <c r="H24" s="590"/>
      <c r="I24" s="38"/>
      <c r="J24" s="1"/>
      <c r="K24" s="29"/>
      <c r="L24" s="502">
        <f t="shared" si="2"/>
        <v>0</v>
      </c>
      <c r="P24" s="236"/>
    </row>
    <row r="25" spans="1:16" s="10" customFormat="1">
      <c r="A25" s="1"/>
      <c r="B25" s="42"/>
      <c r="C25" s="527"/>
      <c r="D25" s="43"/>
      <c r="E25" s="44"/>
      <c r="F25" s="46" t="str">
        <f>I19&amp;""</f>
        <v>TINGKAT KOMPETENSI</v>
      </c>
      <c r="G25" s="46"/>
      <c r="H25" s="43"/>
      <c r="I25" s="45"/>
      <c r="J25" s="1"/>
      <c r="K25" s="29"/>
      <c r="L25" s="9"/>
      <c r="M25" s="9"/>
      <c r="N25" s="9"/>
      <c r="O25" s="9"/>
      <c r="P25" s="236"/>
    </row>
    <row r="26" spans="1:16" s="10" customFormat="1" ht="20.25" customHeight="1" thickBot="1">
      <c r="A26" s="1"/>
      <c r="B26" s="587" t="s">
        <v>9</v>
      </c>
      <c r="C26" s="588"/>
      <c r="D26" s="40" t="s">
        <v>508</v>
      </c>
      <c r="E26" s="41" t="s">
        <v>513</v>
      </c>
      <c r="F26" s="40" t="s">
        <v>514</v>
      </c>
      <c r="G26" s="40" t="s">
        <v>515</v>
      </c>
      <c r="H26" s="40" t="s">
        <v>516</v>
      </c>
      <c r="I26" s="13" t="s">
        <v>1</v>
      </c>
      <c r="J26" s="1"/>
      <c r="K26" s="29"/>
      <c r="L26" s="9"/>
      <c r="M26" s="9"/>
      <c r="N26" s="9"/>
      <c r="O26" s="9"/>
      <c r="P26" s="236"/>
    </row>
    <row r="27" spans="1:16" s="10" customFormat="1" ht="18.75" customHeight="1" thickTop="1" thickBot="1">
      <c r="A27" s="1"/>
      <c r="B27" s="532">
        <v>2</v>
      </c>
      <c r="C27" s="585" t="s">
        <v>674</v>
      </c>
      <c r="D27" s="15" t="str">
        <f>IF(I20="Level 1","v","")</f>
        <v/>
      </c>
      <c r="E27" s="15" t="str">
        <f>IF(I20="Level 2","v","")</f>
        <v/>
      </c>
      <c r="F27" s="15" t="str">
        <f>IF(I20="Level 3","v","")</f>
        <v/>
      </c>
      <c r="G27" s="15" t="str">
        <f>IF(I20="Level 4","v","")</f>
        <v/>
      </c>
      <c r="H27" s="15" t="str">
        <f>IF(I20="Level 5","v","")</f>
        <v/>
      </c>
      <c r="I27" s="57" t="str">
        <f>IF(I20="Berkembang",1,IF(I20="Layak",2,IF(I20="Cakap",3,IF(I20="Mahir",4,""))))</f>
        <v/>
      </c>
      <c r="J27" s="1"/>
      <c r="K27" s="503">
        <f>K19</f>
        <v>0</v>
      </c>
      <c r="L27" s="9"/>
      <c r="M27" s="9"/>
      <c r="N27" s="9"/>
      <c r="O27" s="9"/>
      <c r="P27" s="236"/>
    </row>
    <row r="28" spans="1:16" s="10" customFormat="1" ht="103.5" customHeight="1" thickTop="1">
      <c r="A28" s="1"/>
      <c r="B28" s="533"/>
      <c r="C28" s="586"/>
      <c r="D28" s="22" t="s">
        <v>518</v>
      </c>
      <c r="E28" s="22" t="s">
        <v>519</v>
      </c>
      <c r="F28" s="22" t="s">
        <v>520</v>
      </c>
      <c r="G28" s="22" t="s">
        <v>521</v>
      </c>
      <c r="H28" s="22" t="s">
        <v>522</v>
      </c>
      <c r="I28" s="17"/>
      <c r="J28" s="1"/>
      <c r="K28" s="29"/>
      <c r="P28" s="236"/>
    </row>
    <row r="29" spans="1:16" ht="14">
      <c r="A29" s="1"/>
      <c r="B29" s="50"/>
      <c r="C29" s="50"/>
      <c r="D29" s="50"/>
      <c r="E29" s="51"/>
      <c r="F29" s="51"/>
      <c r="G29" s="51"/>
      <c r="H29" s="52"/>
      <c r="I29" s="53"/>
      <c r="J29" s="1"/>
      <c r="K29" s="29"/>
      <c r="P29" s="236"/>
    </row>
    <row r="30" spans="1:16" ht="14">
      <c r="A30" s="1"/>
      <c r="B30" s="25" t="s">
        <v>4</v>
      </c>
      <c r="C30" s="25"/>
      <c r="D30" s="26"/>
      <c r="E30" s="23"/>
      <c r="F30" s="23"/>
      <c r="G30" s="23"/>
      <c r="I30" s="24"/>
      <c r="J30" s="1"/>
      <c r="K30" s="29"/>
      <c r="P30" s="236"/>
    </row>
    <row r="31" spans="1:16" ht="14">
      <c r="A31" s="1"/>
      <c r="B31" s="48" t="s">
        <v>523</v>
      </c>
      <c r="C31" s="48"/>
      <c r="D31" s="27"/>
      <c r="E31" s="23"/>
      <c r="F31" s="23"/>
      <c r="G31" s="23"/>
      <c r="I31" s="24"/>
      <c r="J31" s="1"/>
      <c r="K31" s="29"/>
      <c r="P31" s="236"/>
    </row>
    <row r="32" spans="1:16" ht="34.5">
      <c r="A32" s="1"/>
      <c r="B32" s="128" t="s">
        <v>58</v>
      </c>
      <c r="C32" s="528"/>
      <c r="D32" s="34"/>
      <c r="E32" s="130"/>
      <c r="F32" s="34" t="s">
        <v>524</v>
      </c>
      <c r="G32" s="35"/>
      <c r="H32" s="36"/>
      <c r="I32" s="129" t="s">
        <v>135</v>
      </c>
      <c r="J32" s="1"/>
      <c r="K32" s="500">
        <f>L32/M32*5</f>
        <v>0</v>
      </c>
      <c r="L32" s="501">
        <f>COUNTA(B33:B37)</f>
        <v>0</v>
      </c>
      <c r="M32" s="501">
        <f>COUNTA(D33:D37)</f>
        <v>5</v>
      </c>
    </row>
    <row r="33" spans="1:16141">
      <c r="A33" s="1"/>
      <c r="B33" s="28"/>
      <c r="C33" s="529" t="s">
        <v>671</v>
      </c>
      <c r="D33" s="593" t="s">
        <v>672</v>
      </c>
      <c r="E33" s="593"/>
      <c r="F33" s="593"/>
      <c r="G33" s="593"/>
      <c r="H33" s="594"/>
      <c r="I33" s="37" t="str">
        <f>IF(L32=0,"",IF(L32&lt;=1,"Level 1",IF(L32&lt;=2,"Level 2",IF(L32&lt;=3,"Level 3",IF(L32&lt;=4,"Level 4",IF(L32&lt;=5,"Level 5",""))))))</f>
        <v/>
      </c>
      <c r="J33" s="1"/>
      <c r="K33" s="29"/>
      <c r="L33" s="502">
        <f t="shared" ref="L33:L37" si="3">COUNTA(B33)</f>
        <v>0</v>
      </c>
      <c r="P33" s="236"/>
    </row>
    <row r="34" spans="1:16141">
      <c r="A34" s="1"/>
      <c r="B34" s="28"/>
      <c r="C34" s="529" t="s">
        <v>652</v>
      </c>
      <c r="D34" s="589" t="s">
        <v>637</v>
      </c>
      <c r="E34" s="589"/>
      <c r="F34" s="589"/>
      <c r="G34" s="589"/>
      <c r="H34" s="590"/>
      <c r="I34" s="504"/>
      <c r="J34" s="1"/>
      <c r="K34" s="29"/>
      <c r="L34" s="502">
        <f t="shared" si="3"/>
        <v>0</v>
      </c>
      <c r="P34" s="236"/>
    </row>
    <row r="35" spans="1:16141">
      <c r="A35" s="1"/>
      <c r="B35" s="28"/>
      <c r="C35" s="529" t="s">
        <v>654</v>
      </c>
      <c r="D35" s="589" t="s">
        <v>664</v>
      </c>
      <c r="E35" s="589"/>
      <c r="F35" s="589"/>
      <c r="G35" s="589"/>
      <c r="H35" s="590"/>
      <c r="I35" s="38"/>
      <c r="J35" s="1"/>
      <c r="K35" s="29"/>
      <c r="L35" s="502">
        <f t="shared" si="3"/>
        <v>0</v>
      </c>
      <c r="P35" s="236"/>
    </row>
    <row r="36" spans="1:16141" ht="27" customHeight="1">
      <c r="A36" s="1"/>
      <c r="B36" s="28"/>
      <c r="C36" s="529" t="s">
        <v>656</v>
      </c>
      <c r="D36" s="589" t="s">
        <v>667</v>
      </c>
      <c r="E36" s="589"/>
      <c r="F36" s="589"/>
      <c r="G36" s="589"/>
      <c r="H36" s="590"/>
      <c r="I36" s="38"/>
      <c r="J36" s="1"/>
      <c r="K36" s="29"/>
      <c r="L36" s="502">
        <f t="shared" si="3"/>
        <v>0</v>
      </c>
      <c r="P36" s="236"/>
    </row>
    <row r="37" spans="1:16141" ht="27" customHeight="1">
      <c r="A37" s="1"/>
      <c r="B37" s="28"/>
      <c r="C37" s="529" t="s">
        <v>650</v>
      </c>
      <c r="D37" s="589" t="s">
        <v>658</v>
      </c>
      <c r="E37" s="589"/>
      <c r="F37" s="589"/>
      <c r="G37" s="589"/>
      <c r="H37" s="590"/>
      <c r="I37" s="38"/>
      <c r="J37" s="1"/>
      <c r="K37" s="29"/>
      <c r="L37" s="502">
        <f t="shared" si="3"/>
        <v>0</v>
      </c>
      <c r="P37" s="236"/>
    </row>
    <row r="38" spans="1:16141" s="10" customFormat="1">
      <c r="A38" s="1"/>
      <c r="B38" s="42"/>
      <c r="C38" s="527"/>
      <c r="D38" s="43"/>
      <c r="E38" s="44"/>
      <c r="F38" s="46" t="str">
        <f>I32&amp;""</f>
        <v>TINGKAT KOMPETENSI</v>
      </c>
      <c r="G38" s="46"/>
      <c r="H38" s="43"/>
      <c r="I38" s="45"/>
      <c r="J38" s="1"/>
      <c r="K38" s="29"/>
      <c r="L38" s="9"/>
      <c r="M38" s="9"/>
      <c r="N38" s="9"/>
      <c r="O38" s="9"/>
      <c r="P38" s="236"/>
    </row>
    <row r="39" spans="1:16141" s="10" customFormat="1" ht="20.25" customHeight="1" thickBot="1">
      <c r="A39" s="1"/>
      <c r="B39" s="587" t="s">
        <v>9</v>
      </c>
      <c r="C39" s="588"/>
      <c r="D39" s="40" t="s">
        <v>508</v>
      </c>
      <c r="E39" s="41" t="s">
        <v>513</v>
      </c>
      <c r="F39" s="40" t="s">
        <v>514</v>
      </c>
      <c r="G39" s="40" t="s">
        <v>515</v>
      </c>
      <c r="H39" s="40" t="s">
        <v>516</v>
      </c>
      <c r="I39" s="13" t="s">
        <v>1</v>
      </c>
      <c r="J39" s="1"/>
      <c r="K39" s="29"/>
      <c r="L39" s="9"/>
      <c r="M39" s="9"/>
      <c r="N39" s="9"/>
      <c r="O39" s="9"/>
      <c r="P39" s="236"/>
    </row>
    <row r="40" spans="1:16141" s="10" customFormat="1" ht="18.75" customHeight="1" thickTop="1" thickBot="1">
      <c r="A40" s="1"/>
      <c r="B40" s="532">
        <v>3</v>
      </c>
      <c r="C40" s="585" t="s">
        <v>674</v>
      </c>
      <c r="D40" s="15" t="str">
        <f>IF(I33="Level 1","v","")</f>
        <v/>
      </c>
      <c r="E40" s="15" t="str">
        <f>IF(I33="Level 2","v","")</f>
        <v/>
      </c>
      <c r="F40" s="15" t="str">
        <f>IF(I33="Level 3","v","")</f>
        <v/>
      </c>
      <c r="G40" s="15" t="str">
        <f>IF(I33="Level 4","v","")</f>
        <v/>
      </c>
      <c r="H40" s="15" t="str">
        <f>IF(I33="Level 5","v","")</f>
        <v/>
      </c>
      <c r="I40" s="57" t="str">
        <f>IF(I33="Berkembang",1,IF(I33="Layak",2,IF(I33="Cakap",3,IF(I33="Mahir",4,""))))</f>
        <v/>
      </c>
      <c r="J40" s="1"/>
      <c r="K40" s="503">
        <f>K32</f>
        <v>0</v>
      </c>
      <c r="L40" s="9"/>
      <c r="M40" s="9"/>
      <c r="N40" s="9"/>
      <c r="O40" s="9"/>
      <c r="P40" s="236"/>
    </row>
    <row r="41" spans="1:16141" s="10" customFormat="1" ht="105" customHeight="1" thickTop="1">
      <c r="A41" s="1"/>
      <c r="B41" s="533"/>
      <c r="C41" s="586"/>
      <c r="D41" s="22" t="s">
        <v>638</v>
      </c>
      <c r="E41" s="22" t="s">
        <v>637</v>
      </c>
      <c r="F41" s="22" t="s">
        <v>636</v>
      </c>
      <c r="G41" s="22" t="s">
        <v>635</v>
      </c>
      <c r="H41" s="22" t="s">
        <v>634</v>
      </c>
      <c r="I41" s="17"/>
      <c r="J41" s="1"/>
      <c r="K41" s="29"/>
      <c r="P41" s="236"/>
    </row>
    <row r="42" spans="1:16141" ht="14">
      <c r="A42" s="1"/>
      <c r="B42" s="21"/>
      <c r="C42" s="21"/>
      <c r="D42" s="21"/>
      <c r="E42" s="23"/>
      <c r="F42" s="23"/>
      <c r="G42" s="23"/>
      <c r="I42" s="54"/>
      <c r="J42" s="1"/>
      <c r="K42" s="29"/>
      <c r="P42" s="236"/>
    </row>
    <row r="43" spans="1:16141" s="4" customFormat="1" ht="31.5" customHeight="1">
      <c r="A43" s="1"/>
      <c r="B43" s="2"/>
      <c r="C43" s="2"/>
      <c r="D43" s="1"/>
      <c r="E43" s="1"/>
      <c r="F43" s="1"/>
      <c r="G43" s="1"/>
      <c r="H43" s="1"/>
      <c r="I43" s="3"/>
      <c r="J43" s="1"/>
      <c r="K43" s="29"/>
      <c r="P43" s="424"/>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row>
  </sheetData>
  <sheetProtection password="CC3D" sheet="1" objects="1" scenarios="1"/>
  <protectedRanges>
    <protectedRange sqref="B33:B37" name="Range3"/>
    <protectedRange sqref="B7:B11" name="Range4_1_6"/>
    <protectedRange sqref="B20:B24" name="Range2"/>
  </protectedRanges>
  <mergeCells count="21">
    <mergeCell ref="D33:H33"/>
    <mergeCell ref="D34:H34"/>
    <mergeCell ref="D35:H35"/>
    <mergeCell ref="D36:H36"/>
    <mergeCell ref="D37:H37"/>
    <mergeCell ref="D21:H21"/>
    <mergeCell ref="D20:H20"/>
    <mergeCell ref="D22:H22"/>
    <mergeCell ref="D24:H24"/>
    <mergeCell ref="D23:H23"/>
    <mergeCell ref="B13:C13"/>
    <mergeCell ref="D7:H7"/>
    <mergeCell ref="D8:H8"/>
    <mergeCell ref="D9:H9"/>
    <mergeCell ref="D10:H10"/>
    <mergeCell ref="D11:H11"/>
    <mergeCell ref="C14:C15"/>
    <mergeCell ref="C27:C28"/>
    <mergeCell ref="C40:C41"/>
    <mergeCell ref="B39:C39"/>
    <mergeCell ref="B26:C26"/>
  </mergeCells>
  <conditionalFormatting sqref="B7:C11">
    <cfRule type="cellIs" dxfId="56" priority="17" operator="between">
      <formula>"v"</formula>
      <formula>"v"</formula>
    </cfRule>
  </conditionalFormatting>
  <conditionalFormatting sqref="B20:C24">
    <cfRule type="cellIs" dxfId="55" priority="8" operator="between">
      <formula>"v"</formula>
      <formula>"v"</formula>
    </cfRule>
  </conditionalFormatting>
  <conditionalFormatting sqref="B33:C37">
    <cfRule type="cellIs" dxfId="54" priority="1" operator="between">
      <formula>"v"</formula>
      <formula>"v"</formula>
    </cfRule>
  </conditionalFormatting>
  <conditionalFormatting sqref="D14:H14">
    <cfRule type="cellIs" dxfId="53" priority="53" operator="between">
      <formula>"v"</formula>
      <formula>"v"</formula>
    </cfRule>
  </conditionalFormatting>
  <conditionalFormatting sqref="D27:H27">
    <cfRule type="cellIs" dxfId="52" priority="32" operator="between">
      <formula>"v"</formula>
      <formula>"v"</formula>
    </cfRule>
  </conditionalFormatting>
  <conditionalFormatting sqref="D40:H40">
    <cfRule type="cellIs" dxfId="51" priority="24" operator="between">
      <formula>"v"</formula>
      <formula>"v"</formula>
    </cfRule>
  </conditionalFormatting>
  <printOptions horizontalCentered="1"/>
  <pageMargins left="0.59055118110236227" right="0.59055118110236227" top="0.59055118110236227" bottom="0.59055118110236227" header="0.39370078740157483" footer="0.59055118110236227"/>
  <pageSetup paperSize="9" scale="68" orientation="portrait" horizontalDpi="4294967293" verticalDpi="300" r:id="rId1"/>
  <headerFooter alignWithMargins="0">
    <oddFooter>&amp;LINSTRUMEN PENILAIAN&amp;CKOMPETENSI PEDAGOGIK&amp;RHal.  &amp;P</oddFooter>
  </headerFooter>
  <rowBreaks count="1" manualBreakCount="1">
    <brk id="42" min="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00000"/>
  </sheetPr>
  <dimension ref="A1:WVU55"/>
  <sheetViews>
    <sheetView showGridLines="0" zoomScaleNormal="100" zoomScaleSheetLayoutView="70" workbookViewId="0">
      <pane xSplit="3" ySplit="3" topLeftCell="D32" activePane="bottomRight" state="frozen"/>
      <selection pane="topRight" activeCell="D1" sqref="D1"/>
      <selection pane="bottomLeft" activeCell="A4" sqref="A4"/>
      <selection pane="bottomRight" activeCell="B34" sqref="B34"/>
    </sheetView>
  </sheetViews>
  <sheetFormatPr defaultRowHeight="13"/>
  <cols>
    <col min="1" max="1" width="5.26953125" style="5" customWidth="1"/>
    <col min="2" max="3" width="6.26953125" style="7" customWidth="1"/>
    <col min="4" max="7" width="19.81640625" style="5" customWidth="1"/>
    <col min="8" max="8" width="19.81640625" style="8" customWidth="1"/>
    <col min="9" max="9" width="14" style="5" customWidth="1"/>
    <col min="10" max="10" width="7" style="31" customWidth="1"/>
    <col min="11" max="13" width="5.81640625" style="4" hidden="1" customWidth="1"/>
    <col min="14" max="14" width="5.81640625" style="4" customWidth="1"/>
    <col min="15" max="15" width="2.81640625" style="234" customWidth="1"/>
    <col min="16" max="16" width="77.1796875" style="235" customWidth="1"/>
    <col min="17" max="238" width="9.1796875" style="5"/>
    <col min="239" max="239" width="5.26953125" style="5" customWidth="1"/>
    <col min="240" max="256" width="5.81640625" style="5" customWidth="1"/>
    <col min="257" max="257" width="0" style="5" hidden="1" customWidth="1"/>
    <col min="258" max="258" width="5.81640625" style="5" customWidth="1"/>
    <col min="259" max="259" width="4" style="5" customWidth="1"/>
    <col min="260" max="494" width="9.1796875" style="5"/>
    <col min="495" max="495" width="5.26953125" style="5" customWidth="1"/>
    <col min="496" max="512" width="5.81640625" style="5" customWidth="1"/>
    <col min="513" max="513" width="0" style="5" hidden="1" customWidth="1"/>
    <col min="514" max="514" width="5.81640625" style="5" customWidth="1"/>
    <col min="515" max="515" width="4" style="5" customWidth="1"/>
    <col min="516" max="750" width="9.1796875" style="5"/>
    <col min="751" max="751" width="5.26953125" style="5" customWidth="1"/>
    <col min="752" max="768" width="5.81640625" style="5" customWidth="1"/>
    <col min="769" max="769" width="0" style="5" hidden="1" customWidth="1"/>
    <col min="770" max="770" width="5.81640625" style="5" customWidth="1"/>
    <col min="771" max="771" width="4" style="5" customWidth="1"/>
    <col min="772" max="1006" width="9.1796875" style="5"/>
    <col min="1007" max="1007" width="5.26953125" style="5" customWidth="1"/>
    <col min="1008" max="1024" width="5.81640625" style="5" customWidth="1"/>
    <col min="1025" max="1025" width="0" style="5" hidden="1" customWidth="1"/>
    <col min="1026" max="1026" width="5.81640625" style="5" customWidth="1"/>
    <col min="1027" max="1027" width="4" style="5" customWidth="1"/>
    <col min="1028" max="1262" width="9.1796875" style="5"/>
    <col min="1263" max="1263" width="5.26953125" style="5" customWidth="1"/>
    <col min="1264" max="1280" width="5.81640625" style="5" customWidth="1"/>
    <col min="1281" max="1281" width="0" style="5" hidden="1" customWidth="1"/>
    <col min="1282" max="1282" width="5.81640625" style="5" customWidth="1"/>
    <col min="1283" max="1283" width="4" style="5" customWidth="1"/>
    <col min="1284" max="1518" width="9.1796875" style="5"/>
    <col min="1519" max="1519" width="5.26953125" style="5" customWidth="1"/>
    <col min="1520" max="1536" width="5.81640625" style="5" customWidth="1"/>
    <col min="1537" max="1537" width="0" style="5" hidden="1" customWidth="1"/>
    <col min="1538" max="1538" width="5.81640625" style="5" customWidth="1"/>
    <col min="1539" max="1539" width="4" style="5" customWidth="1"/>
    <col min="1540" max="1774" width="9.1796875" style="5"/>
    <col min="1775" max="1775" width="5.26953125" style="5" customWidth="1"/>
    <col min="1776" max="1792" width="5.81640625" style="5" customWidth="1"/>
    <col min="1793" max="1793" width="0" style="5" hidden="1" customWidth="1"/>
    <col min="1794" max="1794" width="5.81640625" style="5" customWidth="1"/>
    <col min="1795" max="1795" width="4" style="5" customWidth="1"/>
    <col min="1796" max="2030" width="9.1796875" style="5"/>
    <col min="2031" max="2031" width="5.26953125" style="5" customWidth="1"/>
    <col min="2032" max="2048" width="5.81640625" style="5" customWidth="1"/>
    <col min="2049" max="2049" width="0" style="5" hidden="1" customWidth="1"/>
    <col min="2050" max="2050" width="5.81640625" style="5" customWidth="1"/>
    <col min="2051" max="2051" width="4" style="5" customWidth="1"/>
    <col min="2052" max="2286" width="9.1796875" style="5"/>
    <col min="2287" max="2287" width="5.26953125" style="5" customWidth="1"/>
    <col min="2288" max="2304" width="5.81640625" style="5" customWidth="1"/>
    <col min="2305" max="2305" width="0" style="5" hidden="1" customWidth="1"/>
    <col min="2306" max="2306" width="5.81640625" style="5" customWidth="1"/>
    <col min="2307" max="2307" width="4" style="5" customWidth="1"/>
    <col min="2308" max="2542" width="9.1796875" style="5"/>
    <col min="2543" max="2543" width="5.26953125" style="5" customWidth="1"/>
    <col min="2544" max="2560" width="5.81640625" style="5" customWidth="1"/>
    <col min="2561" max="2561" width="0" style="5" hidden="1" customWidth="1"/>
    <col min="2562" max="2562" width="5.81640625" style="5" customWidth="1"/>
    <col min="2563" max="2563" width="4" style="5" customWidth="1"/>
    <col min="2564" max="2798" width="9.1796875" style="5"/>
    <col min="2799" max="2799" width="5.26953125" style="5" customWidth="1"/>
    <col min="2800" max="2816" width="5.81640625" style="5" customWidth="1"/>
    <col min="2817" max="2817" width="0" style="5" hidden="1" customWidth="1"/>
    <col min="2818" max="2818" width="5.81640625" style="5" customWidth="1"/>
    <col min="2819" max="2819" width="4" style="5" customWidth="1"/>
    <col min="2820" max="3054" width="9.1796875" style="5"/>
    <col min="3055" max="3055" width="5.26953125" style="5" customWidth="1"/>
    <col min="3056" max="3072" width="5.81640625" style="5" customWidth="1"/>
    <col min="3073" max="3073" width="0" style="5" hidden="1" customWidth="1"/>
    <col min="3074" max="3074" width="5.81640625" style="5" customWidth="1"/>
    <col min="3075" max="3075" width="4" style="5" customWidth="1"/>
    <col min="3076" max="3310" width="9.1796875" style="5"/>
    <col min="3311" max="3311" width="5.26953125" style="5" customWidth="1"/>
    <col min="3312" max="3328" width="5.81640625" style="5" customWidth="1"/>
    <col min="3329" max="3329" width="0" style="5" hidden="1" customWidth="1"/>
    <col min="3330" max="3330" width="5.81640625" style="5" customWidth="1"/>
    <col min="3331" max="3331" width="4" style="5" customWidth="1"/>
    <col min="3332" max="3566" width="9.1796875" style="5"/>
    <col min="3567" max="3567" width="5.26953125" style="5" customWidth="1"/>
    <col min="3568" max="3584" width="5.81640625" style="5" customWidth="1"/>
    <col min="3585" max="3585" width="0" style="5" hidden="1" customWidth="1"/>
    <col min="3586" max="3586" width="5.81640625" style="5" customWidth="1"/>
    <col min="3587" max="3587" width="4" style="5" customWidth="1"/>
    <col min="3588" max="3822" width="9.1796875" style="5"/>
    <col min="3823" max="3823" width="5.26953125" style="5" customWidth="1"/>
    <col min="3824" max="3840" width="5.81640625" style="5" customWidth="1"/>
    <col min="3841" max="3841" width="0" style="5" hidden="1" customWidth="1"/>
    <col min="3842" max="3842" width="5.81640625" style="5" customWidth="1"/>
    <col min="3843" max="3843" width="4" style="5" customWidth="1"/>
    <col min="3844" max="4078" width="9.1796875" style="5"/>
    <col min="4079" max="4079" width="5.26953125" style="5" customWidth="1"/>
    <col min="4080" max="4096" width="5.81640625" style="5" customWidth="1"/>
    <col min="4097" max="4097" width="0" style="5" hidden="1" customWidth="1"/>
    <col min="4098" max="4098" width="5.81640625" style="5" customWidth="1"/>
    <col min="4099" max="4099" width="4" style="5" customWidth="1"/>
    <col min="4100" max="4334" width="9.1796875" style="5"/>
    <col min="4335" max="4335" width="5.26953125" style="5" customWidth="1"/>
    <col min="4336" max="4352" width="5.81640625" style="5" customWidth="1"/>
    <col min="4353" max="4353" width="0" style="5" hidden="1" customWidth="1"/>
    <col min="4354" max="4354" width="5.81640625" style="5" customWidth="1"/>
    <col min="4355" max="4355" width="4" style="5" customWidth="1"/>
    <col min="4356" max="4590" width="9.1796875" style="5"/>
    <col min="4591" max="4591" width="5.26953125" style="5" customWidth="1"/>
    <col min="4592" max="4608" width="5.81640625" style="5" customWidth="1"/>
    <col min="4609" max="4609" width="0" style="5" hidden="1" customWidth="1"/>
    <col min="4610" max="4610" width="5.81640625" style="5" customWidth="1"/>
    <col min="4611" max="4611" width="4" style="5" customWidth="1"/>
    <col min="4612" max="4846" width="9.1796875" style="5"/>
    <col min="4847" max="4847" width="5.26953125" style="5" customWidth="1"/>
    <col min="4848" max="4864" width="5.81640625" style="5" customWidth="1"/>
    <col min="4865" max="4865" width="0" style="5" hidden="1" customWidth="1"/>
    <col min="4866" max="4866" width="5.81640625" style="5" customWidth="1"/>
    <col min="4867" max="4867" width="4" style="5" customWidth="1"/>
    <col min="4868" max="5102" width="9.1796875" style="5"/>
    <col min="5103" max="5103" width="5.26953125" style="5" customWidth="1"/>
    <col min="5104" max="5120" width="5.81640625" style="5" customWidth="1"/>
    <col min="5121" max="5121" width="0" style="5" hidden="1" customWidth="1"/>
    <col min="5122" max="5122" width="5.81640625" style="5" customWidth="1"/>
    <col min="5123" max="5123" width="4" style="5" customWidth="1"/>
    <col min="5124" max="5358" width="9.1796875" style="5"/>
    <col min="5359" max="5359" width="5.26953125" style="5" customWidth="1"/>
    <col min="5360" max="5376" width="5.81640625" style="5" customWidth="1"/>
    <col min="5377" max="5377" width="0" style="5" hidden="1" customWidth="1"/>
    <col min="5378" max="5378" width="5.81640625" style="5" customWidth="1"/>
    <col min="5379" max="5379" width="4" style="5" customWidth="1"/>
    <col min="5380" max="5614" width="9.1796875" style="5"/>
    <col min="5615" max="5615" width="5.26953125" style="5" customWidth="1"/>
    <col min="5616" max="5632" width="5.81640625" style="5" customWidth="1"/>
    <col min="5633" max="5633" width="0" style="5" hidden="1" customWidth="1"/>
    <col min="5634" max="5634" width="5.81640625" style="5" customWidth="1"/>
    <col min="5635" max="5635" width="4" style="5" customWidth="1"/>
    <col min="5636" max="5870" width="9.1796875" style="5"/>
    <col min="5871" max="5871" width="5.26953125" style="5" customWidth="1"/>
    <col min="5872" max="5888" width="5.81640625" style="5" customWidth="1"/>
    <col min="5889" max="5889" width="0" style="5" hidden="1" customWidth="1"/>
    <col min="5890" max="5890" width="5.81640625" style="5" customWidth="1"/>
    <col min="5891" max="5891" width="4" style="5" customWidth="1"/>
    <col min="5892" max="6126" width="9.1796875" style="5"/>
    <col min="6127" max="6127" width="5.26953125" style="5" customWidth="1"/>
    <col min="6128" max="6144" width="5.81640625" style="5" customWidth="1"/>
    <col min="6145" max="6145" width="0" style="5" hidden="1" customWidth="1"/>
    <col min="6146" max="6146" width="5.81640625" style="5" customWidth="1"/>
    <col min="6147" max="6147" width="4" style="5" customWidth="1"/>
    <col min="6148" max="6382" width="9.1796875" style="5"/>
    <col min="6383" max="6383" width="5.26953125" style="5" customWidth="1"/>
    <col min="6384" max="6400" width="5.81640625" style="5" customWidth="1"/>
    <col min="6401" max="6401" width="0" style="5" hidden="1" customWidth="1"/>
    <col min="6402" max="6402" width="5.81640625" style="5" customWidth="1"/>
    <col min="6403" max="6403" width="4" style="5" customWidth="1"/>
    <col min="6404" max="6638" width="9.1796875" style="5"/>
    <col min="6639" max="6639" width="5.26953125" style="5" customWidth="1"/>
    <col min="6640" max="6656" width="5.81640625" style="5" customWidth="1"/>
    <col min="6657" max="6657" width="0" style="5" hidden="1" customWidth="1"/>
    <col min="6658" max="6658" width="5.81640625" style="5" customWidth="1"/>
    <col min="6659" max="6659" width="4" style="5" customWidth="1"/>
    <col min="6660" max="6894" width="9.1796875" style="5"/>
    <col min="6895" max="6895" width="5.26953125" style="5" customWidth="1"/>
    <col min="6896" max="6912" width="5.81640625" style="5" customWidth="1"/>
    <col min="6913" max="6913" width="0" style="5" hidden="1" customWidth="1"/>
    <col min="6914" max="6914" width="5.81640625" style="5" customWidth="1"/>
    <col min="6915" max="6915" width="4" style="5" customWidth="1"/>
    <col min="6916" max="7150" width="9.1796875" style="5"/>
    <col min="7151" max="7151" width="5.26953125" style="5" customWidth="1"/>
    <col min="7152" max="7168" width="5.81640625" style="5" customWidth="1"/>
    <col min="7169" max="7169" width="0" style="5" hidden="1" customWidth="1"/>
    <col min="7170" max="7170" width="5.81640625" style="5" customWidth="1"/>
    <col min="7171" max="7171" width="4" style="5" customWidth="1"/>
    <col min="7172" max="7406" width="9.1796875" style="5"/>
    <col min="7407" max="7407" width="5.26953125" style="5" customWidth="1"/>
    <col min="7408" max="7424" width="5.81640625" style="5" customWidth="1"/>
    <col min="7425" max="7425" width="0" style="5" hidden="1" customWidth="1"/>
    <col min="7426" max="7426" width="5.81640625" style="5" customWidth="1"/>
    <col min="7427" max="7427" width="4" style="5" customWidth="1"/>
    <col min="7428" max="7662" width="9.1796875" style="5"/>
    <col min="7663" max="7663" width="5.26953125" style="5" customWidth="1"/>
    <col min="7664" max="7680" width="5.81640625" style="5" customWidth="1"/>
    <col min="7681" max="7681" width="0" style="5" hidden="1" customWidth="1"/>
    <col min="7682" max="7682" width="5.81640625" style="5" customWidth="1"/>
    <col min="7683" max="7683" width="4" style="5" customWidth="1"/>
    <col min="7684" max="7918" width="9.1796875" style="5"/>
    <col min="7919" max="7919" width="5.26953125" style="5" customWidth="1"/>
    <col min="7920" max="7936" width="5.81640625" style="5" customWidth="1"/>
    <col min="7937" max="7937" width="0" style="5" hidden="1" customWidth="1"/>
    <col min="7938" max="7938" width="5.81640625" style="5" customWidth="1"/>
    <col min="7939" max="7939" width="4" style="5" customWidth="1"/>
    <col min="7940" max="8174" width="9.1796875" style="5"/>
    <col min="8175" max="8175" width="5.26953125" style="5" customWidth="1"/>
    <col min="8176" max="8192" width="5.81640625" style="5" customWidth="1"/>
    <col min="8193" max="8193" width="0" style="5" hidden="1" customWidth="1"/>
    <col min="8194" max="8194" width="5.81640625" style="5" customWidth="1"/>
    <col min="8195" max="8195" width="4" style="5" customWidth="1"/>
    <col min="8196" max="8430" width="9.1796875" style="5"/>
    <col min="8431" max="8431" width="5.26953125" style="5" customWidth="1"/>
    <col min="8432" max="8448" width="5.81640625" style="5" customWidth="1"/>
    <col min="8449" max="8449" width="0" style="5" hidden="1" customWidth="1"/>
    <col min="8450" max="8450" width="5.81640625" style="5" customWidth="1"/>
    <col min="8451" max="8451" width="4" style="5" customWidth="1"/>
    <col min="8452" max="8686" width="9.1796875" style="5"/>
    <col min="8687" max="8687" width="5.26953125" style="5" customWidth="1"/>
    <col min="8688" max="8704" width="5.81640625" style="5" customWidth="1"/>
    <col min="8705" max="8705" width="0" style="5" hidden="1" customWidth="1"/>
    <col min="8706" max="8706" width="5.81640625" style="5" customWidth="1"/>
    <col min="8707" max="8707" width="4" style="5" customWidth="1"/>
    <col min="8708" max="8942" width="9.1796875" style="5"/>
    <col min="8943" max="8943" width="5.26953125" style="5" customWidth="1"/>
    <col min="8944" max="8960" width="5.81640625" style="5" customWidth="1"/>
    <col min="8961" max="8961" width="0" style="5" hidden="1" customWidth="1"/>
    <col min="8962" max="8962" width="5.81640625" style="5" customWidth="1"/>
    <col min="8963" max="8963" width="4" style="5" customWidth="1"/>
    <col min="8964" max="9198" width="9.1796875" style="5"/>
    <col min="9199" max="9199" width="5.26953125" style="5" customWidth="1"/>
    <col min="9200" max="9216" width="5.81640625" style="5" customWidth="1"/>
    <col min="9217" max="9217" width="0" style="5" hidden="1" customWidth="1"/>
    <col min="9218" max="9218" width="5.81640625" style="5" customWidth="1"/>
    <col min="9219" max="9219" width="4" style="5" customWidth="1"/>
    <col min="9220" max="9454" width="9.1796875" style="5"/>
    <col min="9455" max="9455" width="5.26953125" style="5" customWidth="1"/>
    <col min="9456" max="9472" width="5.81640625" style="5" customWidth="1"/>
    <col min="9473" max="9473" width="0" style="5" hidden="1" customWidth="1"/>
    <col min="9474" max="9474" width="5.81640625" style="5" customWidth="1"/>
    <col min="9475" max="9475" width="4" style="5" customWidth="1"/>
    <col min="9476" max="9710" width="9.1796875" style="5"/>
    <col min="9711" max="9711" width="5.26953125" style="5" customWidth="1"/>
    <col min="9712" max="9728" width="5.81640625" style="5" customWidth="1"/>
    <col min="9729" max="9729" width="0" style="5" hidden="1" customWidth="1"/>
    <col min="9730" max="9730" width="5.81640625" style="5" customWidth="1"/>
    <col min="9731" max="9731" width="4" style="5" customWidth="1"/>
    <col min="9732" max="9966" width="9.1796875" style="5"/>
    <col min="9967" max="9967" width="5.26953125" style="5" customWidth="1"/>
    <col min="9968" max="9984" width="5.81640625" style="5" customWidth="1"/>
    <col min="9985" max="9985" width="0" style="5" hidden="1" customWidth="1"/>
    <col min="9986" max="9986" width="5.81640625" style="5" customWidth="1"/>
    <col min="9987" max="9987" width="4" style="5" customWidth="1"/>
    <col min="9988" max="10222" width="9.1796875" style="5"/>
    <col min="10223" max="10223" width="5.26953125" style="5" customWidth="1"/>
    <col min="10224" max="10240" width="5.81640625" style="5" customWidth="1"/>
    <col min="10241" max="10241" width="0" style="5" hidden="1" customWidth="1"/>
    <col min="10242" max="10242" width="5.81640625" style="5" customWidth="1"/>
    <col min="10243" max="10243" width="4" style="5" customWidth="1"/>
    <col min="10244" max="10478" width="9.1796875" style="5"/>
    <col min="10479" max="10479" width="5.26953125" style="5" customWidth="1"/>
    <col min="10480" max="10496" width="5.81640625" style="5" customWidth="1"/>
    <col min="10497" max="10497" width="0" style="5" hidden="1" customWidth="1"/>
    <col min="10498" max="10498" width="5.81640625" style="5" customWidth="1"/>
    <col min="10499" max="10499" width="4" style="5" customWidth="1"/>
    <col min="10500" max="10734" width="9.1796875" style="5"/>
    <col min="10735" max="10735" width="5.26953125" style="5" customWidth="1"/>
    <col min="10736" max="10752" width="5.81640625" style="5" customWidth="1"/>
    <col min="10753" max="10753" width="0" style="5" hidden="1" customWidth="1"/>
    <col min="10754" max="10754" width="5.81640625" style="5" customWidth="1"/>
    <col min="10755" max="10755" width="4" style="5" customWidth="1"/>
    <col min="10756" max="10990" width="9.1796875" style="5"/>
    <col min="10991" max="10991" width="5.26953125" style="5" customWidth="1"/>
    <col min="10992" max="11008" width="5.81640625" style="5" customWidth="1"/>
    <col min="11009" max="11009" width="0" style="5" hidden="1" customWidth="1"/>
    <col min="11010" max="11010" width="5.81640625" style="5" customWidth="1"/>
    <col min="11011" max="11011" width="4" style="5" customWidth="1"/>
    <col min="11012" max="11246" width="9.1796875" style="5"/>
    <col min="11247" max="11247" width="5.26953125" style="5" customWidth="1"/>
    <col min="11248" max="11264" width="5.81640625" style="5" customWidth="1"/>
    <col min="11265" max="11265" width="0" style="5" hidden="1" customWidth="1"/>
    <col min="11266" max="11266" width="5.81640625" style="5" customWidth="1"/>
    <col min="11267" max="11267" width="4" style="5" customWidth="1"/>
    <col min="11268" max="11502" width="9.1796875" style="5"/>
    <col min="11503" max="11503" width="5.26953125" style="5" customWidth="1"/>
    <col min="11504" max="11520" width="5.81640625" style="5" customWidth="1"/>
    <col min="11521" max="11521" width="0" style="5" hidden="1" customWidth="1"/>
    <col min="11522" max="11522" width="5.81640625" style="5" customWidth="1"/>
    <col min="11523" max="11523" width="4" style="5" customWidth="1"/>
    <col min="11524" max="11758" width="9.1796875" style="5"/>
    <col min="11759" max="11759" width="5.26953125" style="5" customWidth="1"/>
    <col min="11760" max="11776" width="5.81640625" style="5" customWidth="1"/>
    <col min="11777" max="11777" width="0" style="5" hidden="1" customWidth="1"/>
    <col min="11778" max="11778" width="5.81640625" style="5" customWidth="1"/>
    <col min="11779" max="11779" width="4" style="5" customWidth="1"/>
    <col min="11780" max="12014" width="9.1796875" style="5"/>
    <col min="12015" max="12015" width="5.26953125" style="5" customWidth="1"/>
    <col min="12016" max="12032" width="5.81640625" style="5" customWidth="1"/>
    <col min="12033" max="12033" width="0" style="5" hidden="1" customWidth="1"/>
    <col min="12034" max="12034" width="5.81640625" style="5" customWidth="1"/>
    <col min="12035" max="12035" width="4" style="5" customWidth="1"/>
    <col min="12036" max="12270" width="9.1796875" style="5"/>
    <col min="12271" max="12271" width="5.26953125" style="5" customWidth="1"/>
    <col min="12272" max="12288" width="5.81640625" style="5" customWidth="1"/>
    <col min="12289" max="12289" width="0" style="5" hidden="1" customWidth="1"/>
    <col min="12290" max="12290" width="5.81640625" style="5" customWidth="1"/>
    <col min="12291" max="12291" width="4" style="5" customWidth="1"/>
    <col min="12292" max="12526" width="9.1796875" style="5"/>
    <col min="12527" max="12527" width="5.26953125" style="5" customWidth="1"/>
    <col min="12528" max="12544" width="5.81640625" style="5" customWidth="1"/>
    <col min="12545" max="12545" width="0" style="5" hidden="1" customWidth="1"/>
    <col min="12546" max="12546" width="5.81640625" style="5" customWidth="1"/>
    <col min="12547" max="12547" width="4" style="5" customWidth="1"/>
    <col min="12548" max="12782" width="9.1796875" style="5"/>
    <col min="12783" max="12783" width="5.26953125" style="5" customWidth="1"/>
    <col min="12784" max="12800" width="5.81640625" style="5" customWidth="1"/>
    <col min="12801" max="12801" width="0" style="5" hidden="1" customWidth="1"/>
    <col min="12802" max="12802" width="5.81640625" style="5" customWidth="1"/>
    <col min="12803" max="12803" width="4" style="5" customWidth="1"/>
    <col min="12804" max="13038" width="9.1796875" style="5"/>
    <col min="13039" max="13039" width="5.26953125" style="5" customWidth="1"/>
    <col min="13040" max="13056" width="5.81640625" style="5" customWidth="1"/>
    <col min="13057" max="13057" width="0" style="5" hidden="1" customWidth="1"/>
    <col min="13058" max="13058" width="5.81640625" style="5" customWidth="1"/>
    <col min="13059" max="13059" width="4" style="5" customWidth="1"/>
    <col min="13060" max="13294" width="9.1796875" style="5"/>
    <col min="13295" max="13295" width="5.26953125" style="5" customWidth="1"/>
    <col min="13296" max="13312" width="5.81640625" style="5" customWidth="1"/>
    <col min="13313" max="13313" width="0" style="5" hidden="1" customWidth="1"/>
    <col min="13314" max="13314" width="5.81640625" style="5" customWidth="1"/>
    <col min="13315" max="13315" width="4" style="5" customWidth="1"/>
    <col min="13316" max="13550" width="9.1796875" style="5"/>
    <col min="13551" max="13551" width="5.26953125" style="5" customWidth="1"/>
    <col min="13552" max="13568" width="5.81640625" style="5" customWidth="1"/>
    <col min="13569" max="13569" width="0" style="5" hidden="1" customWidth="1"/>
    <col min="13570" max="13570" width="5.81640625" style="5" customWidth="1"/>
    <col min="13571" max="13571" width="4" style="5" customWidth="1"/>
    <col min="13572" max="13806" width="9.1796875" style="5"/>
    <col min="13807" max="13807" width="5.26953125" style="5" customWidth="1"/>
    <col min="13808" max="13824" width="5.81640625" style="5" customWidth="1"/>
    <col min="13825" max="13825" width="0" style="5" hidden="1" customWidth="1"/>
    <col min="13826" max="13826" width="5.81640625" style="5" customWidth="1"/>
    <col min="13827" max="13827" width="4" style="5" customWidth="1"/>
    <col min="13828" max="14062" width="9.1796875" style="5"/>
    <col min="14063" max="14063" width="5.26953125" style="5" customWidth="1"/>
    <col min="14064" max="14080" width="5.81640625" style="5" customWidth="1"/>
    <col min="14081" max="14081" width="0" style="5" hidden="1" customWidth="1"/>
    <col min="14082" max="14082" width="5.81640625" style="5" customWidth="1"/>
    <col min="14083" max="14083" width="4" style="5" customWidth="1"/>
    <col min="14084" max="14318" width="9.1796875" style="5"/>
    <col min="14319" max="14319" width="5.26953125" style="5" customWidth="1"/>
    <col min="14320" max="14336" width="5.81640625" style="5" customWidth="1"/>
    <col min="14337" max="14337" width="0" style="5" hidden="1" customWidth="1"/>
    <col min="14338" max="14338" width="5.81640625" style="5" customWidth="1"/>
    <col min="14339" max="14339" width="4" style="5" customWidth="1"/>
    <col min="14340" max="14574" width="9.1796875" style="5"/>
    <col min="14575" max="14575" width="5.26953125" style="5" customWidth="1"/>
    <col min="14576" max="14592" width="5.81640625" style="5" customWidth="1"/>
    <col min="14593" max="14593" width="0" style="5" hidden="1" customWidth="1"/>
    <col min="14594" max="14594" width="5.81640625" style="5" customWidth="1"/>
    <col min="14595" max="14595" width="4" style="5" customWidth="1"/>
    <col min="14596" max="14830" width="9.1796875" style="5"/>
    <col min="14831" max="14831" width="5.26953125" style="5" customWidth="1"/>
    <col min="14832" max="14848" width="5.81640625" style="5" customWidth="1"/>
    <col min="14849" max="14849" width="0" style="5" hidden="1" customWidth="1"/>
    <col min="14850" max="14850" width="5.81640625" style="5" customWidth="1"/>
    <col min="14851" max="14851" width="4" style="5" customWidth="1"/>
    <col min="14852" max="15086" width="9.1796875" style="5"/>
    <col min="15087" max="15087" width="5.26953125" style="5" customWidth="1"/>
    <col min="15088" max="15104" width="5.81640625" style="5" customWidth="1"/>
    <col min="15105" max="15105" width="0" style="5" hidden="1" customWidth="1"/>
    <col min="15106" max="15106" width="5.81640625" style="5" customWidth="1"/>
    <col min="15107" max="15107" width="4" style="5" customWidth="1"/>
    <col min="15108" max="15342" width="9.1796875" style="5"/>
    <col min="15343" max="15343" width="5.26953125" style="5" customWidth="1"/>
    <col min="15344" max="15360" width="5.81640625" style="5" customWidth="1"/>
    <col min="15361" max="15361" width="0" style="5" hidden="1" customWidth="1"/>
    <col min="15362" max="15362" width="5.81640625" style="5" customWidth="1"/>
    <col min="15363" max="15363" width="4" style="5" customWidth="1"/>
    <col min="15364" max="15598" width="9.1796875" style="5"/>
    <col min="15599" max="15599" width="5.26953125" style="5" customWidth="1"/>
    <col min="15600" max="15616" width="5.81640625" style="5" customWidth="1"/>
    <col min="15617" max="15617" width="0" style="5" hidden="1" customWidth="1"/>
    <col min="15618" max="15618" width="5.81640625" style="5" customWidth="1"/>
    <col min="15619" max="15619" width="4" style="5" customWidth="1"/>
    <col min="15620" max="15854" width="9.1796875" style="5"/>
    <col min="15855" max="15855" width="5.26953125" style="5" customWidth="1"/>
    <col min="15856" max="15872" width="5.81640625" style="5" customWidth="1"/>
    <col min="15873" max="15873" width="0" style="5" hidden="1" customWidth="1"/>
    <col min="15874" max="15874" width="5.81640625" style="5" customWidth="1"/>
    <col min="15875" max="15875" width="4" style="5" customWidth="1"/>
    <col min="15876" max="16110" width="9.1796875" style="5"/>
    <col min="16111" max="16111" width="5.26953125" style="5" customWidth="1"/>
    <col min="16112" max="16128" width="5.81640625" style="5" customWidth="1"/>
    <col min="16129" max="16129" width="0" style="5" hidden="1" customWidth="1"/>
    <col min="16130" max="16130" width="5.81640625" style="5" customWidth="1"/>
    <col min="16131" max="16131" width="4" style="5" customWidth="1"/>
    <col min="16132" max="16384" width="9.1796875" style="5"/>
  </cols>
  <sheetData>
    <row r="1" spans="1:16141" s="6" customFormat="1" ht="22.5" customHeight="1">
      <c r="A1" s="1"/>
      <c r="B1" s="2"/>
      <c r="C1" s="2"/>
      <c r="D1" s="1"/>
      <c r="E1" s="1"/>
      <c r="F1" s="1"/>
      <c r="G1" s="1"/>
      <c r="H1" s="3"/>
      <c r="I1" s="1"/>
      <c r="J1" s="1"/>
      <c r="K1" s="29"/>
      <c r="L1" s="4"/>
      <c r="M1" s="4"/>
      <c r="N1" s="4"/>
      <c r="O1" s="234"/>
      <c r="P1" s="23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8"/>
      <c r="J2" s="1"/>
      <c r="K2" s="29"/>
      <c r="L2" s="4"/>
      <c r="M2" s="4"/>
      <c r="N2" s="4"/>
      <c r="O2" s="234"/>
      <c r="P2" s="23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4">
      <c r="A3" s="1"/>
      <c r="B3" s="25" t="s">
        <v>525</v>
      </c>
      <c r="C3" s="25"/>
      <c r="D3" s="26"/>
      <c r="E3" s="23"/>
      <c r="F3" s="23"/>
      <c r="G3" s="23"/>
      <c r="H3" s="5"/>
      <c r="I3" s="24"/>
      <c r="J3" s="1"/>
      <c r="K3" s="29"/>
      <c r="O3" s="4"/>
      <c r="P3" s="234"/>
    </row>
    <row r="4" spans="1:16141" ht="14">
      <c r="A4" s="1"/>
      <c r="B4" s="25" t="s">
        <v>505</v>
      </c>
      <c r="C4" s="25"/>
      <c r="D4" s="26"/>
      <c r="E4" s="23"/>
      <c r="F4" s="23"/>
      <c r="G4" s="23"/>
      <c r="H4" s="5"/>
      <c r="I4" s="24"/>
      <c r="J4" s="1"/>
      <c r="K4" s="29"/>
      <c r="O4" s="4"/>
      <c r="P4" s="234"/>
    </row>
    <row r="5" spans="1:16141" ht="14">
      <c r="A5" s="1"/>
      <c r="B5" s="48" t="s">
        <v>526</v>
      </c>
      <c r="C5" s="48"/>
      <c r="D5" s="27"/>
      <c r="E5" s="23"/>
      <c r="F5" s="23"/>
      <c r="G5" s="23"/>
      <c r="H5" s="5"/>
      <c r="I5" s="24"/>
      <c r="J5" s="1"/>
      <c r="K5" s="29"/>
      <c r="O5" s="4"/>
      <c r="P5" s="234"/>
    </row>
    <row r="6" spans="1:16141" ht="34.5">
      <c r="A6" s="1"/>
      <c r="B6" s="128" t="s">
        <v>58</v>
      </c>
      <c r="C6" s="526"/>
      <c r="D6" s="34"/>
      <c r="E6" s="130"/>
      <c r="F6" s="34" t="s">
        <v>524</v>
      </c>
      <c r="G6" s="35"/>
      <c r="H6" s="36"/>
      <c r="I6" s="129" t="s">
        <v>135</v>
      </c>
      <c r="J6" s="1"/>
      <c r="K6" s="500">
        <f>L6/M6*5</f>
        <v>1</v>
      </c>
      <c r="L6" s="501">
        <f>COUNTA(B7:B11)</f>
        <v>1</v>
      </c>
      <c r="M6" s="501">
        <f>COUNTA(D7:D11)</f>
        <v>5</v>
      </c>
      <c r="O6" s="4"/>
      <c r="P6" s="234"/>
    </row>
    <row r="7" spans="1:16141" ht="27" customHeight="1">
      <c r="A7" s="1"/>
      <c r="B7" s="28" t="s">
        <v>127</v>
      </c>
      <c r="C7" s="535" t="s">
        <v>645</v>
      </c>
      <c r="D7" s="589" t="s">
        <v>675</v>
      </c>
      <c r="E7" s="589"/>
      <c r="F7" s="589"/>
      <c r="G7" s="589"/>
      <c r="H7" s="590"/>
      <c r="I7" s="37" t="str">
        <f>IF(L6=0,"",IF(L6&lt;=1,"Level 1",IF(L6&lt;=2,"Level 2",IF(L6&lt;=3,"Level 3",IF(L6&lt;=4,"Level 4",IF(L6&lt;=5,"Level 5",""))))))</f>
        <v>Level 1</v>
      </c>
      <c r="J7" s="1"/>
      <c r="K7" s="29"/>
      <c r="L7" s="502">
        <f t="shared" ref="L7:L11" si="0">COUNTA(B7)</f>
        <v>1</v>
      </c>
      <c r="O7" s="4"/>
      <c r="P7" s="236"/>
    </row>
    <row r="8" spans="1:16141" ht="27" customHeight="1">
      <c r="A8" s="1"/>
      <c r="B8" s="28"/>
      <c r="C8" s="535" t="s">
        <v>646</v>
      </c>
      <c r="D8" s="589" t="s">
        <v>676</v>
      </c>
      <c r="E8" s="589"/>
      <c r="F8" s="589"/>
      <c r="G8" s="589"/>
      <c r="H8" s="590"/>
      <c r="I8" s="504"/>
      <c r="J8" s="1"/>
      <c r="K8" s="29"/>
      <c r="L8" s="502">
        <f t="shared" si="0"/>
        <v>0</v>
      </c>
      <c r="O8" s="4"/>
      <c r="P8" s="236"/>
    </row>
    <row r="9" spans="1:16141" ht="27" customHeight="1">
      <c r="A9" s="1"/>
      <c r="B9" s="28"/>
      <c r="C9" s="535" t="s">
        <v>647</v>
      </c>
      <c r="D9" s="589" t="s">
        <v>677</v>
      </c>
      <c r="E9" s="589"/>
      <c r="F9" s="589"/>
      <c r="G9" s="589"/>
      <c r="H9" s="590"/>
      <c r="I9" s="38"/>
      <c r="J9" s="1"/>
      <c r="K9" s="29"/>
      <c r="L9" s="502">
        <f t="shared" si="0"/>
        <v>0</v>
      </c>
      <c r="O9" s="4"/>
      <c r="P9" s="236"/>
    </row>
    <row r="10" spans="1:16141" ht="27" customHeight="1">
      <c r="A10" s="1"/>
      <c r="B10" s="28"/>
      <c r="C10" s="535" t="s">
        <v>648</v>
      </c>
      <c r="D10" s="589" t="s">
        <v>678</v>
      </c>
      <c r="E10" s="589"/>
      <c r="F10" s="589"/>
      <c r="G10" s="589"/>
      <c r="H10" s="590"/>
      <c r="I10" s="38"/>
      <c r="J10" s="1"/>
      <c r="K10" s="29"/>
      <c r="L10" s="502">
        <f t="shared" si="0"/>
        <v>0</v>
      </c>
      <c r="O10" s="4"/>
      <c r="P10" s="236"/>
    </row>
    <row r="11" spans="1:16141" ht="27" customHeight="1">
      <c r="A11" s="1"/>
      <c r="B11" s="28"/>
      <c r="C11" s="535" t="s">
        <v>649</v>
      </c>
      <c r="D11" s="589" t="s">
        <v>533</v>
      </c>
      <c r="E11" s="589"/>
      <c r="F11" s="589"/>
      <c r="G11" s="589"/>
      <c r="H11" s="590"/>
      <c r="I11" s="38"/>
      <c r="J11" s="1"/>
      <c r="K11" s="29"/>
      <c r="L11" s="502">
        <f t="shared" si="0"/>
        <v>0</v>
      </c>
      <c r="O11" s="4"/>
      <c r="P11" s="236"/>
    </row>
    <row r="12" spans="1:16141" s="10" customFormat="1">
      <c r="A12" s="1"/>
      <c r="B12" s="42"/>
      <c r="C12" s="43"/>
      <c r="D12" s="43"/>
      <c r="E12" s="44"/>
      <c r="F12" s="46" t="str">
        <f>I6&amp;""</f>
        <v>TINGKAT KOMPETENSI</v>
      </c>
      <c r="G12" s="46"/>
      <c r="H12" s="43"/>
      <c r="I12" s="45"/>
      <c r="J12" s="1"/>
      <c r="K12" s="29"/>
      <c r="L12" s="9"/>
      <c r="M12" s="9"/>
      <c r="N12" s="9"/>
      <c r="O12" s="9"/>
      <c r="P12" s="236"/>
    </row>
    <row r="13" spans="1:16141" s="10" customFormat="1" ht="20.25" customHeight="1" thickBot="1">
      <c r="A13" s="1"/>
      <c r="B13" s="587" t="s">
        <v>9</v>
      </c>
      <c r="C13" s="588"/>
      <c r="D13" s="40" t="s">
        <v>508</v>
      </c>
      <c r="E13" s="41" t="s">
        <v>513</v>
      </c>
      <c r="F13" s="40" t="s">
        <v>514</v>
      </c>
      <c r="G13" s="40" t="s">
        <v>515</v>
      </c>
      <c r="H13" s="40" t="s">
        <v>516</v>
      </c>
      <c r="I13" s="13" t="s">
        <v>1</v>
      </c>
      <c r="J13" s="1"/>
      <c r="K13" s="29"/>
      <c r="L13" s="9"/>
      <c r="M13" s="9"/>
      <c r="N13" s="9"/>
      <c r="O13" s="9"/>
      <c r="P13" s="236"/>
    </row>
    <row r="14" spans="1:16141" s="10" customFormat="1" ht="18.75" customHeight="1" thickTop="1" thickBot="1">
      <c r="A14" s="1"/>
      <c r="B14" s="14">
        <v>1</v>
      </c>
      <c r="C14" s="595" t="s">
        <v>679</v>
      </c>
      <c r="D14" s="15" t="str">
        <f>IF(I7="Level 1","v","")</f>
        <v>v</v>
      </c>
      <c r="E14" s="15" t="str">
        <f>IF(I7="Level 2","v","")</f>
        <v/>
      </c>
      <c r="F14" s="15" t="str">
        <f>IF(I7="Level 3","v","")</f>
        <v/>
      </c>
      <c r="G14" s="15" t="str">
        <f>IF(I7="Level 4","v","")</f>
        <v/>
      </c>
      <c r="H14" s="15" t="str">
        <f>IF(I7="Level 5","v","")</f>
        <v/>
      </c>
      <c r="I14" s="56"/>
      <c r="J14" s="1"/>
      <c r="K14" s="503">
        <f>K6</f>
        <v>1</v>
      </c>
      <c r="L14" s="9"/>
      <c r="M14" s="9"/>
      <c r="N14" s="9"/>
      <c r="O14" s="9"/>
      <c r="P14" s="9"/>
    </row>
    <row r="15" spans="1:16141" s="10" customFormat="1" ht="124.5" customHeight="1" thickTop="1">
      <c r="A15" s="1"/>
      <c r="B15" s="16"/>
      <c r="C15" s="596"/>
      <c r="D15" s="22" t="s">
        <v>529</v>
      </c>
      <c r="E15" s="22" t="s">
        <v>530</v>
      </c>
      <c r="F15" s="22" t="s">
        <v>531</v>
      </c>
      <c r="G15" s="22" t="s">
        <v>532</v>
      </c>
      <c r="H15" s="22" t="s">
        <v>533</v>
      </c>
      <c r="I15" s="17"/>
      <c r="J15" s="1"/>
      <c r="K15" s="29"/>
      <c r="P15" s="236"/>
    </row>
    <row r="16" spans="1:16141" s="10" customFormat="1">
      <c r="A16" s="1"/>
      <c r="B16" s="20"/>
      <c r="C16" s="20"/>
      <c r="D16" s="47"/>
      <c r="E16" s="47"/>
      <c r="F16" s="47"/>
      <c r="G16" s="47"/>
      <c r="H16" s="47"/>
      <c r="I16" s="49"/>
      <c r="J16" s="1"/>
      <c r="K16" s="29"/>
      <c r="P16" s="236"/>
    </row>
    <row r="17" spans="1:16" ht="14">
      <c r="A17" s="1"/>
      <c r="B17" s="25" t="s">
        <v>505</v>
      </c>
      <c r="C17" s="25"/>
      <c r="D17" s="26"/>
      <c r="E17" s="23"/>
      <c r="F17" s="23"/>
      <c r="G17" s="23"/>
      <c r="H17" s="5"/>
      <c r="I17" s="24"/>
      <c r="J17" s="1"/>
      <c r="K17" s="29"/>
      <c r="O17" s="4"/>
      <c r="P17" s="236"/>
    </row>
    <row r="18" spans="1:16" ht="14">
      <c r="A18" s="1"/>
      <c r="B18" s="48" t="s">
        <v>527</v>
      </c>
      <c r="C18" s="48"/>
      <c r="D18" s="27"/>
      <c r="E18" s="23"/>
      <c r="F18" s="23"/>
      <c r="G18" s="23"/>
      <c r="H18" s="5"/>
      <c r="I18" s="24"/>
      <c r="J18" s="1"/>
      <c r="K18" s="29"/>
      <c r="O18" s="4"/>
      <c r="P18" s="236"/>
    </row>
    <row r="19" spans="1:16" ht="34.5">
      <c r="A19" s="1"/>
      <c r="B19" s="128" t="s">
        <v>58</v>
      </c>
      <c r="C19" s="526"/>
      <c r="D19" s="34"/>
      <c r="E19" s="130"/>
      <c r="F19" s="34" t="s">
        <v>524</v>
      </c>
      <c r="G19" s="35"/>
      <c r="H19" s="36"/>
      <c r="I19" s="129" t="s">
        <v>135</v>
      </c>
      <c r="J19" s="1"/>
      <c r="K19" s="500">
        <f>L19/M19*5</f>
        <v>0</v>
      </c>
      <c r="L19" s="501">
        <f>COUNTA(B20:B24)</f>
        <v>0</v>
      </c>
      <c r="M19" s="501">
        <f>COUNTA(D20:D24)</f>
        <v>5</v>
      </c>
      <c r="O19" s="4"/>
      <c r="P19" s="234"/>
    </row>
    <row r="20" spans="1:16" ht="27" customHeight="1">
      <c r="A20" s="1"/>
      <c r="B20" s="28"/>
      <c r="C20" s="536" t="s">
        <v>669</v>
      </c>
      <c r="D20" s="591" t="s">
        <v>534</v>
      </c>
      <c r="E20" s="591"/>
      <c r="F20" s="591"/>
      <c r="G20" s="591"/>
      <c r="H20" s="592"/>
      <c r="I20" s="37" t="str">
        <f>IF(L19=0,"",IF(L19&lt;=1,"Level 1",IF(L19&lt;=2,"Level 2",IF(L19&lt;=3,"Level 3",IF(L19&lt;=4,"Level 4",IF(L19&lt;=5,"Level 5",""))))))</f>
        <v/>
      </c>
      <c r="J20" s="1"/>
      <c r="K20" s="29"/>
      <c r="L20" s="502">
        <f t="shared" ref="L20:L24" si="1">COUNTA(B20)</f>
        <v>0</v>
      </c>
      <c r="O20" s="4"/>
      <c r="P20" s="236"/>
    </row>
    <row r="21" spans="1:16" ht="27" customHeight="1">
      <c r="A21" s="1"/>
      <c r="B21" s="28"/>
      <c r="C21" s="536" t="s">
        <v>651</v>
      </c>
      <c r="D21" s="591" t="s">
        <v>535</v>
      </c>
      <c r="E21" s="591"/>
      <c r="F21" s="591"/>
      <c r="G21" s="591"/>
      <c r="H21" s="592"/>
      <c r="I21" s="38"/>
      <c r="J21" s="1"/>
      <c r="K21" s="29"/>
      <c r="L21" s="502">
        <f t="shared" si="1"/>
        <v>0</v>
      </c>
      <c r="O21" s="4"/>
      <c r="P21" s="236"/>
    </row>
    <row r="22" spans="1:16" ht="27" customHeight="1">
      <c r="A22" s="1"/>
      <c r="B22" s="28"/>
      <c r="C22" s="536" t="s">
        <v>653</v>
      </c>
      <c r="D22" s="591" t="s">
        <v>680</v>
      </c>
      <c r="E22" s="591"/>
      <c r="F22" s="591"/>
      <c r="G22" s="591"/>
      <c r="H22" s="592"/>
      <c r="I22" s="38"/>
      <c r="J22" s="1"/>
      <c r="K22" s="29"/>
      <c r="L22" s="502">
        <f t="shared" si="1"/>
        <v>0</v>
      </c>
      <c r="O22" s="4"/>
      <c r="P22" s="236"/>
    </row>
    <row r="23" spans="1:16" ht="27" customHeight="1">
      <c r="A23" s="1"/>
      <c r="B23" s="28"/>
      <c r="C23" s="536" t="s">
        <v>655</v>
      </c>
      <c r="D23" s="591" t="s">
        <v>537</v>
      </c>
      <c r="E23" s="591"/>
      <c r="F23" s="591"/>
      <c r="G23" s="591"/>
      <c r="H23" s="592"/>
      <c r="I23" s="38"/>
      <c r="J23" s="1"/>
      <c r="K23" s="29"/>
      <c r="L23" s="502">
        <f t="shared" si="1"/>
        <v>0</v>
      </c>
      <c r="O23" s="4"/>
      <c r="P23" s="236"/>
    </row>
    <row r="24" spans="1:16" ht="27" customHeight="1">
      <c r="A24" s="1"/>
      <c r="B24" s="28"/>
      <c r="C24" s="536" t="s">
        <v>657</v>
      </c>
      <c r="D24" s="591" t="s">
        <v>681</v>
      </c>
      <c r="E24" s="591"/>
      <c r="F24" s="591"/>
      <c r="G24" s="591"/>
      <c r="H24" s="592"/>
      <c r="I24" s="39"/>
      <c r="J24" s="1"/>
      <c r="K24" s="29"/>
      <c r="L24" s="502">
        <f t="shared" si="1"/>
        <v>0</v>
      </c>
      <c r="O24" s="4"/>
      <c r="P24" s="236"/>
    </row>
    <row r="25" spans="1:16" s="10" customFormat="1">
      <c r="A25" s="1"/>
      <c r="B25" s="42"/>
      <c r="C25" s="43"/>
      <c r="D25" s="43"/>
      <c r="E25" s="44"/>
      <c r="F25" s="46" t="str">
        <f>I19&amp;""</f>
        <v>TINGKAT KOMPETENSI</v>
      </c>
      <c r="G25" s="46"/>
      <c r="H25" s="43"/>
      <c r="I25" s="45"/>
      <c r="J25" s="1"/>
      <c r="K25" s="29"/>
      <c r="L25" s="9"/>
      <c r="M25" s="9"/>
      <c r="N25" s="9"/>
      <c r="O25" s="9"/>
      <c r="P25" s="236"/>
    </row>
    <row r="26" spans="1:16" s="10" customFormat="1" ht="20.25" customHeight="1" thickBot="1">
      <c r="A26" s="1"/>
      <c r="B26" s="587" t="s">
        <v>9</v>
      </c>
      <c r="C26" s="588"/>
      <c r="D26" s="40" t="s">
        <v>508</v>
      </c>
      <c r="E26" s="41" t="s">
        <v>513</v>
      </c>
      <c r="F26" s="40" t="s">
        <v>514</v>
      </c>
      <c r="G26" s="40" t="s">
        <v>515</v>
      </c>
      <c r="H26" s="40" t="s">
        <v>516</v>
      </c>
      <c r="I26" s="13" t="s">
        <v>1</v>
      </c>
      <c r="J26" s="1"/>
      <c r="K26" s="29"/>
      <c r="L26" s="9"/>
      <c r="M26" s="9"/>
      <c r="N26" s="9"/>
      <c r="O26" s="9"/>
      <c r="P26" s="236"/>
    </row>
    <row r="27" spans="1:16" s="10" customFormat="1" ht="18.75" customHeight="1" thickTop="1" thickBot="1">
      <c r="A27" s="1"/>
      <c r="B27" s="14" t="s">
        <v>137</v>
      </c>
      <c r="C27" s="595" t="s">
        <v>679</v>
      </c>
      <c r="D27" s="15" t="str">
        <f>IF(I20="Level 1","v","")</f>
        <v/>
      </c>
      <c r="E27" s="15" t="str">
        <f>IF(I20="Level 2","v","")</f>
        <v/>
      </c>
      <c r="F27" s="15" t="str">
        <f>IF(I20="Level 3","v","")</f>
        <v/>
      </c>
      <c r="G27" s="15" t="str">
        <f>IF(I20="Level 4","v","")</f>
        <v/>
      </c>
      <c r="H27" s="15" t="str">
        <f>IF(I20="Level 5","v","")</f>
        <v/>
      </c>
      <c r="I27" s="57" t="str">
        <f>IF(I20="Berkembang",1,IF(I20="Layak",2,IF(I20="Cakap",3,IF(I20="Mahir",4,""))))</f>
        <v/>
      </c>
      <c r="J27" s="1"/>
      <c r="K27" s="503">
        <f>K19</f>
        <v>0</v>
      </c>
      <c r="L27" s="9"/>
      <c r="M27" s="9"/>
      <c r="N27" s="9"/>
      <c r="O27" s="9"/>
      <c r="P27" s="236"/>
    </row>
    <row r="28" spans="1:16" s="10" customFormat="1" ht="103.5" customHeight="1" thickTop="1">
      <c r="A28" s="1"/>
      <c r="B28" s="16"/>
      <c r="C28" s="596"/>
      <c r="D28" s="22" t="s">
        <v>534</v>
      </c>
      <c r="E28" s="22" t="s">
        <v>535</v>
      </c>
      <c r="F28" s="22" t="s">
        <v>536</v>
      </c>
      <c r="G28" s="22" t="s">
        <v>537</v>
      </c>
      <c r="H28" s="22" t="s">
        <v>538</v>
      </c>
      <c r="I28" s="17"/>
      <c r="J28" s="1"/>
      <c r="K28" s="29"/>
      <c r="P28" s="236"/>
    </row>
    <row r="29" spans="1:16" ht="14">
      <c r="A29" s="1"/>
      <c r="B29" s="50"/>
      <c r="C29" s="50"/>
      <c r="D29" s="50"/>
      <c r="E29" s="51"/>
      <c r="F29" s="51"/>
      <c r="G29" s="51"/>
      <c r="H29" s="52"/>
      <c r="I29" s="53"/>
      <c r="J29" s="1"/>
      <c r="K29" s="29"/>
      <c r="O29" s="4"/>
      <c r="P29" s="236"/>
    </row>
    <row r="30" spans="1:16" ht="14">
      <c r="A30" s="1"/>
      <c r="B30" s="25" t="s">
        <v>505</v>
      </c>
      <c r="C30" s="25"/>
      <c r="D30" s="26"/>
      <c r="E30" s="23"/>
      <c r="F30" s="23"/>
      <c r="G30" s="23"/>
      <c r="H30" s="5"/>
      <c r="I30" s="24"/>
      <c r="J30" s="1"/>
      <c r="K30" s="29"/>
      <c r="O30" s="4"/>
      <c r="P30" s="236"/>
    </row>
    <row r="31" spans="1:16" ht="14">
      <c r="A31" s="1"/>
      <c r="B31" s="48" t="s">
        <v>528</v>
      </c>
      <c r="C31" s="48"/>
      <c r="D31" s="27"/>
      <c r="E31" s="23"/>
      <c r="F31" s="23"/>
      <c r="G31" s="23"/>
      <c r="H31" s="5"/>
      <c r="I31" s="24"/>
      <c r="J31" s="1"/>
      <c r="K31" s="29"/>
      <c r="O31" s="4"/>
      <c r="P31" s="236"/>
    </row>
    <row r="32" spans="1:16" ht="34.5">
      <c r="A32" s="1"/>
      <c r="B32" s="128" t="s">
        <v>58</v>
      </c>
      <c r="C32" s="526"/>
      <c r="D32" s="34"/>
      <c r="E32" s="130"/>
      <c r="F32" s="34" t="s">
        <v>524</v>
      </c>
      <c r="G32" s="35"/>
      <c r="H32" s="36"/>
      <c r="I32" s="129" t="s">
        <v>135</v>
      </c>
      <c r="J32" s="1"/>
      <c r="K32" s="500">
        <f>L32/M32*5</f>
        <v>0</v>
      </c>
      <c r="L32" s="501">
        <f>COUNTA(B33:B37)</f>
        <v>0</v>
      </c>
      <c r="M32" s="501">
        <f>COUNTA(D33:D37)</f>
        <v>5</v>
      </c>
      <c r="O32" s="4"/>
      <c r="P32" s="234"/>
    </row>
    <row r="33" spans="1:16141" ht="27" customHeight="1">
      <c r="A33" s="1"/>
      <c r="B33" s="28"/>
      <c r="C33" s="537" t="s">
        <v>671</v>
      </c>
      <c r="D33" s="589" t="s">
        <v>672</v>
      </c>
      <c r="E33" s="589"/>
      <c r="F33" s="589"/>
      <c r="G33" s="589"/>
      <c r="H33" s="590"/>
      <c r="I33" s="37" t="str">
        <f>IF(L32=0,"",IF(L32&lt;=1,"Level 1",IF(L32&lt;=2,"Level 2",IF(L32&lt;=3,"Level 3",IF(L32&lt;=4,"Level 4",IF(L32&lt;=5,"Level 5",""))))))</f>
        <v/>
      </c>
      <c r="J33" s="1"/>
      <c r="K33" s="29"/>
      <c r="L33" s="502">
        <f t="shared" ref="L33:L37" si="2">COUNTA(B33)</f>
        <v>0</v>
      </c>
      <c r="O33" s="4"/>
      <c r="P33" s="236"/>
    </row>
    <row r="34" spans="1:16141" ht="27" customHeight="1">
      <c r="A34" s="1"/>
      <c r="B34" s="28"/>
      <c r="C34" s="537" t="s">
        <v>652</v>
      </c>
      <c r="D34" s="589" t="s">
        <v>540</v>
      </c>
      <c r="E34" s="589"/>
      <c r="F34" s="589"/>
      <c r="G34" s="589"/>
      <c r="H34" s="590"/>
      <c r="I34" s="38"/>
      <c r="J34" s="1"/>
      <c r="K34" s="29"/>
      <c r="L34" s="502">
        <f t="shared" si="2"/>
        <v>0</v>
      </c>
      <c r="O34" s="4"/>
      <c r="P34" s="236"/>
    </row>
    <row r="35" spans="1:16141" ht="27" customHeight="1">
      <c r="A35" s="1"/>
      <c r="B35" s="28"/>
      <c r="C35" s="537" t="s">
        <v>654</v>
      </c>
      <c r="D35" s="589" t="s">
        <v>541</v>
      </c>
      <c r="E35" s="589"/>
      <c r="F35" s="589"/>
      <c r="G35" s="589"/>
      <c r="H35" s="590"/>
      <c r="I35" s="38"/>
      <c r="J35" s="1"/>
      <c r="K35" s="29"/>
      <c r="L35" s="502">
        <f t="shared" si="2"/>
        <v>0</v>
      </c>
      <c r="O35" s="4"/>
      <c r="P35" s="236"/>
    </row>
    <row r="36" spans="1:16141" ht="27" customHeight="1">
      <c r="A36" s="1"/>
      <c r="B36" s="28"/>
      <c r="C36" s="537" t="s">
        <v>656</v>
      </c>
      <c r="D36" s="589" t="s">
        <v>542</v>
      </c>
      <c r="E36" s="589"/>
      <c r="F36" s="589"/>
      <c r="G36" s="589"/>
      <c r="H36" s="590"/>
      <c r="I36" s="38"/>
      <c r="J36" s="1"/>
      <c r="K36" s="29"/>
      <c r="L36" s="502">
        <f t="shared" si="2"/>
        <v>0</v>
      </c>
      <c r="O36" s="4"/>
      <c r="P36" s="236"/>
    </row>
    <row r="37" spans="1:16141" ht="27" customHeight="1">
      <c r="A37" s="1"/>
      <c r="B37" s="28"/>
      <c r="C37" s="537" t="s">
        <v>650</v>
      </c>
      <c r="D37" s="589" t="s">
        <v>682</v>
      </c>
      <c r="E37" s="589"/>
      <c r="F37" s="589"/>
      <c r="G37" s="589"/>
      <c r="H37" s="590"/>
      <c r="I37" s="39"/>
      <c r="J37" s="1"/>
      <c r="K37" s="29"/>
      <c r="L37" s="502">
        <f t="shared" si="2"/>
        <v>0</v>
      </c>
      <c r="O37" s="4"/>
      <c r="P37" s="236"/>
    </row>
    <row r="38" spans="1:16141" s="10" customFormat="1">
      <c r="A38" s="1"/>
      <c r="B38" s="42"/>
      <c r="C38" s="43"/>
      <c r="D38" s="43"/>
      <c r="E38" s="44"/>
      <c r="F38" s="46" t="str">
        <f>I32&amp;""</f>
        <v>TINGKAT KOMPETENSI</v>
      </c>
      <c r="G38" s="46"/>
      <c r="H38" s="43"/>
      <c r="I38" s="45"/>
      <c r="J38" s="1"/>
      <c r="K38" s="29"/>
      <c r="L38" s="9"/>
      <c r="M38" s="9"/>
      <c r="N38" s="9"/>
      <c r="O38" s="9"/>
      <c r="P38" s="236"/>
    </row>
    <row r="39" spans="1:16141" s="10" customFormat="1" ht="20.25" customHeight="1" thickBot="1">
      <c r="A39" s="1"/>
      <c r="B39" s="587" t="s">
        <v>9</v>
      </c>
      <c r="C39" s="588"/>
      <c r="D39" s="40" t="s">
        <v>508</v>
      </c>
      <c r="E39" s="41" t="s">
        <v>513</v>
      </c>
      <c r="F39" s="40" t="s">
        <v>514</v>
      </c>
      <c r="G39" s="40" t="s">
        <v>515</v>
      </c>
      <c r="H39" s="40" t="s">
        <v>516</v>
      </c>
      <c r="I39" s="13" t="s">
        <v>1</v>
      </c>
      <c r="J39" s="1"/>
      <c r="K39" s="29"/>
      <c r="L39" s="9"/>
      <c r="M39" s="9"/>
      <c r="N39" s="9"/>
      <c r="O39" s="9"/>
      <c r="P39" s="236"/>
    </row>
    <row r="40" spans="1:16141" s="10" customFormat="1" ht="18.75" customHeight="1" thickTop="1" thickBot="1">
      <c r="A40" s="1"/>
      <c r="B40" s="14" t="s">
        <v>138</v>
      </c>
      <c r="C40" s="595" t="s">
        <v>679</v>
      </c>
      <c r="D40" s="15" t="str">
        <f>IF(I33="Level 1","v","")</f>
        <v/>
      </c>
      <c r="E40" s="15" t="str">
        <f>IF(I33="Level 2","v","")</f>
        <v/>
      </c>
      <c r="F40" s="15" t="str">
        <f>IF(I33="Level 3","v","")</f>
        <v/>
      </c>
      <c r="G40" s="15" t="str">
        <f>IF(I33="Level 4","v","")</f>
        <v/>
      </c>
      <c r="H40" s="15" t="str">
        <f>IF(I33="Level 5","v","")</f>
        <v/>
      </c>
      <c r="I40" s="57" t="str">
        <f>IF(I33="Berkembang",1,IF(I33="Layak",2,IF(I33="Cakap",3,IF(I33="Mahir",4,""))))</f>
        <v/>
      </c>
      <c r="J40" s="1"/>
      <c r="K40" s="503">
        <f>K32</f>
        <v>0</v>
      </c>
      <c r="L40" s="9"/>
      <c r="M40" s="9"/>
      <c r="N40" s="9"/>
      <c r="O40" s="9"/>
      <c r="P40" s="236"/>
    </row>
    <row r="41" spans="1:16141" s="10" customFormat="1" ht="110.25" customHeight="1" thickTop="1">
      <c r="A41" s="1"/>
      <c r="B41" s="16"/>
      <c r="C41" s="596"/>
      <c r="D41" s="22" t="s">
        <v>539</v>
      </c>
      <c r="E41" s="22" t="s">
        <v>540</v>
      </c>
      <c r="F41" s="22" t="s">
        <v>541</v>
      </c>
      <c r="G41" s="22" t="s">
        <v>542</v>
      </c>
      <c r="H41" s="22" t="s">
        <v>543</v>
      </c>
      <c r="I41" s="17"/>
      <c r="J41" s="1"/>
      <c r="K41" s="29"/>
      <c r="P41" s="236"/>
    </row>
    <row r="42" spans="1:16141" ht="14">
      <c r="A42" s="1"/>
      <c r="B42" s="21"/>
      <c r="C42" s="21"/>
      <c r="D42" s="21"/>
      <c r="E42" s="23"/>
      <c r="F42" s="23"/>
      <c r="G42" s="23"/>
      <c r="H42" s="5"/>
      <c r="I42" s="54"/>
      <c r="J42" s="1"/>
      <c r="K42" s="29"/>
      <c r="O42" s="4"/>
      <c r="P42" s="236"/>
    </row>
    <row r="43" spans="1:16141" s="4" customFormat="1" ht="31.5" customHeight="1">
      <c r="A43" s="1"/>
      <c r="B43" s="2"/>
      <c r="C43" s="2"/>
      <c r="D43" s="1"/>
      <c r="E43" s="1"/>
      <c r="F43" s="1"/>
      <c r="G43" s="1"/>
      <c r="H43" s="1"/>
      <c r="I43" s="3"/>
      <c r="J43" s="1"/>
      <c r="K43" s="29"/>
      <c r="P43" s="424"/>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row>
    <row r="44" spans="1:16141">
      <c r="O44" s="424"/>
      <c r="P44" s="425"/>
    </row>
    <row r="45" spans="1:16141">
      <c r="O45" s="424"/>
      <c r="P45" s="425"/>
    </row>
    <row r="46" spans="1:16141">
      <c r="O46" s="424"/>
      <c r="P46" s="425"/>
    </row>
    <row r="47" spans="1:16141">
      <c r="O47" s="424"/>
      <c r="P47" s="425"/>
    </row>
    <row r="48" spans="1:16141">
      <c r="O48" s="424"/>
      <c r="P48" s="425"/>
    </row>
    <row r="49" spans="15:16">
      <c r="O49" s="424"/>
      <c r="P49" s="425"/>
    </row>
    <row r="50" spans="15:16">
      <c r="O50" s="424"/>
      <c r="P50" s="425"/>
    </row>
    <row r="51" spans="15:16">
      <c r="O51" s="424"/>
      <c r="P51" s="425"/>
    </row>
    <row r="52" spans="15:16">
      <c r="O52" s="424"/>
      <c r="P52" s="425"/>
    </row>
    <row r="53" spans="15:16">
      <c r="O53" s="424"/>
      <c r="P53" s="425"/>
    </row>
    <row r="54" spans="15:16">
      <c r="O54" s="424"/>
      <c r="P54" s="425"/>
    </row>
    <row r="55" spans="15:16">
      <c r="O55" s="424"/>
      <c r="P55" s="425"/>
    </row>
  </sheetData>
  <sheetProtection password="CC3D" sheet="1" objects="1" scenarios="1"/>
  <protectedRanges>
    <protectedRange sqref="B7:B11 B20:B24 B33:B37" name="Range4_1_6"/>
  </protectedRanges>
  <mergeCells count="21">
    <mergeCell ref="D20:H20"/>
    <mergeCell ref="D21:H21"/>
    <mergeCell ref="D22:H22"/>
    <mergeCell ref="D23:H23"/>
    <mergeCell ref="D24:H24"/>
    <mergeCell ref="D7:H7"/>
    <mergeCell ref="D8:H8"/>
    <mergeCell ref="D9:H9"/>
    <mergeCell ref="D10:H10"/>
    <mergeCell ref="D11:H11"/>
    <mergeCell ref="D33:H33"/>
    <mergeCell ref="D34:H34"/>
    <mergeCell ref="D35:H35"/>
    <mergeCell ref="D36:H36"/>
    <mergeCell ref="D37:H37"/>
    <mergeCell ref="C40:C41"/>
    <mergeCell ref="B13:C13"/>
    <mergeCell ref="C14:C15"/>
    <mergeCell ref="B26:C26"/>
    <mergeCell ref="C27:C28"/>
    <mergeCell ref="B39:C39"/>
  </mergeCells>
  <conditionalFormatting sqref="B7:C11 B20:C24 B33:C37">
    <cfRule type="cellIs" dxfId="50" priority="14" operator="between">
      <formula>"v"</formula>
      <formula>"v"</formula>
    </cfRule>
  </conditionalFormatting>
  <conditionalFormatting sqref="D14:H14">
    <cfRule type="cellIs" dxfId="49" priority="18" operator="between">
      <formula>"v"</formula>
      <formula>"v"</formula>
    </cfRule>
  </conditionalFormatting>
  <conditionalFormatting sqref="D27:H27">
    <cfRule type="cellIs" dxfId="48" priority="10" operator="between">
      <formula>"v"</formula>
      <formula>"v"</formula>
    </cfRule>
  </conditionalFormatting>
  <conditionalFormatting sqref="D40:H40">
    <cfRule type="cellIs" dxfId="47" priority="2" operator="between">
      <formula>"v"</formula>
      <formula>"v"</formula>
    </cfRule>
  </conditionalFormatting>
  <hyperlinks>
    <hyperlink ref="J15" location="'A1'!A1" display="A1" xr:uid="{00000000-0004-0000-0400-000000000000}"/>
    <hyperlink ref="J28" location="'A1'!A1" display="A1" xr:uid="{00000000-0004-0000-0400-000001000000}"/>
    <hyperlink ref="J42" location="'A1'!A1" display="A1" xr:uid="{00000000-0004-0000-0400-000002000000}"/>
  </hyperlinks>
  <printOptions horizontalCentered="1"/>
  <pageMargins left="0.78740157480314965" right="0.59055118110236227" top="0.59055118110236227" bottom="0.59055118110236227" header="0.39370078740157483" footer="0.39370078740157483"/>
  <pageSetup paperSize="9" scale="65" orientation="portrait" horizontalDpi="4294967293" verticalDpi="300" r:id="rId1"/>
  <headerFooter alignWithMargins="0">
    <oddFooter>&amp;LINSTRUMEN PENILAIAN&amp;CKOMPETENSI DAN PENGEMBANGAN PROFESI GURU&amp;RHal.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WVU43"/>
  <sheetViews>
    <sheetView showGridLines="0" tabSelected="1" zoomScaleNormal="100" zoomScaleSheetLayoutView="70" workbookViewId="0">
      <pane xSplit="3" ySplit="3" topLeftCell="D14" activePane="bottomRight" state="frozen"/>
      <selection pane="topRight" activeCell="D1" sqref="D1"/>
      <selection pane="bottomLeft" activeCell="A4" sqref="A4"/>
      <selection pane="bottomRight" activeCell="B21" sqref="B21"/>
    </sheetView>
  </sheetViews>
  <sheetFormatPr defaultRowHeight="13"/>
  <cols>
    <col min="1" max="1" width="5.26953125" style="5" customWidth="1"/>
    <col min="2" max="3" width="6.26953125" style="7" customWidth="1"/>
    <col min="4" max="7" width="19.81640625" style="5" customWidth="1"/>
    <col min="8" max="8" width="19.81640625" style="8" customWidth="1"/>
    <col min="9" max="9" width="13.54296875" style="5" customWidth="1"/>
    <col min="10" max="10" width="7" style="31" customWidth="1"/>
    <col min="11" max="13" width="5.81640625" style="4" hidden="1" customWidth="1"/>
    <col min="14" max="14" width="5.81640625" style="4" customWidth="1"/>
    <col min="15" max="15" width="2.1796875" style="234" customWidth="1"/>
    <col min="16" max="16" width="76.1796875" style="235" customWidth="1"/>
    <col min="17" max="238" width="9.1796875" style="5"/>
    <col min="239" max="239" width="5.26953125" style="5" customWidth="1"/>
    <col min="240" max="256" width="5.81640625" style="5" customWidth="1"/>
    <col min="257" max="257" width="0" style="5" hidden="1" customWidth="1"/>
    <col min="258" max="258" width="5.81640625" style="5" customWidth="1"/>
    <col min="259" max="259" width="4" style="5" customWidth="1"/>
    <col min="260" max="494" width="9.1796875" style="5"/>
    <col min="495" max="495" width="5.26953125" style="5" customWidth="1"/>
    <col min="496" max="512" width="5.81640625" style="5" customWidth="1"/>
    <col min="513" max="513" width="0" style="5" hidden="1" customWidth="1"/>
    <col min="514" max="514" width="5.81640625" style="5" customWidth="1"/>
    <col min="515" max="515" width="4" style="5" customWidth="1"/>
    <col min="516" max="750" width="9.1796875" style="5"/>
    <col min="751" max="751" width="5.26953125" style="5" customWidth="1"/>
    <col min="752" max="768" width="5.81640625" style="5" customWidth="1"/>
    <col min="769" max="769" width="0" style="5" hidden="1" customWidth="1"/>
    <col min="770" max="770" width="5.81640625" style="5" customWidth="1"/>
    <col min="771" max="771" width="4" style="5" customWidth="1"/>
    <col min="772" max="1006" width="9.1796875" style="5"/>
    <col min="1007" max="1007" width="5.26953125" style="5" customWidth="1"/>
    <col min="1008" max="1024" width="5.81640625" style="5" customWidth="1"/>
    <col min="1025" max="1025" width="0" style="5" hidden="1" customWidth="1"/>
    <col min="1026" max="1026" width="5.81640625" style="5" customWidth="1"/>
    <col min="1027" max="1027" width="4" style="5" customWidth="1"/>
    <col min="1028" max="1262" width="9.1796875" style="5"/>
    <col min="1263" max="1263" width="5.26953125" style="5" customWidth="1"/>
    <col min="1264" max="1280" width="5.81640625" style="5" customWidth="1"/>
    <col min="1281" max="1281" width="0" style="5" hidden="1" customWidth="1"/>
    <col min="1282" max="1282" width="5.81640625" style="5" customWidth="1"/>
    <col min="1283" max="1283" width="4" style="5" customWidth="1"/>
    <col min="1284" max="1518" width="9.1796875" style="5"/>
    <col min="1519" max="1519" width="5.26953125" style="5" customWidth="1"/>
    <col min="1520" max="1536" width="5.81640625" style="5" customWidth="1"/>
    <col min="1537" max="1537" width="0" style="5" hidden="1" customWidth="1"/>
    <col min="1538" max="1538" width="5.81640625" style="5" customWidth="1"/>
    <col min="1539" max="1539" width="4" style="5" customWidth="1"/>
    <col min="1540" max="1774" width="9.1796875" style="5"/>
    <col min="1775" max="1775" width="5.26953125" style="5" customWidth="1"/>
    <col min="1776" max="1792" width="5.81640625" style="5" customWidth="1"/>
    <col min="1793" max="1793" width="0" style="5" hidden="1" customWidth="1"/>
    <col min="1794" max="1794" width="5.81640625" style="5" customWidth="1"/>
    <col min="1795" max="1795" width="4" style="5" customWidth="1"/>
    <col min="1796" max="2030" width="9.1796875" style="5"/>
    <col min="2031" max="2031" width="5.26953125" style="5" customWidth="1"/>
    <col min="2032" max="2048" width="5.81640625" style="5" customWidth="1"/>
    <col min="2049" max="2049" width="0" style="5" hidden="1" customWidth="1"/>
    <col min="2050" max="2050" width="5.81640625" style="5" customWidth="1"/>
    <col min="2051" max="2051" width="4" style="5" customWidth="1"/>
    <col min="2052" max="2286" width="9.1796875" style="5"/>
    <col min="2287" max="2287" width="5.26953125" style="5" customWidth="1"/>
    <col min="2288" max="2304" width="5.81640625" style="5" customWidth="1"/>
    <col min="2305" max="2305" width="0" style="5" hidden="1" customWidth="1"/>
    <col min="2306" max="2306" width="5.81640625" style="5" customWidth="1"/>
    <col min="2307" max="2307" width="4" style="5" customWidth="1"/>
    <col min="2308" max="2542" width="9.1796875" style="5"/>
    <col min="2543" max="2543" width="5.26953125" style="5" customWidth="1"/>
    <col min="2544" max="2560" width="5.81640625" style="5" customWidth="1"/>
    <col min="2561" max="2561" width="0" style="5" hidden="1" customWidth="1"/>
    <col min="2562" max="2562" width="5.81640625" style="5" customWidth="1"/>
    <col min="2563" max="2563" width="4" style="5" customWidth="1"/>
    <col min="2564" max="2798" width="9.1796875" style="5"/>
    <col min="2799" max="2799" width="5.26953125" style="5" customWidth="1"/>
    <col min="2800" max="2816" width="5.81640625" style="5" customWidth="1"/>
    <col min="2817" max="2817" width="0" style="5" hidden="1" customWidth="1"/>
    <col min="2818" max="2818" width="5.81640625" style="5" customWidth="1"/>
    <col min="2819" max="2819" width="4" style="5" customWidth="1"/>
    <col min="2820" max="3054" width="9.1796875" style="5"/>
    <col min="3055" max="3055" width="5.26953125" style="5" customWidth="1"/>
    <col min="3056" max="3072" width="5.81640625" style="5" customWidth="1"/>
    <col min="3073" max="3073" width="0" style="5" hidden="1" customWidth="1"/>
    <col min="3074" max="3074" width="5.81640625" style="5" customWidth="1"/>
    <col min="3075" max="3075" width="4" style="5" customWidth="1"/>
    <col min="3076" max="3310" width="9.1796875" style="5"/>
    <col min="3311" max="3311" width="5.26953125" style="5" customWidth="1"/>
    <col min="3312" max="3328" width="5.81640625" style="5" customWidth="1"/>
    <col min="3329" max="3329" width="0" style="5" hidden="1" customWidth="1"/>
    <col min="3330" max="3330" width="5.81640625" style="5" customWidth="1"/>
    <col min="3331" max="3331" width="4" style="5" customWidth="1"/>
    <col min="3332" max="3566" width="9.1796875" style="5"/>
    <col min="3567" max="3567" width="5.26953125" style="5" customWidth="1"/>
    <col min="3568" max="3584" width="5.81640625" style="5" customWidth="1"/>
    <col min="3585" max="3585" width="0" style="5" hidden="1" customWidth="1"/>
    <col min="3586" max="3586" width="5.81640625" style="5" customWidth="1"/>
    <col min="3587" max="3587" width="4" style="5" customWidth="1"/>
    <col min="3588" max="3822" width="9.1796875" style="5"/>
    <col min="3823" max="3823" width="5.26953125" style="5" customWidth="1"/>
    <col min="3824" max="3840" width="5.81640625" style="5" customWidth="1"/>
    <col min="3841" max="3841" width="0" style="5" hidden="1" customWidth="1"/>
    <col min="3842" max="3842" width="5.81640625" style="5" customWidth="1"/>
    <col min="3843" max="3843" width="4" style="5" customWidth="1"/>
    <col min="3844" max="4078" width="9.1796875" style="5"/>
    <col min="4079" max="4079" width="5.26953125" style="5" customWidth="1"/>
    <col min="4080" max="4096" width="5.81640625" style="5" customWidth="1"/>
    <col min="4097" max="4097" width="0" style="5" hidden="1" customWidth="1"/>
    <col min="4098" max="4098" width="5.81640625" style="5" customWidth="1"/>
    <col min="4099" max="4099" width="4" style="5" customWidth="1"/>
    <col min="4100" max="4334" width="9.1796875" style="5"/>
    <col min="4335" max="4335" width="5.26953125" style="5" customWidth="1"/>
    <col min="4336" max="4352" width="5.81640625" style="5" customWidth="1"/>
    <col min="4353" max="4353" width="0" style="5" hidden="1" customWidth="1"/>
    <col min="4354" max="4354" width="5.81640625" style="5" customWidth="1"/>
    <col min="4355" max="4355" width="4" style="5" customWidth="1"/>
    <col min="4356" max="4590" width="9.1796875" style="5"/>
    <col min="4591" max="4591" width="5.26953125" style="5" customWidth="1"/>
    <col min="4592" max="4608" width="5.81640625" style="5" customWidth="1"/>
    <col min="4609" max="4609" width="0" style="5" hidden="1" customWidth="1"/>
    <col min="4610" max="4610" width="5.81640625" style="5" customWidth="1"/>
    <col min="4611" max="4611" width="4" style="5" customWidth="1"/>
    <col min="4612" max="4846" width="9.1796875" style="5"/>
    <col min="4847" max="4847" width="5.26953125" style="5" customWidth="1"/>
    <col min="4848" max="4864" width="5.81640625" style="5" customWidth="1"/>
    <col min="4865" max="4865" width="0" style="5" hidden="1" customWidth="1"/>
    <col min="4866" max="4866" width="5.81640625" style="5" customWidth="1"/>
    <col min="4867" max="4867" width="4" style="5" customWidth="1"/>
    <col min="4868" max="5102" width="9.1796875" style="5"/>
    <col min="5103" max="5103" width="5.26953125" style="5" customWidth="1"/>
    <col min="5104" max="5120" width="5.81640625" style="5" customWidth="1"/>
    <col min="5121" max="5121" width="0" style="5" hidden="1" customWidth="1"/>
    <col min="5122" max="5122" width="5.81640625" style="5" customWidth="1"/>
    <col min="5123" max="5123" width="4" style="5" customWidth="1"/>
    <col min="5124" max="5358" width="9.1796875" style="5"/>
    <col min="5359" max="5359" width="5.26953125" style="5" customWidth="1"/>
    <col min="5360" max="5376" width="5.81640625" style="5" customWidth="1"/>
    <col min="5377" max="5377" width="0" style="5" hidden="1" customWidth="1"/>
    <col min="5378" max="5378" width="5.81640625" style="5" customWidth="1"/>
    <col min="5379" max="5379" width="4" style="5" customWidth="1"/>
    <col min="5380" max="5614" width="9.1796875" style="5"/>
    <col min="5615" max="5615" width="5.26953125" style="5" customWidth="1"/>
    <col min="5616" max="5632" width="5.81640625" style="5" customWidth="1"/>
    <col min="5633" max="5633" width="0" style="5" hidden="1" customWidth="1"/>
    <col min="5634" max="5634" width="5.81640625" style="5" customWidth="1"/>
    <col min="5635" max="5635" width="4" style="5" customWidth="1"/>
    <col min="5636" max="5870" width="9.1796875" style="5"/>
    <col min="5871" max="5871" width="5.26953125" style="5" customWidth="1"/>
    <col min="5872" max="5888" width="5.81640625" style="5" customWidth="1"/>
    <col min="5889" max="5889" width="0" style="5" hidden="1" customWidth="1"/>
    <col min="5890" max="5890" width="5.81640625" style="5" customWidth="1"/>
    <col min="5891" max="5891" width="4" style="5" customWidth="1"/>
    <col min="5892" max="6126" width="9.1796875" style="5"/>
    <col min="6127" max="6127" width="5.26953125" style="5" customWidth="1"/>
    <col min="6128" max="6144" width="5.81640625" style="5" customWidth="1"/>
    <col min="6145" max="6145" width="0" style="5" hidden="1" customWidth="1"/>
    <col min="6146" max="6146" width="5.81640625" style="5" customWidth="1"/>
    <col min="6147" max="6147" width="4" style="5" customWidth="1"/>
    <col min="6148" max="6382" width="9.1796875" style="5"/>
    <col min="6383" max="6383" width="5.26953125" style="5" customWidth="1"/>
    <col min="6384" max="6400" width="5.81640625" style="5" customWidth="1"/>
    <col min="6401" max="6401" width="0" style="5" hidden="1" customWidth="1"/>
    <col min="6402" max="6402" width="5.81640625" style="5" customWidth="1"/>
    <col min="6403" max="6403" width="4" style="5" customWidth="1"/>
    <col min="6404" max="6638" width="9.1796875" style="5"/>
    <col min="6639" max="6639" width="5.26953125" style="5" customWidth="1"/>
    <col min="6640" max="6656" width="5.81640625" style="5" customWidth="1"/>
    <col min="6657" max="6657" width="0" style="5" hidden="1" customWidth="1"/>
    <col min="6658" max="6658" width="5.81640625" style="5" customWidth="1"/>
    <col min="6659" max="6659" width="4" style="5" customWidth="1"/>
    <col min="6660" max="6894" width="9.1796875" style="5"/>
    <col min="6895" max="6895" width="5.26953125" style="5" customWidth="1"/>
    <col min="6896" max="6912" width="5.81640625" style="5" customWidth="1"/>
    <col min="6913" max="6913" width="0" style="5" hidden="1" customWidth="1"/>
    <col min="6914" max="6914" width="5.81640625" style="5" customWidth="1"/>
    <col min="6915" max="6915" width="4" style="5" customWidth="1"/>
    <col min="6916" max="7150" width="9.1796875" style="5"/>
    <col min="7151" max="7151" width="5.26953125" style="5" customWidth="1"/>
    <col min="7152" max="7168" width="5.81640625" style="5" customWidth="1"/>
    <col min="7169" max="7169" width="0" style="5" hidden="1" customWidth="1"/>
    <col min="7170" max="7170" width="5.81640625" style="5" customWidth="1"/>
    <col min="7171" max="7171" width="4" style="5" customWidth="1"/>
    <col min="7172" max="7406" width="9.1796875" style="5"/>
    <col min="7407" max="7407" width="5.26953125" style="5" customWidth="1"/>
    <col min="7408" max="7424" width="5.81640625" style="5" customWidth="1"/>
    <col min="7425" max="7425" width="0" style="5" hidden="1" customWidth="1"/>
    <col min="7426" max="7426" width="5.81640625" style="5" customWidth="1"/>
    <col min="7427" max="7427" width="4" style="5" customWidth="1"/>
    <col min="7428" max="7662" width="9.1796875" style="5"/>
    <col min="7663" max="7663" width="5.26953125" style="5" customWidth="1"/>
    <col min="7664" max="7680" width="5.81640625" style="5" customWidth="1"/>
    <col min="7681" max="7681" width="0" style="5" hidden="1" customWidth="1"/>
    <col min="7682" max="7682" width="5.81640625" style="5" customWidth="1"/>
    <col min="7683" max="7683" width="4" style="5" customWidth="1"/>
    <col min="7684" max="7918" width="9.1796875" style="5"/>
    <col min="7919" max="7919" width="5.26953125" style="5" customWidth="1"/>
    <col min="7920" max="7936" width="5.81640625" style="5" customWidth="1"/>
    <col min="7937" max="7937" width="0" style="5" hidden="1" customWidth="1"/>
    <col min="7938" max="7938" width="5.81640625" style="5" customWidth="1"/>
    <col min="7939" max="7939" width="4" style="5" customWidth="1"/>
    <col min="7940" max="8174" width="9.1796875" style="5"/>
    <col min="8175" max="8175" width="5.26953125" style="5" customWidth="1"/>
    <col min="8176" max="8192" width="5.81640625" style="5" customWidth="1"/>
    <col min="8193" max="8193" width="0" style="5" hidden="1" customWidth="1"/>
    <col min="8194" max="8194" width="5.81640625" style="5" customWidth="1"/>
    <col min="8195" max="8195" width="4" style="5" customWidth="1"/>
    <col min="8196" max="8430" width="9.1796875" style="5"/>
    <col min="8431" max="8431" width="5.26953125" style="5" customWidth="1"/>
    <col min="8432" max="8448" width="5.81640625" style="5" customWidth="1"/>
    <col min="8449" max="8449" width="0" style="5" hidden="1" customWidth="1"/>
    <col min="8450" max="8450" width="5.81640625" style="5" customWidth="1"/>
    <col min="8451" max="8451" width="4" style="5" customWidth="1"/>
    <col min="8452" max="8686" width="9.1796875" style="5"/>
    <col min="8687" max="8687" width="5.26953125" style="5" customWidth="1"/>
    <col min="8688" max="8704" width="5.81640625" style="5" customWidth="1"/>
    <col min="8705" max="8705" width="0" style="5" hidden="1" customWidth="1"/>
    <col min="8706" max="8706" width="5.81640625" style="5" customWidth="1"/>
    <col min="8707" max="8707" width="4" style="5" customWidth="1"/>
    <col min="8708" max="8942" width="9.1796875" style="5"/>
    <col min="8943" max="8943" width="5.26953125" style="5" customWidth="1"/>
    <col min="8944" max="8960" width="5.81640625" style="5" customWidth="1"/>
    <col min="8961" max="8961" width="0" style="5" hidden="1" customWidth="1"/>
    <col min="8962" max="8962" width="5.81640625" style="5" customWidth="1"/>
    <col min="8963" max="8963" width="4" style="5" customWidth="1"/>
    <col min="8964" max="9198" width="9.1796875" style="5"/>
    <col min="9199" max="9199" width="5.26953125" style="5" customWidth="1"/>
    <col min="9200" max="9216" width="5.81640625" style="5" customWidth="1"/>
    <col min="9217" max="9217" width="0" style="5" hidden="1" customWidth="1"/>
    <col min="9218" max="9218" width="5.81640625" style="5" customWidth="1"/>
    <col min="9219" max="9219" width="4" style="5" customWidth="1"/>
    <col min="9220" max="9454" width="9.1796875" style="5"/>
    <col min="9455" max="9455" width="5.26953125" style="5" customWidth="1"/>
    <col min="9456" max="9472" width="5.81640625" style="5" customWidth="1"/>
    <col min="9473" max="9473" width="0" style="5" hidden="1" customWidth="1"/>
    <col min="9474" max="9474" width="5.81640625" style="5" customWidth="1"/>
    <col min="9475" max="9475" width="4" style="5" customWidth="1"/>
    <col min="9476" max="9710" width="9.1796875" style="5"/>
    <col min="9711" max="9711" width="5.26953125" style="5" customWidth="1"/>
    <col min="9712" max="9728" width="5.81640625" style="5" customWidth="1"/>
    <col min="9729" max="9729" width="0" style="5" hidden="1" customWidth="1"/>
    <col min="9730" max="9730" width="5.81640625" style="5" customWidth="1"/>
    <col min="9731" max="9731" width="4" style="5" customWidth="1"/>
    <col min="9732" max="9966" width="9.1796875" style="5"/>
    <col min="9967" max="9967" width="5.26953125" style="5" customWidth="1"/>
    <col min="9968" max="9984" width="5.81640625" style="5" customWidth="1"/>
    <col min="9985" max="9985" width="0" style="5" hidden="1" customWidth="1"/>
    <col min="9986" max="9986" width="5.81640625" style="5" customWidth="1"/>
    <col min="9987" max="9987" width="4" style="5" customWidth="1"/>
    <col min="9988" max="10222" width="9.1796875" style="5"/>
    <col min="10223" max="10223" width="5.26953125" style="5" customWidth="1"/>
    <col min="10224" max="10240" width="5.81640625" style="5" customWidth="1"/>
    <col min="10241" max="10241" width="0" style="5" hidden="1" customWidth="1"/>
    <col min="10242" max="10242" width="5.81640625" style="5" customWidth="1"/>
    <col min="10243" max="10243" width="4" style="5" customWidth="1"/>
    <col min="10244" max="10478" width="9.1796875" style="5"/>
    <col min="10479" max="10479" width="5.26953125" style="5" customWidth="1"/>
    <col min="10480" max="10496" width="5.81640625" style="5" customWidth="1"/>
    <col min="10497" max="10497" width="0" style="5" hidden="1" customWidth="1"/>
    <col min="10498" max="10498" width="5.81640625" style="5" customWidth="1"/>
    <col min="10499" max="10499" width="4" style="5" customWidth="1"/>
    <col min="10500" max="10734" width="9.1796875" style="5"/>
    <col min="10735" max="10735" width="5.26953125" style="5" customWidth="1"/>
    <col min="10736" max="10752" width="5.81640625" style="5" customWidth="1"/>
    <col min="10753" max="10753" width="0" style="5" hidden="1" customWidth="1"/>
    <col min="10754" max="10754" width="5.81640625" style="5" customWidth="1"/>
    <col min="10755" max="10755" width="4" style="5" customWidth="1"/>
    <col min="10756" max="10990" width="9.1796875" style="5"/>
    <col min="10991" max="10991" width="5.26953125" style="5" customWidth="1"/>
    <col min="10992" max="11008" width="5.81640625" style="5" customWidth="1"/>
    <col min="11009" max="11009" width="0" style="5" hidden="1" customWidth="1"/>
    <col min="11010" max="11010" width="5.81640625" style="5" customWidth="1"/>
    <col min="11011" max="11011" width="4" style="5" customWidth="1"/>
    <col min="11012" max="11246" width="9.1796875" style="5"/>
    <col min="11247" max="11247" width="5.26953125" style="5" customWidth="1"/>
    <col min="11248" max="11264" width="5.81640625" style="5" customWidth="1"/>
    <col min="11265" max="11265" width="0" style="5" hidden="1" customWidth="1"/>
    <col min="11266" max="11266" width="5.81640625" style="5" customWidth="1"/>
    <col min="11267" max="11267" width="4" style="5" customWidth="1"/>
    <col min="11268" max="11502" width="9.1796875" style="5"/>
    <col min="11503" max="11503" width="5.26953125" style="5" customWidth="1"/>
    <col min="11504" max="11520" width="5.81640625" style="5" customWidth="1"/>
    <col min="11521" max="11521" width="0" style="5" hidden="1" customWidth="1"/>
    <col min="11522" max="11522" width="5.81640625" style="5" customWidth="1"/>
    <col min="11523" max="11523" width="4" style="5" customWidth="1"/>
    <col min="11524" max="11758" width="9.1796875" style="5"/>
    <col min="11759" max="11759" width="5.26953125" style="5" customWidth="1"/>
    <col min="11760" max="11776" width="5.81640625" style="5" customWidth="1"/>
    <col min="11777" max="11777" width="0" style="5" hidden="1" customWidth="1"/>
    <col min="11778" max="11778" width="5.81640625" style="5" customWidth="1"/>
    <col min="11779" max="11779" width="4" style="5" customWidth="1"/>
    <col min="11780" max="12014" width="9.1796875" style="5"/>
    <col min="12015" max="12015" width="5.26953125" style="5" customWidth="1"/>
    <col min="12016" max="12032" width="5.81640625" style="5" customWidth="1"/>
    <col min="12033" max="12033" width="0" style="5" hidden="1" customWidth="1"/>
    <col min="12034" max="12034" width="5.81640625" style="5" customWidth="1"/>
    <col min="12035" max="12035" width="4" style="5" customWidth="1"/>
    <col min="12036" max="12270" width="9.1796875" style="5"/>
    <col min="12271" max="12271" width="5.26953125" style="5" customWidth="1"/>
    <col min="12272" max="12288" width="5.81640625" style="5" customWidth="1"/>
    <col min="12289" max="12289" width="0" style="5" hidden="1" customWidth="1"/>
    <col min="12290" max="12290" width="5.81640625" style="5" customWidth="1"/>
    <col min="12291" max="12291" width="4" style="5" customWidth="1"/>
    <col min="12292" max="12526" width="9.1796875" style="5"/>
    <col min="12527" max="12527" width="5.26953125" style="5" customWidth="1"/>
    <col min="12528" max="12544" width="5.81640625" style="5" customWidth="1"/>
    <col min="12545" max="12545" width="0" style="5" hidden="1" customWidth="1"/>
    <col min="12546" max="12546" width="5.81640625" style="5" customWidth="1"/>
    <col min="12547" max="12547" width="4" style="5" customWidth="1"/>
    <col min="12548" max="12782" width="9.1796875" style="5"/>
    <col min="12783" max="12783" width="5.26953125" style="5" customWidth="1"/>
    <col min="12784" max="12800" width="5.81640625" style="5" customWidth="1"/>
    <col min="12801" max="12801" width="0" style="5" hidden="1" customWidth="1"/>
    <col min="12802" max="12802" width="5.81640625" style="5" customWidth="1"/>
    <col min="12803" max="12803" width="4" style="5" customWidth="1"/>
    <col min="12804" max="13038" width="9.1796875" style="5"/>
    <col min="13039" max="13039" width="5.26953125" style="5" customWidth="1"/>
    <col min="13040" max="13056" width="5.81640625" style="5" customWidth="1"/>
    <col min="13057" max="13057" width="0" style="5" hidden="1" customWidth="1"/>
    <col min="13058" max="13058" width="5.81640625" style="5" customWidth="1"/>
    <col min="13059" max="13059" width="4" style="5" customWidth="1"/>
    <col min="13060" max="13294" width="9.1796875" style="5"/>
    <col min="13295" max="13295" width="5.26953125" style="5" customWidth="1"/>
    <col min="13296" max="13312" width="5.81640625" style="5" customWidth="1"/>
    <col min="13313" max="13313" width="0" style="5" hidden="1" customWidth="1"/>
    <col min="13314" max="13314" width="5.81640625" style="5" customWidth="1"/>
    <col min="13315" max="13315" width="4" style="5" customWidth="1"/>
    <col min="13316" max="13550" width="9.1796875" style="5"/>
    <col min="13551" max="13551" width="5.26953125" style="5" customWidth="1"/>
    <col min="13552" max="13568" width="5.81640625" style="5" customWidth="1"/>
    <col min="13569" max="13569" width="0" style="5" hidden="1" customWidth="1"/>
    <col min="13570" max="13570" width="5.81640625" style="5" customWidth="1"/>
    <col min="13571" max="13571" width="4" style="5" customWidth="1"/>
    <col min="13572" max="13806" width="9.1796875" style="5"/>
    <col min="13807" max="13807" width="5.26953125" style="5" customWidth="1"/>
    <col min="13808" max="13824" width="5.81640625" style="5" customWidth="1"/>
    <col min="13825" max="13825" width="0" style="5" hidden="1" customWidth="1"/>
    <col min="13826" max="13826" width="5.81640625" style="5" customWidth="1"/>
    <col min="13827" max="13827" width="4" style="5" customWidth="1"/>
    <col min="13828" max="14062" width="9.1796875" style="5"/>
    <col min="14063" max="14063" width="5.26953125" style="5" customWidth="1"/>
    <col min="14064" max="14080" width="5.81640625" style="5" customWidth="1"/>
    <col min="14081" max="14081" width="0" style="5" hidden="1" customWidth="1"/>
    <col min="14082" max="14082" width="5.81640625" style="5" customWidth="1"/>
    <col min="14083" max="14083" width="4" style="5" customWidth="1"/>
    <col min="14084" max="14318" width="9.1796875" style="5"/>
    <col min="14319" max="14319" width="5.26953125" style="5" customWidth="1"/>
    <col min="14320" max="14336" width="5.81640625" style="5" customWidth="1"/>
    <col min="14337" max="14337" width="0" style="5" hidden="1" customWidth="1"/>
    <col min="14338" max="14338" width="5.81640625" style="5" customWidth="1"/>
    <col min="14339" max="14339" width="4" style="5" customWidth="1"/>
    <col min="14340" max="14574" width="9.1796875" style="5"/>
    <col min="14575" max="14575" width="5.26953125" style="5" customWidth="1"/>
    <col min="14576" max="14592" width="5.81640625" style="5" customWidth="1"/>
    <col min="14593" max="14593" width="0" style="5" hidden="1" customWidth="1"/>
    <col min="14594" max="14594" width="5.81640625" style="5" customWidth="1"/>
    <col min="14595" max="14595" width="4" style="5" customWidth="1"/>
    <col min="14596" max="14830" width="9.1796875" style="5"/>
    <col min="14831" max="14831" width="5.26953125" style="5" customWidth="1"/>
    <col min="14832" max="14848" width="5.81640625" style="5" customWidth="1"/>
    <col min="14849" max="14849" width="0" style="5" hidden="1" customWidth="1"/>
    <col min="14850" max="14850" width="5.81640625" style="5" customWidth="1"/>
    <col min="14851" max="14851" width="4" style="5" customWidth="1"/>
    <col min="14852" max="15086" width="9.1796875" style="5"/>
    <col min="15087" max="15087" width="5.26953125" style="5" customWidth="1"/>
    <col min="15088" max="15104" width="5.81640625" style="5" customWidth="1"/>
    <col min="15105" max="15105" width="0" style="5" hidden="1" customWidth="1"/>
    <col min="15106" max="15106" width="5.81640625" style="5" customWidth="1"/>
    <col min="15107" max="15107" width="4" style="5" customWidth="1"/>
    <col min="15108" max="15342" width="9.1796875" style="5"/>
    <col min="15343" max="15343" width="5.26953125" style="5" customWidth="1"/>
    <col min="15344" max="15360" width="5.81640625" style="5" customWidth="1"/>
    <col min="15361" max="15361" width="0" style="5" hidden="1" customWidth="1"/>
    <col min="15362" max="15362" width="5.81640625" style="5" customWidth="1"/>
    <col min="15363" max="15363" width="4" style="5" customWidth="1"/>
    <col min="15364" max="15598" width="9.1796875" style="5"/>
    <col min="15599" max="15599" width="5.26953125" style="5" customWidth="1"/>
    <col min="15600" max="15616" width="5.81640625" style="5" customWidth="1"/>
    <col min="15617" max="15617" width="0" style="5" hidden="1" customWidth="1"/>
    <col min="15618" max="15618" width="5.81640625" style="5" customWidth="1"/>
    <col min="15619" max="15619" width="4" style="5" customWidth="1"/>
    <col min="15620" max="15854" width="9.1796875" style="5"/>
    <col min="15855" max="15855" width="5.26953125" style="5" customWidth="1"/>
    <col min="15856" max="15872" width="5.81640625" style="5" customWidth="1"/>
    <col min="15873" max="15873" width="0" style="5" hidden="1" customWidth="1"/>
    <col min="15874" max="15874" width="5.81640625" style="5" customWidth="1"/>
    <col min="15875" max="15875" width="4" style="5" customWidth="1"/>
    <col min="15876" max="16110" width="9.1796875" style="5"/>
    <col min="16111" max="16111" width="5.26953125" style="5" customWidth="1"/>
    <col min="16112" max="16128" width="5.81640625" style="5" customWidth="1"/>
    <col min="16129" max="16129" width="0" style="5" hidden="1" customWidth="1"/>
    <col min="16130" max="16130" width="5.81640625" style="5" customWidth="1"/>
    <col min="16131" max="16131" width="4" style="5" customWidth="1"/>
    <col min="16132" max="16384" width="9.1796875" style="5"/>
  </cols>
  <sheetData>
    <row r="1" spans="1:16141" s="6" customFormat="1" ht="22.5" customHeight="1">
      <c r="A1" s="1"/>
      <c r="B1" s="2"/>
      <c r="C1" s="2"/>
      <c r="D1" s="1"/>
      <c r="E1" s="1"/>
      <c r="F1" s="1"/>
      <c r="G1" s="1"/>
      <c r="H1" s="3"/>
      <c r="I1" s="1"/>
      <c r="J1" s="1"/>
      <c r="K1" s="29"/>
      <c r="L1" s="4"/>
      <c r="M1" s="4"/>
      <c r="N1" s="4"/>
      <c r="O1" s="234"/>
      <c r="P1" s="23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8"/>
      <c r="J2" s="1"/>
      <c r="K2" s="29"/>
      <c r="L2" s="4"/>
      <c r="M2" s="4"/>
      <c r="N2" s="4"/>
      <c r="O2" s="234"/>
      <c r="P2" s="23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4">
      <c r="A3" s="1"/>
      <c r="B3" s="25" t="s">
        <v>544</v>
      </c>
      <c r="C3" s="25"/>
      <c r="D3" s="26"/>
      <c r="E3" s="23"/>
      <c r="F3" s="23"/>
      <c r="G3" s="23"/>
      <c r="H3" s="5"/>
      <c r="I3" s="24"/>
      <c r="J3" s="1"/>
      <c r="K3" s="29"/>
      <c r="O3" s="4"/>
      <c r="P3" s="234"/>
    </row>
    <row r="4" spans="1:16141" ht="14">
      <c r="A4" s="1"/>
      <c r="B4" s="25" t="s">
        <v>505</v>
      </c>
      <c r="C4" s="25"/>
      <c r="D4" s="26"/>
      <c r="E4" s="23"/>
      <c r="F4" s="23"/>
      <c r="G4" s="23"/>
      <c r="H4" s="5"/>
      <c r="I4" s="24"/>
      <c r="J4" s="1"/>
      <c r="K4" s="29"/>
      <c r="O4" s="4"/>
      <c r="P4" s="234"/>
    </row>
    <row r="5" spans="1:16141" ht="14">
      <c r="A5" s="1"/>
      <c r="B5" s="48" t="s">
        <v>545</v>
      </c>
      <c r="C5" s="48"/>
      <c r="D5" s="27"/>
      <c r="E5" s="23"/>
      <c r="F5" s="23"/>
      <c r="G5" s="23"/>
      <c r="H5" s="5"/>
      <c r="I5" s="24"/>
      <c r="J5" s="1"/>
      <c r="K5" s="29"/>
      <c r="O5" s="4"/>
      <c r="P5" s="234"/>
    </row>
    <row r="6" spans="1:16141" ht="34.5">
      <c r="A6" s="1"/>
      <c r="B6" s="128" t="s">
        <v>58</v>
      </c>
      <c r="C6" s="526"/>
      <c r="D6" s="34"/>
      <c r="E6" s="130"/>
      <c r="F6" s="34" t="s">
        <v>524</v>
      </c>
      <c r="G6" s="35"/>
      <c r="H6" s="36"/>
      <c r="I6" s="129" t="s">
        <v>135</v>
      </c>
      <c r="J6" s="1"/>
      <c r="K6" s="500">
        <f>L6/M6*5</f>
        <v>0</v>
      </c>
      <c r="L6" s="501">
        <f>COUNTA(B7:B11)</f>
        <v>0</v>
      </c>
      <c r="M6" s="501">
        <f>COUNTA(D7:D11)</f>
        <v>5</v>
      </c>
      <c r="O6" s="4"/>
      <c r="P6" s="234"/>
    </row>
    <row r="7" spans="1:16141" ht="27" customHeight="1">
      <c r="A7" s="1"/>
      <c r="B7" s="28"/>
      <c r="C7" s="535" t="s">
        <v>645</v>
      </c>
      <c r="D7" s="589" t="s">
        <v>690</v>
      </c>
      <c r="E7" s="589"/>
      <c r="F7" s="589"/>
      <c r="G7" s="589"/>
      <c r="H7" s="590"/>
      <c r="I7" s="37" t="str">
        <f>IF(L6=0,"",IF(L6&lt;=1,"Level 1",IF(L6&lt;=2,"Level 2",IF(L6&lt;=3,"Level 3",IF(L6&lt;=4,"Level 4",IF(L6&lt;=5,"Level 5",""))))))</f>
        <v/>
      </c>
      <c r="J7" s="1"/>
      <c r="K7" s="29"/>
      <c r="L7" s="502">
        <f t="shared" ref="L7:L11" si="0">COUNTA(B7)</f>
        <v>0</v>
      </c>
      <c r="O7" s="4"/>
      <c r="P7" s="236"/>
    </row>
    <row r="8" spans="1:16141" ht="27" customHeight="1">
      <c r="A8" s="1"/>
      <c r="B8" s="28"/>
      <c r="C8" s="535" t="s">
        <v>646</v>
      </c>
      <c r="D8" s="589" t="s">
        <v>547</v>
      </c>
      <c r="E8" s="589"/>
      <c r="F8" s="589"/>
      <c r="G8" s="589"/>
      <c r="H8" s="590"/>
      <c r="I8" s="504"/>
      <c r="J8" s="1"/>
      <c r="K8" s="29"/>
      <c r="L8" s="502">
        <f t="shared" si="0"/>
        <v>0</v>
      </c>
      <c r="O8" s="4"/>
      <c r="P8" s="236"/>
    </row>
    <row r="9" spans="1:16141" ht="27" customHeight="1">
      <c r="A9" s="1"/>
      <c r="B9" s="28"/>
      <c r="C9" s="535" t="s">
        <v>647</v>
      </c>
      <c r="D9" s="589" t="s">
        <v>691</v>
      </c>
      <c r="E9" s="589"/>
      <c r="F9" s="589"/>
      <c r="G9" s="589"/>
      <c r="H9" s="590"/>
      <c r="I9" s="38"/>
      <c r="J9" s="1"/>
      <c r="K9" s="29"/>
      <c r="L9" s="502">
        <f t="shared" si="0"/>
        <v>0</v>
      </c>
      <c r="O9" s="4"/>
      <c r="P9" s="236"/>
    </row>
    <row r="10" spans="1:16141" ht="27" customHeight="1">
      <c r="A10" s="1"/>
      <c r="B10" s="28"/>
      <c r="C10" s="535" t="s">
        <v>648</v>
      </c>
      <c r="D10" s="589" t="s">
        <v>692</v>
      </c>
      <c r="E10" s="589"/>
      <c r="F10" s="589"/>
      <c r="G10" s="589"/>
      <c r="H10" s="590"/>
      <c r="I10" s="38"/>
      <c r="J10" s="1"/>
      <c r="K10" s="29"/>
      <c r="L10" s="502">
        <f t="shared" si="0"/>
        <v>0</v>
      </c>
      <c r="O10" s="4"/>
      <c r="P10" s="236"/>
    </row>
    <row r="11" spans="1:16141" ht="27" customHeight="1">
      <c r="A11" s="1"/>
      <c r="B11" s="28"/>
      <c r="C11" s="535" t="s">
        <v>649</v>
      </c>
      <c r="D11" s="589" t="s">
        <v>693</v>
      </c>
      <c r="E11" s="589"/>
      <c r="F11" s="589"/>
      <c r="G11" s="589"/>
      <c r="H11" s="590"/>
      <c r="I11" s="38"/>
      <c r="J11" s="1"/>
      <c r="K11" s="29"/>
      <c r="L11" s="502">
        <f t="shared" si="0"/>
        <v>0</v>
      </c>
      <c r="O11" s="4"/>
      <c r="P11" s="236"/>
    </row>
    <row r="12" spans="1:16141" s="10" customFormat="1">
      <c r="A12" s="1"/>
      <c r="B12" s="42"/>
      <c r="C12" s="527"/>
      <c r="D12" s="43"/>
      <c r="E12" s="44"/>
      <c r="F12" s="46" t="str">
        <f>I6&amp;""</f>
        <v>TINGKAT KOMPETENSI</v>
      </c>
      <c r="G12" s="46"/>
      <c r="H12" s="43"/>
      <c r="I12" s="45"/>
      <c r="J12" s="1"/>
      <c r="K12" s="29"/>
      <c r="L12" s="9"/>
      <c r="M12" s="9"/>
      <c r="N12" s="9"/>
      <c r="O12" s="9"/>
      <c r="P12" s="236"/>
    </row>
    <row r="13" spans="1:16141" s="10" customFormat="1" ht="20.25" customHeight="1" thickBot="1">
      <c r="A13" s="1"/>
      <c r="B13" s="587" t="s">
        <v>9</v>
      </c>
      <c r="C13" s="588"/>
      <c r="D13" s="40" t="s">
        <v>508</v>
      </c>
      <c r="E13" s="41" t="s">
        <v>513</v>
      </c>
      <c r="F13" s="40" t="s">
        <v>514</v>
      </c>
      <c r="G13" s="40" t="s">
        <v>515</v>
      </c>
      <c r="H13" s="40" t="s">
        <v>516</v>
      </c>
      <c r="I13" s="13" t="s">
        <v>1</v>
      </c>
      <c r="J13" s="1"/>
      <c r="K13" s="29"/>
      <c r="L13" s="9"/>
      <c r="M13" s="9"/>
      <c r="N13" s="9"/>
      <c r="O13" s="9"/>
      <c r="P13" s="236"/>
    </row>
    <row r="14" spans="1:16141" s="10" customFormat="1" ht="18.75" customHeight="1" thickTop="1" thickBot="1">
      <c r="A14" s="1"/>
      <c r="B14" s="14">
        <v>2</v>
      </c>
      <c r="C14" s="595" t="s">
        <v>694</v>
      </c>
      <c r="D14" s="15" t="str">
        <f>IF(I7="Level 1","v","")</f>
        <v/>
      </c>
      <c r="E14" s="15" t="str">
        <f>IF(I7="Level 2","v","")</f>
        <v/>
      </c>
      <c r="F14" s="15" t="str">
        <f>IF(I7="Level 3","v","")</f>
        <v/>
      </c>
      <c r="G14" s="15" t="str">
        <f>IF(I7="Level 4","v","")</f>
        <v/>
      </c>
      <c r="H14" s="15" t="str">
        <f>IF(I7="Level 5","v","")</f>
        <v/>
      </c>
      <c r="I14" s="56"/>
      <c r="J14" s="1"/>
      <c r="K14" s="503">
        <f>K6</f>
        <v>0</v>
      </c>
      <c r="L14" s="9"/>
      <c r="M14" s="9"/>
      <c r="N14" s="9"/>
      <c r="O14" s="9"/>
      <c r="P14" s="9"/>
    </row>
    <row r="15" spans="1:16141" s="10" customFormat="1" ht="75.5" thickTop="1">
      <c r="A15" s="1"/>
      <c r="B15" s="16"/>
      <c r="C15" s="597"/>
      <c r="D15" s="22" t="s">
        <v>546</v>
      </c>
      <c r="E15" s="22" t="s">
        <v>547</v>
      </c>
      <c r="F15" s="22" t="s">
        <v>548</v>
      </c>
      <c r="G15" s="22" t="s">
        <v>549</v>
      </c>
      <c r="H15" s="22" t="s">
        <v>550</v>
      </c>
      <c r="I15" s="17"/>
      <c r="J15" s="1"/>
      <c r="K15" s="29"/>
      <c r="P15" s="236"/>
    </row>
    <row r="16" spans="1:16141" s="10" customFormat="1">
      <c r="A16" s="1"/>
      <c r="B16" s="20"/>
      <c r="C16" s="20"/>
      <c r="D16" s="47"/>
      <c r="E16" s="47"/>
      <c r="F16" s="47"/>
      <c r="G16" s="47"/>
      <c r="H16" s="47"/>
      <c r="I16" s="49"/>
      <c r="J16" s="1"/>
      <c r="K16" s="29"/>
      <c r="P16" s="236"/>
    </row>
    <row r="17" spans="1:16" ht="14">
      <c r="A17" s="1"/>
      <c r="B17" s="25" t="s">
        <v>505</v>
      </c>
      <c r="C17" s="25"/>
      <c r="D17" s="26"/>
      <c r="E17" s="23"/>
      <c r="F17" s="23"/>
      <c r="G17" s="23"/>
      <c r="H17" s="5"/>
      <c r="I17" s="24"/>
      <c r="J17" s="1"/>
      <c r="K17" s="29"/>
      <c r="O17" s="4"/>
      <c r="P17" s="236"/>
    </row>
    <row r="18" spans="1:16" ht="14">
      <c r="A18" s="1"/>
      <c r="B18" s="48" t="s">
        <v>551</v>
      </c>
      <c r="C18" s="48"/>
      <c r="D18" s="27"/>
      <c r="E18" s="23"/>
      <c r="F18" s="23"/>
      <c r="G18" s="23"/>
      <c r="H18" s="5"/>
      <c r="I18" s="24"/>
      <c r="J18" s="1"/>
      <c r="K18" s="29"/>
      <c r="O18" s="4"/>
      <c r="P18" s="236"/>
    </row>
    <row r="19" spans="1:16" ht="34.5">
      <c r="A19" s="1"/>
      <c r="B19" s="128" t="s">
        <v>58</v>
      </c>
      <c r="C19" s="526"/>
      <c r="D19" s="34"/>
      <c r="E19" s="130"/>
      <c r="F19" s="34" t="s">
        <v>524</v>
      </c>
      <c r="G19" s="35"/>
      <c r="H19" s="36"/>
      <c r="I19" s="129" t="s">
        <v>135</v>
      </c>
      <c r="J19" s="1"/>
      <c r="K19" s="500">
        <f>L19/M19*5</f>
        <v>0</v>
      </c>
      <c r="L19" s="501">
        <f>COUNTA(B20:B24)</f>
        <v>0</v>
      </c>
      <c r="M19" s="501">
        <f>COUNTA(D20:D24)</f>
        <v>5</v>
      </c>
      <c r="O19" s="4"/>
      <c r="P19" s="234"/>
    </row>
    <row r="20" spans="1:16" ht="27" customHeight="1">
      <c r="A20" s="1"/>
      <c r="B20" s="28"/>
      <c r="C20" s="535" t="s">
        <v>669</v>
      </c>
      <c r="D20" s="589" t="s">
        <v>686</v>
      </c>
      <c r="E20" s="589"/>
      <c r="F20" s="589"/>
      <c r="G20" s="589"/>
      <c r="H20" s="590"/>
      <c r="I20" s="37" t="str">
        <f>IF(L19=0,"",IF(L19&lt;=1,"Level 1",IF(L19&lt;=2,"Level 2",IF(L19&lt;=3,"Level 3",IF(L19&lt;=4,"Level 4",IF(L19&lt;=5,"Level 5",""))))))</f>
        <v/>
      </c>
      <c r="J20" s="1"/>
      <c r="K20" s="29"/>
      <c r="L20" s="502">
        <f t="shared" ref="L20:L24" si="1">COUNTA(B20)</f>
        <v>0</v>
      </c>
      <c r="O20" s="4"/>
      <c r="P20" s="236"/>
    </row>
    <row r="21" spans="1:16" ht="27" customHeight="1">
      <c r="A21" s="1"/>
      <c r="B21" s="28"/>
      <c r="C21" s="535" t="s">
        <v>651</v>
      </c>
      <c r="D21" s="589" t="s">
        <v>687</v>
      </c>
      <c r="E21" s="589"/>
      <c r="F21" s="589"/>
      <c r="G21" s="589"/>
      <c r="H21" s="590"/>
      <c r="I21" s="38"/>
      <c r="J21" s="1"/>
      <c r="K21" s="29"/>
      <c r="L21" s="502">
        <f t="shared" si="1"/>
        <v>0</v>
      </c>
      <c r="O21" s="4"/>
      <c r="P21" s="236"/>
    </row>
    <row r="22" spans="1:16" ht="27" customHeight="1">
      <c r="A22" s="1"/>
      <c r="B22" s="28"/>
      <c r="C22" s="535" t="s">
        <v>653</v>
      </c>
      <c r="D22" s="589" t="s">
        <v>554</v>
      </c>
      <c r="E22" s="589"/>
      <c r="F22" s="589"/>
      <c r="G22" s="589"/>
      <c r="H22" s="590"/>
      <c r="I22" s="38"/>
      <c r="J22" s="1"/>
      <c r="K22" s="29"/>
      <c r="L22" s="502">
        <f t="shared" si="1"/>
        <v>0</v>
      </c>
      <c r="O22" s="4"/>
      <c r="P22" s="236"/>
    </row>
    <row r="23" spans="1:16" ht="27" customHeight="1">
      <c r="A23" s="1"/>
      <c r="B23" s="28"/>
      <c r="C23" s="535" t="s">
        <v>655</v>
      </c>
      <c r="D23" s="589" t="s">
        <v>688</v>
      </c>
      <c r="E23" s="589"/>
      <c r="F23" s="589"/>
      <c r="G23" s="589"/>
      <c r="H23" s="590"/>
      <c r="I23" s="38"/>
      <c r="J23" s="1"/>
      <c r="K23" s="29"/>
      <c r="L23" s="502">
        <f t="shared" si="1"/>
        <v>0</v>
      </c>
      <c r="O23" s="4"/>
      <c r="P23" s="236"/>
    </row>
    <row r="24" spans="1:16" ht="27" customHeight="1">
      <c r="A24" s="1"/>
      <c r="B24" s="28"/>
      <c r="C24" s="535" t="s">
        <v>657</v>
      </c>
      <c r="D24" s="589" t="s">
        <v>689</v>
      </c>
      <c r="E24" s="589"/>
      <c r="F24" s="589"/>
      <c r="G24" s="589"/>
      <c r="H24" s="590"/>
      <c r="I24" s="39"/>
      <c r="J24" s="1"/>
      <c r="K24" s="29"/>
      <c r="L24" s="502">
        <f t="shared" si="1"/>
        <v>0</v>
      </c>
      <c r="O24" s="4"/>
      <c r="P24" s="236"/>
    </row>
    <row r="25" spans="1:16" s="10" customFormat="1">
      <c r="A25" s="1"/>
      <c r="B25" s="42"/>
      <c r="C25" s="527"/>
      <c r="D25" s="43"/>
      <c r="E25" s="44"/>
      <c r="F25" s="46" t="str">
        <f>I19&amp;""</f>
        <v>TINGKAT KOMPETENSI</v>
      </c>
      <c r="G25" s="46"/>
      <c r="H25" s="43"/>
      <c r="I25" s="45"/>
      <c r="J25" s="1"/>
      <c r="K25" s="29"/>
      <c r="L25" s="9"/>
      <c r="M25" s="9"/>
      <c r="N25" s="9"/>
      <c r="O25" s="9"/>
      <c r="P25" s="236"/>
    </row>
    <row r="26" spans="1:16" s="10" customFormat="1" ht="20.25" customHeight="1" thickBot="1">
      <c r="A26" s="1"/>
      <c r="B26" s="587" t="s">
        <v>9</v>
      </c>
      <c r="C26" s="588"/>
      <c r="D26" s="40" t="s">
        <v>508</v>
      </c>
      <c r="E26" s="41" t="s">
        <v>513</v>
      </c>
      <c r="F26" s="40" t="s">
        <v>514</v>
      </c>
      <c r="G26" s="40" t="s">
        <v>515</v>
      </c>
      <c r="H26" s="40" t="s">
        <v>516</v>
      </c>
      <c r="I26" s="13" t="s">
        <v>1</v>
      </c>
      <c r="J26" s="1"/>
      <c r="K26" s="29"/>
      <c r="L26" s="9"/>
      <c r="M26" s="9"/>
      <c r="N26" s="9"/>
      <c r="O26" s="9"/>
      <c r="P26" s="236"/>
    </row>
    <row r="27" spans="1:16" s="10" customFormat="1" ht="18.75" customHeight="1" thickTop="1" thickBot="1">
      <c r="A27" s="1"/>
      <c r="B27" s="14">
        <v>2</v>
      </c>
      <c r="C27" s="595" t="s">
        <v>694</v>
      </c>
      <c r="D27" s="15" t="str">
        <f>IF(I20="Level 1","v","")</f>
        <v/>
      </c>
      <c r="E27" s="15" t="str">
        <f>IF(I20="Level 2","v","")</f>
        <v/>
      </c>
      <c r="F27" s="15" t="str">
        <f>IF(I20="Level 3","v","")</f>
        <v/>
      </c>
      <c r="G27" s="15" t="str">
        <f>IF(I20="Level 4","v","")</f>
        <v/>
      </c>
      <c r="H27" s="15" t="str">
        <f>IF(I20="Level 5","v","")</f>
        <v/>
      </c>
      <c r="I27" s="57" t="str">
        <f>IF(I20="Berkembang",1,IF(I20="Layak",2,IF(I20="Cakap",3,IF(I20="Mahir",4,""))))</f>
        <v/>
      </c>
      <c r="J27" s="1"/>
      <c r="K27" s="503">
        <f>K19</f>
        <v>0</v>
      </c>
      <c r="L27" s="9"/>
      <c r="M27" s="9"/>
      <c r="N27" s="9"/>
      <c r="O27" s="9"/>
      <c r="P27" s="236"/>
    </row>
    <row r="28" spans="1:16" s="10" customFormat="1" ht="103.5" customHeight="1" thickTop="1">
      <c r="A28" s="1"/>
      <c r="B28" s="16"/>
      <c r="C28" s="597"/>
      <c r="D28" s="22" t="s">
        <v>552</v>
      </c>
      <c r="E28" s="22" t="s">
        <v>553</v>
      </c>
      <c r="F28" s="22" t="s">
        <v>554</v>
      </c>
      <c r="G28" s="22" t="s">
        <v>555</v>
      </c>
      <c r="H28" s="22" t="s">
        <v>556</v>
      </c>
      <c r="I28" s="17"/>
      <c r="J28" s="1"/>
      <c r="K28" s="29"/>
      <c r="P28" s="236"/>
    </row>
    <row r="29" spans="1:16" ht="14">
      <c r="A29" s="1"/>
      <c r="B29" s="50"/>
      <c r="C29" s="50"/>
      <c r="D29" s="50"/>
      <c r="E29" s="51"/>
      <c r="F29" s="51"/>
      <c r="G29" s="51"/>
      <c r="H29" s="52"/>
      <c r="I29" s="53"/>
      <c r="J29" s="1"/>
      <c r="K29" s="29"/>
      <c r="O29" s="4"/>
      <c r="P29" s="236"/>
    </row>
    <row r="30" spans="1:16" ht="14">
      <c r="A30" s="1"/>
      <c r="B30" s="25" t="s">
        <v>505</v>
      </c>
      <c r="C30" s="25"/>
      <c r="D30" s="26"/>
      <c r="E30" s="23"/>
      <c r="F30" s="23"/>
      <c r="G30" s="23"/>
      <c r="H30" s="5"/>
      <c r="I30" s="24"/>
      <c r="J30" s="1"/>
      <c r="K30" s="29"/>
      <c r="O30" s="4"/>
      <c r="P30" s="236"/>
    </row>
    <row r="31" spans="1:16" ht="14">
      <c r="A31" s="1"/>
      <c r="B31" s="48" t="s">
        <v>557</v>
      </c>
      <c r="C31" s="48"/>
      <c r="D31" s="27"/>
      <c r="E31" s="23"/>
      <c r="F31" s="23"/>
      <c r="G31" s="23"/>
      <c r="H31" s="5"/>
      <c r="I31" s="24"/>
      <c r="J31" s="1"/>
      <c r="K31" s="29"/>
      <c r="O31" s="4"/>
      <c r="P31" s="236"/>
    </row>
    <row r="32" spans="1:16" ht="34.5">
      <c r="A32" s="1"/>
      <c r="B32" s="128" t="s">
        <v>58</v>
      </c>
      <c r="C32" s="526"/>
      <c r="D32" s="34"/>
      <c r="E32" s="130"/>
      <c r="F32" s="34" t="s">
        <v>524</v>
      </c>
      <c r="G32" s="35"/>
      <c r="H32" s="36"/>
      <c r="I32" s="129" t="s">
        <v>135</v>
      </c>
      <c r="J32" s="1"/>
      <c r="K32" s="500">
        <f>L32/M32*5</f>
        <v>0</v>
      </c>
      <c r="L32" s="501">
        <f>COUNTA(B33:B37)</f>
        <v>0</v>
      </c>
      <c r="M32" s="501">
        <f>COUNTA(D33:D37)</f>
        <v>5</v>
      </c>
      <c r="O32" s="4"/>
      <c r="P32" s="234"/>
    </row>
    <row r="33" spans="1:16141" ht="27" customHeight="1">
      <c r="A33" s="1"/>
      <c r="B33" s="28"/>
      <c r="C33" s="535" t="s">
        <v>671</v>
      </c>
      <c r="D33" s="589" t="s">
        <v>683</v>
      </c>
      <c r="E33" s="589"/>
      <c r="F33" s="589"/>
      <c r="G33" s="589"/>
      <c r="H33" s="590"/>
      <c r="I33" s="37" t="str">
        <f>IF(L32=0,"",IF(L32&lt;=1,"Level 1",IF(L32&lt;=2,"Level 2",IF(L32&lt;=3,"Level 3",IF(L32&lt;=4,"Level 4",IF(L32&lt;=5,"Level 5",""))))))</f>
        <v/>
      </c>
      <c r="J33" s="1"/>
      <c r="K33" s="29"/>
      <c r="L33" s="502">
        <f t="shared" ref="L33:L37" si="2">COUNTA(B33)</f>
        <v>0</v>
      </c>
      <c r="O33" s="4"/>
      <c r="P33" s="236"/>
    </row>
    <row r="34" spans="1:16141" ht="27" customHeight="1">
      <c r="A34" s="1"/>
      <c r="B34" s="28"/>
      <c r="C34" s="535" t="s">
        <v>652</v>
      </c>
      <c r="D34" s="589" t="s">
        <v>684</v>
      </c>
      <c r="E34" s="589"/>
      <c r="F34" s="589"/>
      <c r="G34" s="589"/>
      <c r="H34" s="590"/>
      <c r="I34" s="38"/>
      <c r="J34" s="1"/>
      <c r="K34" s="29"/>
      <c r="L34" s="502">
        <f t="shared" si="2"/>
        <v>0</v>
      </c>
      <c r="O34" s="4"/>
      <c r="P34" s="236"/>
    </row>
    <row r="35" spans="1:16141" ht="27" customHeight="1">
      <c r="A35" s="1"/>
      <c r="B35" s="28"/>
      <c r="C35" s="535" t="s">
        <v>654</v>
      </c>
      <c r="D35" s="589" t="s">
        <v>560</v>
      </c>
      <c r="E35" s="589"/>
      <c r="F35" s="589"/>
      <c r="G35" s="589"/>
      <c r="H35" s="590"/>
      <c r="I35" s="38"/>
      <c r="J35" s="1"/>
      <c r="K35" s="29"/>
      <c r="L35" s="502">
        <f t="shared" si="2"/>
        <v>0</v>
      </c>
      <c r="O35" s="4"/>
      <c r="P35" s="236"/>
    </row>
    <row r="36" spans="1:16141" ht="27" customHeight="1">
      <c r="A36" s="1"/>
      <c r="B36" s="28"/>
      <c r="C36" s="535" t="s">
        <v>656</v>
      </c>
      <c r="D36" s="589" t="s">
        <v>561</v>
      </c>
      <c r="E36" s="589"/>
      <c r="F36" s="589"/>
      <c r="G36" s="589"/>
      <c r="H36" s="590"/>
      <c r="I36" s="38"/>
      <c r="J36" s="1"/>
      <c r="K36" s="29"/>
      <c r="L36" s="502">
        <f t="shared" si="2"/>
        <v>0</v>
      </c>
      <c r="O36" s="4"/>
      <c r="P36" s="236"/>
    </row>
    <row r="37" spans="1:16141" ht="27" customHeight="1">
      <c r="A37" s="1"/>
      <c r="B37" s="28"/>
      <c r="C37" s="535" t="s">
        <v>650</v>
      </c>
      <c r="D37" s="589" t="s">
        <v>685</v>
      </c>
      <c r="E37" s="589"/>
      <c r="F37" s="589"/>
      <c r="G37" s="589"/>
      <c r="H37" s="590"/>
      <c r="I37" s="39"/>
      <c r="J37" s="1"/>
      <c r="K37" s="29"/>
      <c r="L37" s="502">
        <f t="shared" si="2"/>
        <v>0</v>
      </c>
      <c r="O37" s="4"/>
      <c r="P37" s="236"/>
    </row>
    <row r="38" spans="1:16141" s="10" customFormat="1">
      <c r="A38" s="1"/>
      <c r="B38" s="42"/>
      <c r="C38" s="527"/>
      <c r="D38" s="43"/>
      <c r="E38" s="44"/>
      <c r="F38" s="46" t="str">
        <f>I32&amp;""</f>
        <v>TINGKAT KOMPETENSI</v>
      </c>
      <c r="G38" s="46"/>
      <c r="H38" s="43"/>
      <c r="I38" s="45"/>
      <c r="J38" s="1"/>
      <c r="K38" s="29"/>
      <c r="L38" s="9"/>
      <c r="M38" s="9"/>
      <c r="N38" s="9"/>
      <c r="O38" s="9"/>
      <c r="P38" s="236"/>
    </row>
    <row r="39" spans="1:16141" s="10" customFormat="1" ht="20.25" customHeight="1" thickBot="1">
      <c r="A39" s="1"/>
      <c r="B39" s="587" t="s">
        <v>9</v>
      </c>
      <c r="C39" s="588"/>
      <c r="D39" s="40" t="s">
        <v>508</v>
      </c>
      <c r="E39" s="41" t="s">
        <v>513</v>
      </c>
      <c r="F39" s="40" t="s">
        <v>514</v>
      </c>
      <c r="G39" s="40" t="s">
        <v>515</v>
      </c>
      <c r="H39" s="40" t="s">
        <v>516</v>
      </c>
      <c r="I39" s="13" t="s">
        <v>1</v>
      </c>
      <c r="J39" s="1"/>
      <c r="K39" s="29"/>
      <c r="L39" s="9"/>
      <c r="M39" s="9"/>
      <c r="N39" s="9"/>
      <c r="O39" s="9"/>
      <c r="P39" s="236"/>
    </row>
    <row r="40" spans="1:16141" s="10" customFormat="1" ht="18.75" customHeight="1" thickTop="1" thickBot="1">
      <c r="A40" s="1"/>
      <c r="B40" s="14">
        <v>3</v>
      </c>
      <c r="C40" s="595" t="s">
        <v>694</v>
      </c>
      <c r="D40" s="15" t="str">
        <f>IF(I33="Level 1","v","")</f>
        <v/>
      </c>
      <c r="E40" s="15" t="str">
        <f>IF(I33="Level 2","v","")</f>
        <v/>
      </c>
      <c r="F40" s="15" t="str">
        <f>IF(I33="Level 3","v","")</f>
        <v/>
      </c>
      <c r="G40" s="15" t="str">
        <f>IF(I33="Level 4","v","")</f>
        <v/>
      </c>
      <c r="H40" s="15" t="str">
        <f>IF(I33="Level 5","v","")</f>
        <v/>
      </c>
      <c r="I40" s="57" t="str">
        <f>IF(I33="Berkembang",1,IF(I33="Layak",2,IF(I33="Cakap",3,IF(I33="Mahir",4,""))))</f>
        <v/>
      </c>
      <c r="J40" s="1"/>
      <c r="K40" s="503">
        <f>K32</f>
        <v>0</v>
      </c>
      <c r="L40" s="9"/>
      <c r="M40" s="9"/>
      <c r="N40" s="9"/>
      <c r="O40" s="9"/>
      <c r="P40" s="236"/>
    </row>
    <row r="41" spans="1:16141" s="10" customFormat="1" ht="113" thickTop="1">
      <c r="A41" s="1"/>
      <c r="B41" s="16"/>
      <c r="C41" s="597"/>
      <c r="D41" s="22" t="s">
        <v>558</v>
      </c>
      <c r="E41" s="22" t="s">
        <v>559</v>
      </c>
      <c r="F41" s="22" t="s">
        <v>560</v>
      </c>
      <c r="G41" s="22" t="s">
        <v>561</v>
      </c>
      <c r="H41" s="22" t="s">
        <v>562</v>
      </c>
      <c r="I41" s="17"/>
      <c r="J41" s="1"/>
      <c r="K41" s="29"/>
      <c r="P41" s="236"/>
    </row>
    <row r="42" spans="1:16141" ht="14">
      <c r="A42" s="1"/>
      <c r="B42" s="21"/>
      <c r="C42" s="21"/>
      <c r="D42" s="21"/>
      <c r="E42" s="23"/>
      <c r="F42" s="23"/>
      <c r="G42" s="23"/>
      <c r="H42" s="5"/>
      <c r="I42" s="54"/>
      <c r="J42" s="1"/>
      <c r="K42" s="29"/>
      <c r="O42" s="4"/>
      <c r="P42" s="236"/>
    </row>
    <row r="43" spans="1:16141" s="4" customFormat="1" ht="31.5" customHeight="1">
      <c r="A43" s="1"/>
      <c r="B43" s="2"/>
      <c r="C43" s="2"/>
      <c r="D43" s="1"/>
      <c r="E43" s="1"/>
      <c r="F43" s="1"/>
      <c r="G43" s="1"/>
      <c r="H43" s="1"/>
      <c r="I43" s="3"/>
      <c r="J43" s="1"/>
      <c r="K43" s="29"/>
      <c r="P43" s="424"/>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row>
  </sheetData>
  <sheetProtection password="CC3D" sheet="1" objects="1" scenarios="1"/>
  <protectedRanges>
    <protectedRange sqref="B7:B11 B20:B24 B33:B37" name="Range4_1_6_2"/>
  </protectedRanges>
  <mergeCells count="21">
    <mergeCell ref="D36:H36"/>
    <mergeCell ref="D37:H37"/>
    <mergeCell ref="D7:H7"/>
    <mergeCell ref="D8:H8"/>
    <mergeCell ref="D9:H9"/>
    <mergeCell ref="D10:H10"/>
    <mergeCell ref="D11:H11"/>
    <mergeCell ref="D20:H20"/>
    <mergeCell ref="D21:H21"/>
    <mergeCell ref="D22:H22"/>
    <mergeCell ref="D23:H23"/>
    <mergeCell ref="D24:H24"/>
    <mergeCell ref="D33:H33"/>
    <mergeCell ref="D34:H34"/>
    <mergeCell ref="D35:H35"/>
    <mergeCell ref="C40:C41"/>
    <mergeCell ref="B39:C39"/>
    <mergeCell ref="B26:C26"/>
    <mergeCell ref="C27:C28"/>
    <mergeCell ref="B13:C13"/>
    <mergeCell ref="C14:C15"/>
  </mergeCells>
  <conditionalFormatting sqref="B7:C11 B20:C24 B33:C37">
    <cfRule type="cellIs" dxfId="46" priority="22" operator="between">
      <formula>"v"</formula>
      <formula>"v"</formula>
    </cfRule>
  </conditionalFormatting>
  <conditionalFormatting sqref="D14:H14">
    <cfRule type="cellIs" dxfId="45" priority="18" operator="between">
      <formula>"v"</formula>
      <formula>"v"</formula>
    </cfRule>
  </conditionalFormatting>
  <conditionalFormatting sqref="D27:H27">
    <cfRule type="cellIs" dxfId="44" priority="10" operator="between">
      <formula>"v"</formula>
      <formula>"v"</formula>
    </cfRule>
  </conditionalFormatting>
  <conditionalFormatting sqref="D40:H40">
    <cfRule type="cellIs" dxfId="43" priority="2" operator="between">
      <formula>"v"</formula>
      <formula>"v"</formula>
    </cfRule>
  </conditionalFormatting>
  <hyperlinks>
    <hyperlink ref="J15" location="'A1'!A1" display="A1" xr:uid="{00000000-0004-0000-0500-000000000000}"/>
    <hyperlink ref="J28" location="'A1'!A1" display="A1" xr:uid="{00000000-0004-0000-0500-000001000000}"/>
    <hyperlink ref="J42" location="'A1'!A1" display="A1" xr:uid="{00000000-0004-0000-0500-000002000000}"/>
  </hyperlinks>
  <printOptions horizontalCentered="1"/>
  <pageMargins left="0.78740157480314965" right="0.59055118110236227" top="0.59055118110236227" bottom="0.59055118110236227" header="0.39370078740157483" footer="0.39370078740157483"/>
  <pageSetup paperSize="9" scale="65" orientation="portrait" horizontalDpi="4294967293" verticalDpi="300" r:id="rId1"/>
  <headerFooter alignWithMargins="0">
    <oddFooter>&amp;LINSTRUMEN PENILAIAN&amp;CKOMPETENSI DAN PENGEMBANGAN PROFESI GURU&amp;RHal.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333FF"/>
  </sheetPr>
  <dimension ref="A1:WVU43"/>
  <sheetViews>
    <sheetView showGridLines="0" zoomScaleNormal="100" zoomScaleSheetLayoutView="70" workbookViewId="0">
      <pane xSplit="2" ySplit="3" topLeftCell="C4" activePane="bottomRight" state="frozen"/>
      <selection activeCell="N18" sqref="N18"/>
      <selection pane="topRight" activeCell="N18" sqref="N18"/>
      <selection pane="bottomLeft" activeCell="N18" sqref="N18"/>
      <selection pane="bottomRight"/>
    </sheetView>
  </sheetViews>
  <sheetFormatPr defaultRowHeight="13"/>
  <cols>
    <col min="1" max="1" width="5.26953125" style="5" customWidth="1"/>
    <col min="2" max="3" width="6.26953125" style="7" customWidth="1"/>
    <col min="4" max="7" width="19.81640625" style="5" customWidth="1"/>
    <col min="8" max="8" width="19.81640625" style="8" customWidth="1"/>
    <col min="9" max="9" width="13.54296875" style="5" customWidth="1"/>
    <col min="10" max="10" width="7" style="31" customWidth="1"/>
    <col min="11" max="13" width="5.81640625" style="4" hidden="1" customWidth="1"/>
    <col min="14" max="14" width="5.81640625" style="4" customWidth="1"/>
    <col min="15" max="15" width="2.1796875" style="234" customWidth="1"/>
    <col min="16" max="16" width="76.1796875" style="235" customWidth="1"/>
    <col min="17" max="238" width="9.1796875" style="5"/>
    <col min="239" max="239" width="5.26953125" style="5" customWidth="1"/>
    <col min="240" max="256" width="5.81640625" style="5" customWidth="1"/>
    <col min="257" max="257" width="0" style="5" hidden="1" customWidth="1"/>
    <col min="258" max="258" width="5.81640625" style="5" customWidth="1"/>
    <col min="259" max="259" width="4" style="5" customWidth="1"/>
    <col min="260" max="494" width="9.1796875" style="5"/>
    <col min="495" max="495" width="5.26953125" style="5" customWidth="1"/>
    <col min="496" max="512" width="5.81640625" style="5" customWidth="1"/>
    <col min="513" max="513" width="0" style="5" hidden="1" customWidth="1"/>
    <col min="514" max="514" width="5.81640625" style="5" customWidth="1"/>
    <col min="515" max="515" width="4" style="5" customWidth="1"/>
    <col min="516" max="750" width="9.1796875" style="5"/>
    <col min="751" max="751" width="5.26953125" style="5" customWidth="1"/>
    <col min="752" max="768" width="5.81640625" style="5" customWidth="1"/>
    <col min="769" max="769" width="0" style="5" hidden="1" customWidth="1"/>
    <col min="770" max="770" width="5.81640625" style="5" customWidth="1"/>
    <col min="771" max="771" width="4" style="5" customWidth="1"/>
    <col min="772" max="1006" width="9.1796875" style="5"/>
    <col min="1007" max="1007" width="5.26953125" style="5" customWidth="1"/>
    <col min="1008" max="1024" width="5.81640625" style="5" customWidth="1"/>
    <col min="1025" max="1025" width="0" style="5" hidden="1" customWidth="1"/>
    <col min="1026" max="1026" width="5.81640625" style="5" customWidth="1"/>
    <col min="1027" max="1027" width="4" style="5" customWidth="1"/>
    <col min="1028" max="1262" width="9.1796875" style="5"/>
    <col min="1263" max="1263" width="5.26953125" style="5" customWidth="1"/>
    <col min="1264" max="1280" width="5.81640625" style="5" customWidth="1"/>
    <col min="1281" max="1281" width="0" style="5" hidden="1" customWidth="1"/>
    <col min="1282" max="1282" width="5.81640625" style="5" customWidth="1"/>
    <col min="1283" max="1283" width="4" style="5" customWidth="1"/>
    <col min="1284" max="1518" width="9.1796875" style="5"/>
    <col min="1519" max="1519" width="5.26953125" style="5" customWidth="1"/>
    <col min="1520" max="1536" width="5.81640625" style="5" customWidth="1"/>
    <col min="1537" max="1537" width="0" style="5" hidden="1" customWidth="1"/>
    <col min="1538" max="1538" width="5.81640625" style="5" customWidth="1"/>
    <col min="1539" max="1539" width="4" style="5" customWidth="1"/>
    <col min="1540" max="1774" width="9.1796875" style="5"/>
    <col min="1775" max="1775" width="5.26953125" style="5" customWidth="1"/>
    <col min="1776" max="1792" width="5.81640625" style="5" customWidth="1"/>
    <col min="1793" max="1793" width="0" style="5" hidden="1" customWidth="1"/>
    <col min="1794" max="1794" width="5.81640625" style="5" customWidth="1"/>
    <col min="1795" max="1795" width="4" style="5" customWidth="1"/>
    <col min="1796" max="2030" width="9.1796875" style="5"/>
    <col min="2031" max="2031" width="5.26953125" style="5" customWidth="1"/>
    <col min="2032" max="2048" width="5.81640625" style="5" customWidth="1"/>
    <col min="2049" max="2049" width="0" style="5" hidden="1" customWidth="1"/>
    <col min="2050" max="2050" width="5.81640625" style="5" customWidth="1"/>
    <col min="2051" max="2051" width="4" style="5" customWidth="1"/>
    <col min="2052" max="2286" width="9.1796875" style="5"/>
    <col min="2287" max="2287" width="5.26953125" style="5" customWidth="1"/>
    <col min="2288" max="2304" width="5.81640625" style="5" customWidth="1"/>
    <col min="2305" max="2305" width="0" style="5" hidden="1" customWidth="1"/>
    <col min="2306" max="2306" width="5.81640625" style="5" customWidth="1"/>
    <col min="2307" max="2307" width="4" style="5" customWidth="1"/>
    <col min="2308" max="2542" width="9.1796875" style="5"/>
    <col min="2543" max="2543" width="5.26953125" style="5" customWidth="1"/>
    <col min="2544" max="2560" width="5.81640625" style="5" customWidth="1"/>
    <col min="2561" max="2561" width="0" style="5" hidden="1" customWidth="1"/>
    <col min="2562" max="2562" width="5.81640625" style="5" customWidth="1"/>
    <col min="2563" max="2563" width="4" style="5" customWidth="1"/>
    <col min="2564" max="2798" width="9.1796875" style="5"/>
    <col min="2799" max="2799" width="5.26953125" style="5" customWidth="1"/>
    <col min="2800" max="2816" width="5.81640625" style="5" customWidth="1"/>
    <col min="2817" max="2817" width="0" style="5" hidden="1" customWidth="1"/>
    <col min="2818" max="2818" width="5.81640625" style="5" customWidth="1"/>
    <col min="2819" max="2819" width="4" style="5" customWidth="1"/>
    <col min="2820" max="3054" width="9.1796875" style="5"/>
    <col min="3055" max="3055" width="5.26953125" style="5" customWidth="1"/>
    <col min="3056" max="3072" width="5.81640625" style="5" customWidth="1"/>
    <col min="3073" max="3073" width="0" style="5" hidden="1" customWidth="1"/>
    <col min="3074" max="3074" width="5.81640625" style="5" customWidth="1"/>
    <col min="3075" max="3075" width="4" style="5" customWidth="1"/>
    <col min="3076" max="3310" width="9.1796875" style="5"/>
    <col min="3311" max="3311" width="5.26953125" style="5" customWidth="1"/>
    <col min="3312" max="3328" width="5.81640625" style="5" customWidth="1"/>
    <col min="3329" max="3329" width="0" style="5" hidden="1" customWidth="1"/>
    <col min="3330" max="3330" width="5.81640625" style="5" customWidth="1"/>
    <col min="3331" max="3331" width="4" style="5" customWidth="1"/>
    <col min="3332" max="3566" width="9.1796875" style="5"/>
    <col min="3567" max="3567" width="5.26953125" style="5" customWidth="1"/>
    <col min="3568" max="3584" width="5.81640625" style="5" customWidth="1"/>
    <col min="3585" max="3585" width="0" style="5" hidden="1" customWidth="1"/>
    <col min="3586" max="3586" width="5.81640625" style="5" customWidth="1"/>
    <col min="3587" max="3587" width="4" style="5" customWidth="1"/>
    <col min="3588" max="3822" width="9.1796875" style="5"/>
    <col min="3823" max="3823" width="5.26953125" style="5" customWidth="1"/>
    <col min="3824" max="3840" width="5.81640625" style="5" customWidth="1"/>
    <col min="3841" max="3841" width="0" style="5" hidden="1" customWidth="1"/>
    <col min="3842" max="3842" width="5.81640625" style="5" customWidth="1"/>
    <col min="3843" max="3843" width="4" style="5" customWidth="1"/>
    <col min="3844" max="4078" width="9.1796875" style="5"/>
    <col min="4079" max="4079" width="5.26953125" style="5" customWidth="1"/>
    <col min="4080" max="4096" width="5.81640625" style="5" customWidth="1"/>
    <col min="4097" max="4097" width="0" style="5" hidden="1" customWidth="1"/>
    <col min="4098" max="4098" width="5.81640625" style="5" customWidth="1"/>
    <col min="4099" max="4099" width="4" style="5" customWidth="1"/>
    <col min="4100" max="4334" width="9.1796875" style="5"/>
    <col min="4335" max="4335" width="5.26953125" style="5" customWidth="1"/>
    <col min="4336" max="4352" width="5.81640625" style="5" customWidth="1"/>
    <col min="4353" max="4353" width="0" style="5" hidden="1" customWidth="1"/>
    <col min="4354" max="4354" width="5.81640625" style="5" customWidth="1"/>
    <col min="4355" max="4355" width="4" style="5" customWidth="1"/>
    <col min="4356" max="4590" width="9.1796875" style="5"/>
    <col min="4591" max="4591" width="5.26953125" style="5" customWidth="1"/>
    <col min="4592" max="4608" width="5.81640625" style="5" customWidth="1"/>
    <col min="4609" max="4609" width="0" style="5" hidden="1" customWidth="1"/>
    <col min="4610" max="4610" width="5.81640625" style="5" customWidth="1"/>
    <col min="4611" max="4611" width="4" style="5" customWidth="1"/>
    <col min="4612" max="4846" width="9.1796875" style="5"/>
    <col min="4847" max="4847" width="5.26953125" style="5" customWidth="1"/>
    <col min="4848" max="4864" width="5.81640625" style="5" customWidth="1"/>
    <col min="4865" max="4865" width="0" style="5" hidden="1" customWidth="1"/>
    <col min="4866" max="4866" width="5.81640625" style="5" customWidth="1"/>
    <col min="4867" max="4867" width="4" style="5" customWidth="1"/>
    <col min="4868" max="5102" width="9.1796875" style="5"/>
    <col min="5103" max="5103" width="5.26953125" style="5" customWidth="1"/>
    <col min="5104" max="5120" width="5.81640625" style="5" customWidth="1"/>
    <col min="5121" max="5121" width="0" style="5" hidden="1" customWidth="1"/>
    <col min="5122" max="5122" width="5.81640625" style="5" customWidth="1"/>
    <col min="5123" max="5123" width="4" style="5" customWidth="1"/>
    <col min="5124" max="5358" width="9.1796875" style="5"/>
    <col min="5359" max="5359" width="5.26953125" style="5" customWidth="1"/>
    <col min="5360" max="5376" width="5.81640625" style="5" customWidth="1"/>
    <col min="5377" max="5377" width="0" style="5" hidden="1" customWidth="1"/>
    <col min="5378" max="5378" width="5.81640625" style="5" customWidth="1"/>
    <col min="5379" max="5379" width="4" style="5" customWidth="1"/>
    <col min="5380" max="5614" width="9.1796875" style="5"/>
    <col min="5615" max="5615" width="5.26953125" style="5" customWidth="1"/>
    <col min="5616" max="5632" width="5.81640625" style="5" customWidth="1"/>
    <col min="5633" max="5633" width="0" style="5" hidden="1" customWidth="1"/>
    <col min="5634" max="5634" width="5.81640625" style="5" customWidth="1"/>
    <col min="5635" max="5635" width="4" style="5" customWidth="1"/>
    <col min="5636" max="5870" width="9.1796875" style="5"/>
    <col min="5871" max="5871" width="5.26953125" style="5" customWidth="1"/>
    <col min="5872" max="5888" width="5.81640625" style="5" customWidth="1"/>
    <col min="5889" max="5889" width="0" style="5" hidden="1" customWidth="1"/>
    <col min="5890" max="5890" width="5.81640625" style="5" customWidth="1"/>
    <col min="5891" max="5891" width="4" style="5" customWidth="1"/>
    <col min="5892" max="6126" width="9.1796875" style="5"/>
    <col min="6127" max="6127" width="5.26953125" style="5" customWidth="1"/>
    <col min="6128" max="6144" width="5.81640625" style="5" customWidth="1"/>
    <col min="6145" max="6145" width="0" style="5" hidden="1" customWidth="1"/>
    <col min="6146" max="6146" width="5.81640625" style="5" customWidth="1"/>
    <col min="6147" max="6147" width="4" style="5" customWidth="1"/>
    <col min="6148" max="6382" width="9.1796875" style="5"/>
    <col min="6383" max="6383" width="5.26953125" style="5" customWidth="1"/>
    <col min="6384" max="6400" width="5.81640625" style="5" customWidth="1"/>
    <col min="6401" max="6401" width="0" style="5" hidden="1" customWidth="1"/>
    <col min="6402" max="6402" width="5.81640625" style="5" customWidth="1"/>
    <col min="6403" max="6403" width="4" style="5" customWidth="1"/>
    <col min="6404" max="6638" width="9.1796875" style="5"/>
    <col min="6639" max="6639" width="5.26953125" style="5" customWidth="1"/>
    <col min="6640" max="6656" width="5.81640625" style="5" customWidth="1"/>
    <col min="6657" max="6657" width="0" style="5" hidden="1" customWidth="1"/>
    <col min="6658" max="6658" width="5.81640625" style="5" customWidth="1"/>
    <col min="6659" max="6659" width="4" style="5" customWidth="1"/>
    <col min="6660" max="6894" width="9.1796875" style="5"/>
    <col min="6895" max="6895" width="5.26953125" style="5" customWidth="1"/>
    <col min="6896" max="6912" width="5.81640625" style="5" customWidth="1"/>
    <col min="6913" max="6913" width="0" style="5" hidden="1" customWidth="1"/>
    <col min="6914" max="6914" width="5.81640625" style="5" customWidth="1"/>
    <col min="6915" max="6915" width="4" style="5" customWidth="1"/>
    <col min="6916" max="7150" width="9.1796875" style="5"/>
    <col min="7151" max="7151" width="5.26953125" style="5" customWidth="1"/>
    <col min="7152" max="7168" width="5.81640625" style="5" customWidth="1"/>
    <col min="7169" max="7169" width="0" style="5" hidden="1" customWidth="1"/>
    <col min="7170" max="7170" width="5.81640625" style="5" customWidth="1"/>
    <col min="7171" max="7171" width="4" style="5" customWidth="1"/>
    <col min="7172" max="7406" width="9.1796875" style="5"/>
    <col min="7407" max="7407" width="5.26953125" style="5" customWidth="1"/>
    <col min="7408" max="7424" width="5.81640625" style="5" customWidth="1"/>
    <col min="7425" max="7425" width="0" style="5" hidden="1" customWidth="1"/>
    <col min="7426" max="7426" width="5.81640625" style="5" customWidth="1"/>
    <col min="7427" max="7427" width="4" style="5" customWidth="1"/>
    <col min="7428" max="7662" width="9.1796875" style="5"/>
    <col min="7663" max="7663" width="5.26953125" style="5" customWidth="1"/>
    <col min="7664" max="7680" width="5.81640625" style="5" customWidth="1"/>
    <col min="7681" max="7681" width="0" style="5" hidden="1" customWidth="1"/>
    <col min="7682" max="7682" width="5.81640625" style="5" customWidth="1"/>
    <col min="7683" max="7683" width="4" style="5" customWidth="1"/>
    <col min="7684" max="7918" width="9.1796875" style="5"/>
    <col min="7919" max="7919" width="5.26953125" style="5" customWidth="1"/>
    <col min="7920" max="7936" width="5.81640625" style="5" customWidth="1"/>
    <col min="7937" max="7937" width="0" style="5" hidden="1" customWidth="1"/>
    <col min="7938" max="7938" width="5.81640625" style="5" customWidth="1"/>
    <col min="7939" max="7939" width="4" style="5" customWidth="1"/>
    <col min="7940" max="8174" width="9.1796875" style="5"/>
    <col min="8175" max="8175" width="5.26953125" style="5" customWidth="1"/>
    <col min="8176" max="8192" width="5.81640625" style="5" customWidth="1"/>
    <col min="8193" max="8193" width="0" style="5" hidden="1" customWidth="1"/>
    <col min="8194" max="8194" width="5.81640625" style="5" customWidth="1"/>
    <col min="8195" max="8195" width="4" style="5" customWidth="1"/>
    <col min="8196" max="8430" width="9.1796875" style="5"/>
    <col min="8431" max="8431" width="5.26953125" style="5" customWidth="1"/>
    <col min="8432" max="8448" width="5.81640625" style="5" customWidth="1"/>
    <col min="8449" max="8449" width="0" style="5" hidden="1" customWidth="1"/>
    <col min="8450" max="8450" width="5.81640625" style="5" customWidth="1"/>
    <col min="8451" max="8451" width="4" style="5" customWidth="1"/>
    <col min="8452" max="8686" width="9.1796875" style="5"/>
    <col min="8687" max="8687" width="5.26953125" style="5" customWidth="1"/>
    <col min="8688" max="8704" width="5.81640625" style="5" customWidth="1"/>
    <col min="8705" max="8705" width="0" style="5" hidden="1" customWidth="1"/>
    <col min="8706" max="8706" width="5.81640625" style="5" customWidth="1"/>
    <col min="8707" max="8707" width="4" style="5" customWidth="1"/>
    <col min="8708" max="8942" width="9.1796875" style="5"/>
    <col min="8943" max="8943" width="5.26953125" style="5" customWidth="1"/>
    <col min="8944" max="8960" width="5.81640625" style="5" customWidth="1"/>
    <col min="8961" max="8961" width="0" style="5" hidden="1" customWidth="1"/>
    <col min="8962" max="8962" width="5.81640625" style="5" customWidth="1"/>
    <col min="8963" max="8963" width="4" style="5" customWidth="1"/>
    <col min="8964" max="9198" width="9.1796875" style="5"/>
    <col min="9199" max="9199" width="5.26953125" style="5" customWidth="1"/>
    <col min="9200" max="9216" width="5.81640625" style="5" customWidth="1"/>
    <col min="9217" max="9217" width="0" style="5" hidden="1" customWidth="1"/>
    <col min="9218" max="9218" width="5.81640625" style="5" customWidth="1"/>
    <col min="9219" max="9219" width="4" style="5" customWidth="1"/>
    <col min="9220" max="9454" width="9.1796875" style="5"/>
    <col min="9455" max="9455" width="5.26953125" style="5" customWidth="1"/>
    <col min="9456" max="9472" width="5.81640625" style="5" customWidth="1"/>
    <col min="9473" max="9473" width="0" style="5" hidden="1" customWidth="1"/>
    <col min="9474" max="9474" width="5.81640625" style="5" customWidth="1"/>
    <col min="9475" max="9475" width="4" style="5" customWidth="1"/>
    <col min="9476" max="9710" width="9.1796875" style="5"/>
    <col min="9711" max="9711" width="5.26953125" style="5" customWidth="1"/>
    <col min="9712" max="9728" width="5.81640625" style="5" customWidth="1"/>
    <col min="9729" max="9729" width="0" style="5" hidden="1" customWidth="1"/>
    <col min="9730" max="9730" width="5.81640625" style="5" customWidth="1"/>
    <col min="9731" max="9731" width="4" style="5" customWidth="1"/>
    <col min="9732" max="9966" width="9.1796875" style="5"/>
    <col min="9967" max="9967" width="5.26953125" style="5" customWidth="1"/>
    <col min="9968" max="9984" width="5.81640625" style="5" customWidth="1"/>
    <col min="9985" max="9985" width="0" style="5" hidden="1" customWidth="1"/>
    <col min="9986" max="9986" width="5.81640625" style="5" customWidth="1"/>
    <col min="9987" max="9987" width="4" style="5" customWidth="1"/>
    <col min="9988" max="10222" width="9.1796875" style="5"/>
    <col min="10223" max="10223" width="5.26953125" style="5" customWidth="1"/>
    <col min="10224" max="10240" width="5.81640625" style="5" customWidth="1"/>
    <col min="10241" max="10241" width="0" style="5" hidden="1" customWidth="1"/>
    <col min="10242" max="10242" width="5.81640625" style="5" customWidth="1"/>
    <col min="10243" max="10243" width="4" style="5" customWidth="1"/>
    <col min="10244" max="10478" width="9.1796875" style="5"/>
    <col min="10479" max="10479" width="5.26953125" style="5" customWidth="1"/>
    <col min="10480" max="10496" width="5.81640625" style="5" customWidth="1"/>
    <col min="10497" max="10497" width="0" style="5" hidden="1" customWidth="1"/>
    <col min="10498" max="10498" width="5.81640625" style="5" customWidth="1"/>
    <col min="10499" max="10499" width="4" style="5" customWidth="1"/>
    <col min="10500" max="10734" width="9.1796875" style="5"/>
    <col min="10735" max="10735" width="5.26953125" style="5" customWidth="1"/>
    <col min="10736" max="10752" width="5.81640625" style="5" customWidth="1"/>
    <col min="10753" max="10753" width="0" style="5" hidden="1" customWidth="1"/>
    <col min="10754" max="10754" width="5.81640625" style="5" customWidth="1"/>
    <col min="10755" max="10755" width="4" style="5" customWidth="1"/>
    <col min="10756" max="10990" width="9.1796875" style="5"/>
    <col min="10991" max="10991" width="5.26953125" style="5" customWidth="1"/>
    <col min="10992" max="11008" width="5.81640625" style="5" customWidth="1"/>
    <col min="11009" max="11009" width="0" style="5" hidden="1" customWidth="1"/>
    <col min="11010" max="11010" width="5.81640625" style="5" customWidth="1"/>
    <col min="11011" max="11011" width="4" style="5" customWidth="1"/>
    <col min="11012" max="11246" width="9.1796875" style="5"/>
    <col min="11247" max="11247" width="5.26953125" style="5" customWidth="1"/>
    <col min="11248" max="11264" width="5.81640625" style="5" customWidth="1"/>
    <col min="11265" max="11265" width="0" style="5" hidden="1" customWidth="1"/>
    <col min="11266" max="11266" width="5.81640625" style="5" customWidth="1"/>
    <col min="11267" max="11267" width="4" style="5" customWidth="1"/>
    <col min="11268" max="11502" width="9.1796875" style="5"/>
    <col min="11503" max="11503" width="5.26953125" style="5" customWidth="1"/>
    <col min="11504" max="11520" width="5.81640625" style="5" customWidth="1"/>
    <col min="11521" max="11521" width="0" style="5" hidden="1" customWidth="1"/>
    <col min="11522" max="11522" width="5.81640625" style="5" customWidth="1"/>
    <col min="11523" max="11523" width="4" style="5" customWidth="1"/>
    <col min="11524" max="11758" width="9.1796875" style="5"/>
    <col min="11759" max="11759" width="5.26953125" style="5" customWidth="1"/>
    <col min="11760" max="11776" width="5.81640625" style="5" customWidth="1"/>
    <col min="11777" max="11777" width="0" style="5" hidden="1" customWidth="1"/>
    <col min="11778" max="11778" width="5.81640625" style="5" customWidth="1"/>
    <col min="11779" max="11779" width="4" style="5" customWidth="1"/>
    <col min="11780" max="12014" width="9.1796875" style="5"/>
    <col min="12015" max="12015" width="5.26953125" style="5" customWidth="1"/>
    <col min="12016" max="12032" width="5.81640625" style="5" customWidth="1"/>
    <col min="12033" max="12033" width="0" style="5" hidden="1" customWidth="1"/>
    <col min="12034" max="12034" width="5.81640625" style="5" customWidth="1"/>
    <col min="12035" max="12035" width="4" style="5" customWidth="1"/>
    <col min="12036" max="12270" width="9.1796875" style="5"/>
    <col min="12271" max="12271" width="5.26953125" style="5" customWidth="1"/>
    <col min="12272" max="12288" width="5.81640625" style="5" customWidth="1"/>
    <col min="12289" max="12289" width="0" style="5" hidden="1" customWidth="1"/>
    <col min="12290" max="12290" width="5.81640625" style="5" customWidth="1"/>
    <col min="12291" max="12291" width="4" style="5" customWidth="1"/>
    <col min="12292" max="12526" width="9.1796875" style="5"/>
    <col min="12527" max="12527" width="5.26953125" style="5" customWidth="1"/>
    <col min="12528" max="12544" width="5.81640625" style="5" customWidth="1"/>
    <col min="12545" max="12545" width="0" style="5" hidden="1" customWidth="1"/>
    <col min="12546" max="12546" width="5.81640625" style="5" customWidth="1"/>
    <col min="12547" max="12547" width="4" style="5" customWidth="1"/>
    <col min="12548" max="12782" width="9.1796875" style="5"/>
    <col min="12783" max="12783" width="5.26953125" style="5" customWidth="1"/>
    <col min="12784" max="12800" width="5.81640625" style="5" customWidth="1"/>
    <col min="12801" max="12801" width="0" style="5" hidden="1" customWidth="1"/>
    <col min="12802" max="12802" width="5.81640625" style="5" customWidth="1"/>
    <col min="12803" max="12803" width="4" style="5" customWidth="1"/>
    <col min="12804" max="13038" width="9.1796875" style="5"/>
    <col min="13039" max="13039" width="5.26953125" style="5" customWidth="1"/>
    <col min="13040" max="13056" width="5.81640625" style="5" customWidth="1"/>
    <col min="13057" max="13057" width="0" style="5" hidden="1" customWidth="1"/>
    <col min="13058" max="13058" width="5.81640625" style="5" customWidth="1"/>
    <col min="13059" max="13059" width="4" style="5" customWidth="1"/>
    <col min="13060" max="13294" width="9.1796875" style="5"/>
    <col min="13295" max="13295" width="5.26953125" style="5" customWidth="1"/>
    <col min="13296" max="13312" width="5.81640625" style="5" customWidth="1"/>
    <col min="13313" max="13313" width="0" style="5" hidden="1" customWidth="1"/>
    <col min="13314" max="13314" width="5.81640625" style="5" customWidth="1"/>
    <col min="13315" max="13315" width="4" style="5" customWidth="1"/>
    <col min="13316" max="13550" width="9.1796875" style="5"/>
    <col min="13551" max="13551" width="5.26953125" style="5" customWidth="1"/>
    <col min="13552" max="13568" width="5.81640625" style="5" customWidth="1"/>
    <col min="13569" max="13569" width="0" style="5" hidden="1" customWidth="1"/>
    <col min="13570" max="13570" width="5.81640625" style="5" customWidth="1"/>
    <col min="13571" max="13571" width="4" style="5" customWidth="1"/>
    <col min="13572" max="13806" width="9.1796875" style="5"/>
    <col min="13807" max="13807" width="5.26953125" style="5" customWidth="1"/>
    <col min="13808" max="13824" width="5.81640625" style="5" customWidth="1"/>
    <col min="13825" max="13825" width="0" style="5" hidden="1" customWidth="1"/>
    <col min="13826" max="13826" width="5.81640625" style="5" customWidth="1"/>
    <col min="13827" max="13827" width="4" style="5" customWidth="1"/>
    <col min="13828" max="14062" width="9.1796875" style="5"/>
    <col min="14063" max="14063" width="5.26953125" style="5" customWidth="1"/>
    <col min="14064" max="14080" width="5.81640625" style="5" customWidth="1"/>
    <col min="14081" max="14081" width="0" style="5" hidden="1" customWidth="1"/>
    <col min="14082" max="14082" width="5.81640625" style="5" customWidth="1"/>
    <col min="14083" max="14083" width="4" style="5" customWidth="1"/>
    <col min="14084" max="14318" width="9.1796875" style="5"/>
    <col min="14319" max="14319" width="5.26953125" style="5" customWidth="1"/>
    <col min="14320" max="14336" width="5.81640625" style="5" customWidth="1"/>
    <col min="14337" max="14337" width="0" style="5" hidden="1" customWidth="1"/>
    <col min="14338" max="14338" width="5.81640625" style="5" customWidth="1"/>
    <col min="14339" max="14339" width="4" style="5" customWidth="1"/>
    <col min="14340" max="14574" width="9.1796875" style="5"/>
    <col min="14575" max="14575" width="5.26953125" style="5" customWidth="1"/>
    <col min="14576" max="14592" width="5.81640625" style="5" customWidth="1"/>
    <col min="14593" max="14593" width="0" style="5" hidden="1" customWidth="1"/>
    <col min="14594" max="14594" width="5.81640625" style="5" customWidth="1"/>
    <col min="14595" max="14595" width="4" style="5" customWidth="1"/>
    <col min="14596" max="14830" width="9.1796875" style="5"/>
    <col min="14831" max="14831" width="5.26953125" style="5" customWidth="1"/>
    <col min="14832" max="14848" width="5.81640625" style="5" customWidth="1"/>
    <col min="14849" max="14849" width="0" style="5" hidden="1" customWidth="1"/>
    <col min="14850" max="14850" width="5.81640625" style="5" customWidth="1"/>
    <col min="14851" max="14851" width="4" style="5" customWidth="1"/>
    <col min="14852" max="15086" width="9.1796875" style="5"/>
    <col min="15087" max="15087" width="5.26953125" style="5" customWidth="1"/>
    <col min="15088" max="15104" width="5.81640625" style="5" customWidth="1"/>
    <col min="15105" max="15105" width="0" style="5" hidden="1" customWidth="1"/>
    <col min="15106" max="15106" width="5.81640625" style="5" customWidth="1"/>
    <col min="15107" max="15107" width="4" style="5" customWidth="1"/>
    <col min="15108" max="15342" width="9.1796875" style="5"/>
    <col min="15343" max="15343" width="5.26953125" style="5" customWidth="1"/>
    <col min="15344" max="15360" width="5.81640625" style="5" customWidth="1"/>
    <col min="15361" max="15361" width="0" style="5" hidden="1" customWidth="1"/>
    <col min="15362" max="15362" width="5.81640625" style="5" customWidth="1"/>
    <col min="15363" max="15363" width="4" style="5" customWidth="1"/>
    <col min="15364" max="15598" width="9.1796875" style="5"/>
    <col min="15599" max="15599" width="5.26953125" style="5" customWidth="1"/>
    <col min="15600" max="15616" width="5.81640625" style="5" customWidth="1"/>
    <col min="15617" max="15617" width="0" style="5" hidden="1" customWidth="1"/>
    <col min="15618" max="15618" width="5.81640625" style="5" customWidth="1"/>
    <col min="15619" max="15619" width="4" style="5" customWidth="1"/>
    <col min="15620" max="15854" width="9.1796875" style="5"/>
    <col min="15855" max="15855" width="5.26953125" style="5" customWidth="1"/>
    <col min="15856" max="15872" width="5.81640625" style="5" customWidth="1"/>
    <col min="15873" max="15873" width="0" style="5" hidden="1" customWidth="1"/>
    <col min="15874" max="15874" width="5.81640625" style="5" customWidth="1"/>
    <col min="15875" max="15875" width="4" style="5" customWidth="1"/>
    <col min="15876" max="16110" width="9.1796875" style="5"/>
    <col min="16111" max="16111" width="5.26953125" style="5" customWidth="1"/>
    <col min="16112" max="16128" width="5.81640625" style="5" customWidth="1"/>
    <col min="16129" max="16129" width="0" style="5" hidden="1" customWidth="1"/>
    <col min="16130" max="16130" width="5.81640625" style="5" customWidth="1"/>
    <col min="16131" max="16131" width="4" style="5" customWidth="1"/>
    <col min="16132" max="16384" width="9.1796875" style="5"/>
  </cols>
  <sheetData>
    <row r="1" spans="1:16141" s="6" customFormat="1" ht="22.5" customHeight="1">
      <c r="A1" s="1"/>
      <c r="B1" s="2"/>
      <c r="C1" s="2"/>
      <c r="D1" s="1"/>
      <c r="E1" s="1"/>
      <c r="F1" s="1"/>
      <c r="G1" s="1"/>
      <c r="H1" s="3"/>
      <c r="I1" s="1"/>
      <c r="J1" s="1"/>
      <c r="K1" s="29"/>
      <c r="L1" s="4"/>
      <c r="M1" s="4"/>
      <c r="N1" s="4"/>
      <c r="O1" s="234"/>
      <c r="P1" s="23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8"/>
      <c r="J2" s="1"/>
      <c r="K2" s="29"/>
      <c r="L2" s="4"/>
      <c r="M2" s="4"/>
      <c r="N2" s="4"/>
      <c r="O2" s="234"/>
      <c r="P2" s="23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4">
      <c r="A3" s="1"/>
      <c r="B3" s="25" t="s">
        <v>563</v>
      </c>
      <c r="C3" s="25"/>
      <c r="D3" s="26"/>
      <c r="E3" s="23"/>
      <c r="F3" s="23"/>
      <c r="G3" s="23"/>
      <c r="H3" s="5"/>
      <c r="I3" s="24"/>
      <c r="J3" s="1"/>
      <c r="K3" s="29"/>
      <c r="O3" s="4"/>
      <c r="P3" s="234"/>
    </row>
    <row r="4" spans="1:16141" ht="14">
      <c r="A4" s="1"/>
      <c r="B4" s="25" t="s">
        <v>505</v>
      </c>
      <c r="C4" s="25"/>
      <c r="D4" s="26"/>
      <c r="E4" s="23"/>
      <c r="F4" s="23"/>
      <c r="G4" s="23"/>
      <c r="H4" s="5"/>
      <c r="I4" s="24"/>
      <c r="J4" s="1"/>
      <c r="K4" s="29"/>
      <c r="O4" s="4"/>
      <c r="P4" s="234"/>
    </row>
    <row r="5" spans="1:16141" ht="14">
      <c r="A5" s="1"/>
      <c r="B5" s="48" t="s">
        <v>564</v>
      </c>
      <c r="C5" s="48"/>
      <c r="D5" s="27"/>
      <c r="E5" s="23"/>
      <c r="F5" s="23"/>
      <c r="G5" s="23"/>
      <c r="H5" s="5"/>
      <c r="I5" s="24"/>
      <c r="J5" s="1"/>
      <c r="K5" s="29"/>
      <c r="O5" s="4"/>
      <c r="P5" s="234"/>
    </row>
    <row r="6" spans="1:16141" ht="34.5">
      <c r="A6" s="1"/>
      <c r="B6" s="128" t="s">
        <v>58</v>
      </c>
      <c r="C6" s="526"/>
      <c r="D6" s="34"/>
      <c r="E6" s="130"/>
      <c r="F6" s="34" t="s">
        <v>524</v>
      </c>
      <c r="G6" s="35"/>
      <c r="H6" s="36"/>
      <c r="I6" s="129" t="s">
        <v>135</v>
      </c>
      <c r="J6" s="1"/>
      <c r="K6" s="500">
        <f>L6/M6*5</f>
        <v>1</v>
      </c>
      <c r="L6" s="501">
        <f>COUNTA(B7:B11)</f>
        <v>1</v>
      </c>
      <c r="M6" s="501">
        <f>COUNTA(D7:D11)</f>
        <v>5</v>
      </c>
      <c r="O6" s="4"/>
      <c r="P6" s="234"/>
    </row>
    <row r="7" spans="1:16141" ht="27" customHeight="1">
      <c r="A7" s="1"/>
      <c r="B7" s="28" t="s">
        <v>127</v>
      </c>
      <c r="C7" s="535" t="s">
        <v>645</v>
      </c>
      <c r="D7" s="589" t="s">
        <v>696</v>
      </c>
      <c r="E7" s="589"/>
      <c r="F7" s="589"/>
      <c r="G7" s="589"/>
      <c r="H7" s="590"/>
      <c r="I7" s="37" t="str">
        <f>IF(L6=0,"",IF(L6&lt;=1,"Level 1",IF(L6&lt;=2,"Level 2",IF(L6&lt;=3,"Level 3",IF(L6&lt;=4,"Level 4",IF(L6&lt;=5,"Level 5",""))))))</f>
        <v>Level 1</v>
      </c>
      <c r="J7" s="1"/>
      <c r="K7" s="29"/>
      <c r="L7" s="502">
        <f t="shared" ref="L7:L11" si="0">COUNTA(B7)</f>
        <v>1</v>
      </c>
      <c r="O7" s="4"/>
      <c r="P7" s="236"/>
    </row>
    <row r="8" spans="1:16141" ht="27" customHeight="1">
      <c r="A8" s="1"/>
      <c r="B8" s="28"/>
      <c r="C8" s="535" t="s">
        <v>646</v>
      </c>
      <c r="D8" s="589" t="s">
        <v>697</v>
      </c>
      <c r="E8" s="589"/>
      <c r="F8" s="589"/>
      <c r="G8" s="589"/>
      <c r="H8" s="590"/>
      <c r="I8" s="504"/>
      <c r="J8" s="1"/>
      <c r="K8" s="29"/>
      <c r="L8" s="502">
        <f t="shared" si="0"/>
        <v>0</v>
      </c>
      <c r="O8" s="4"/>
      <c r="P8" s="236"/>
    </row>
    <row r="9" spans="1:16141" ht="27" customHeight="1">
      <c r="A9" s="1"/>
      <c r="B9" s="28"/>
      <c r="C9" s="535" t="s">
        <v>647</v>
      </c>
      <c r="D9" s="589" t="s">
        <v>579</v>
      </c>
      <c r="E9" s="589"/>
      <c r="F9" s="589"/>
      <c r="G9" s="589"/>
      <c r="H9" s="590"/>
      <c r="I9" s="38"/>
      <c r="J9" s="1"/>
      <c r="K9" s="29"/>
      <c r="L9" s="502">
        <f t="shared" si="0"/>
        <v>0</v>
      </c>
      <c r="O9" s="4"/>
      <c r="P9" s="236"/>
    </row>
    <row r="10" spans="1:16141" ht="27" customHeight="1">
      <c r="A10" s="1"/>
      <c r="B10" s="28"/>
      <c r="C10" s="535" t="s">
        <v>648</v>
      </c>
      <c r="D10" s="589" t="s">
        <v>578</v>
      </c>
      <c r="E10" s="589"/>
      <c r="F10" s="589"/>
      <c r="G10" s="589"/>
      <c r="H10" s="590"/>
      <c r="I10" s="38"/>
      <c r="J10" s="1"/>
      <c r="K10" s="29"/>
      <c r="L10" s="502">
        <f t="shared" si="0"/>
        <v>0</v>
      </c>
      <c r="O10" s="4"/>
      <c r="P10" s="236"/>
    </row>
    <row r="11" spans="1:16141" ht="27" customHeight="1">
      <c r="A11" s="1"/>
      <c r="B11" s="28"/>
      <c r="C11" s="535" t="s">
        <v>649</v>
      </c>
      <c r="D11" s="589" t="s">
        <v>698</v>
      </c>
      <c r="E11" s="589"/>
      <c r="F11" s="589"/>
      <c r="G11" s="589"/>
      <c r="H11" s="590"/>
      <c r="I11" s="38"/>
      <c r="J11" s="1"/>
      <c r="K11" s="29"/>
      <c r="L11" s="502">
        <f t="shared" si="0"/>
        <v>0</v>
      </c>
      <c r="O11" s="4"/>
      <c r="P11" s="236"/>
    </row>
    <row r="12" spans="1:16141" s="10" customFormat="1">
      <c r="A12" s="1"/>
      <c r="B12" s="42"/>
      <c r="C12" s="527"/>
      <c r="D12" s="43"/>
      <c r="E12" s="44"/>
      <c r="F12" s="46" t="str">
        <f>I6&amp;""</f>
        <v>TINGKAT KOMPETENSI</v>
      </c>
      <c r="G12" s="46"/>
      <c r="H12" s="43"/>
      <c r="I12" s="45"/>
      <c r="J12" s="1"/>
      <c r="K12" s="29"/>
      <c r="L12" s="9"/>
      <c r="M12" s="9"/>
      <c r="N12" s="9"/>
      <c r="O12" s="9"/>
      <c r="P12" s="236"/>
    </row>
    <row r="13" spans="1:16141" s="10" customFormat="1" ht="20.25" customHeight="1" thickBot="1">
      <c r="A13" s="1"/>
      <c r="B13" s="587" t="s">
        <v>9</v>
      </c>
      <c r="C13" s="588"/>
      <c r="D13" s="40" t="s">
        <v>508</v>
      </c>
      <c r="E13" s="41" t="s">
        <v>513</v>
      </c>
      <c r="F13" s="40" t="s">
        <v>514</v>
      </c>
      <c r="G13" s="40" t="s">
        <v>515</v>
      </c>
      <c r="H13" s="40" t="s">
        <v>516</v>
      </c>
      <c r="I13" s="13" t="s">
        <v>1</v>
      </c>
      <c r="J13" s="1"/>
      <c r="K13" s="29"/>
      <c r="L13" s="9"/>
      <c r="M13" s="9"/>
      <c r="N13" s="9"/>
      <c r="O13" s="9"/>
      <c r="P13" s="236"/>
    </row>
    <row r="14" spans="1:16141" s="10" customFormat="1" ht="18.75" customHeight="1" thickTop="1" thickBot="1">
      <c r="A14" s="1"/>
      <c r="B14" s="14">
        <v>1</v>
      </c>
      <c r="C14" s="595" t="s">
        <v>679</v>
      </c>
      <c r="D14" s="15" t="str">
        <f>IF(I7="Level 1","v","")</f>
        <v>v</v>
      </c>
      <c r="E14" s="15" t="str">
        <f>IF(I7="Level 2","v","")</f>
        <v/>
      </c>
      <c r="F14" s="15" t="str">
        <f>IF(I7="Level 3","v","")</f>
        <v/>
      </c>
      <c r="G14" s="15" t="str">
        <f>IF(I7="Level 4","v","")</f>
        <v/>
      </c>
      <c r="H14" s="15" t="str">
        <f>IF(I7="Level 5","v","")</f>
        <v/>
      </c>
      <c r="I14" s="56"/>
      <c r="J14" s="1"/>
      <c r="K14" s="503">
        <f>K6</f>
        <v>1</v>
      </c>
      <c r="L14" s="9"/>
      <c r="M14" s="9"/>
      <c r="N14" s="9"/>
      <c r="O14" s="9"/>
      <c r="P14" s="9"/>
    </row>
    <row r="15" spans="1:16141" s="10" customFormat="1" ht="75.5" thickTop="1">
      <c r="A15" s="1"/>
      <c r="B15" s="16"/>
      <c r="C15" s="598"/>
      <c r="D15" s="22" t="s">
        <v>581</v>
      </c>
      <c r="E15" s="22" t="s">
        <v>580</v>
      </c>
      <c r="F15" s="22" t="s">
        <v>579</v>
      </c>
      <c r="G15" s="22" t="s">
        <v>578</v>
      </c>
      <c r="H15" s="22" t="s">
        <v>577</v>
      </c>
      <c r="I15" s="17"/>
      <c r="J15" s="1"/>
      <c r="K15" s="29"/>
      <c r="P15" s="236"/>
    </row>
    <row r="16" spans="1:16141" s="10" customFormat="1">
      <c r="A16" s="1"/>
      <c r="B16" s="20"/>
      <c r="C16" s="20"/>
      <c r="D16" s="47"/>
      <c r="E16" s="47"/>
      <c r="F16" s="47"/>
      <c r="G16" s="47"/>
      <c r="H16" s="47"/>
      <c r="I16" s="49"/>
      <c r="J16" s="1"/>
      <c r="K16" s="29"/>
      <c r="P16" s="236"/>
    </row>
    <row r="17" spans="1:16" ht="14">
      <c r="A17" s="1"/>
      <c r="B17" s="25" t="s">
        <v>505</v>
      </c>
      <c r="C17" s="25"/>
      <c r="D17" s="26"/>
      <c r="E17" s="23"/>
      <c r="F17" s="23"/>
      <c r="G17" s="23"/>
      <c r="H17" s="5"/>
      <c r="I17" s="24"/>
      <c r="J17" s="1"/>
      <c r="K17" s="29"/>
      <c r="O17" s="4"/>
      <c r="P17" s="236"/>
    </row>
    <row r="18" spans="1:16" ht="14">
      <c r="A18" s="1"/>
      <c r="B18" s="48" t="s">
        <v>565</v>
      </c>
      <c r="C18" s="48"/>
      <c r="D18" s="27"/>
      <c r="E18" s="23"/>
      <c r="F18" s="23"/>
      <c r="G18" s="23"/>
      <c r="H18" s="5"/>
      <c r="I18" s="24"/>
      <c r="J18" s="1"/>
      <c r="K18" s="29"/>
      <c r="O18" s="4"/>
      <c r="P18" s="236"/>
    </row>
    <row r="19" spans="1:16" ht="34.5">
      <c r="A19" s="1"/>
      <c r="B19" s="128" t="s">
        <v>58</v>
      </c>
      <c r="C19" s="526"/>
      <c r="D19" s="34"/>
      <c r="E19" s="130"/>
      <c r="F19" s="34" t="s">
        <v>524</v>
      </c>
      <c r="G19" s="35"/>
      <c r="H19" s="36"/>
      <c r="I19" s="129" t="s">
        <v>135</v>
      </c>
      <c r="J19" s="1"/>
      <c r="K19" s="500">
        <f>L19/M19*5</f>
        <v>0</v>
      </c>
      <c r="L19" s="501">
        <f>COUNTA(B20:B24)</f>
        <v>0</v>
      </c>
      <c r="M19" s="501">
        <f>COUNTA(D20:D24)</f>
        <v>5</v>
      </c>
      <c r="O19" s="4"/>
      <c r="P19" s="234"/>
    </row>
    <row r="20" spans="1:16" ht="27" customHeight="1">
      <c r="A20" s="1"/>
      <c r="B20" s="28"/>
      <c r="C20" s="535" t="s">
        <v>669</v>
      </c>
      <c r="D20" s="589" t="s">
        <v>699</v>
      </c>
      <c r="E20" s="589"/>
      <c r="F20" s="589"/>
      <c r="G20" s="589"/>
      <c r="H20" s="590"/>
      <c r="I20" s="37" t="str">
        <f>IF(L19=0,"",IF(L19&lt;=1,"Level 1",IF(L19&lt;=2,"Level 2",IF(L19&lt;=3,"Level 3",IF(L19&lt;=4,"Level 4",IF(L19&lt;=5,"Level 5",""))))))</f>
        <v/>
      </c>
      <c r="J20" s="1"/>
      <c r="K20" s="29"/>
      <c r="L20" s="502">
        <f t="shared" ref="L20:L24" si="1">COUNTA(B20)</f>
        <v>0</v>
      </c>
      <c r="O20" s="4"/>
      <c r="P20" s="236"/>
    </row>
    <row r="21" spans="1:16" ht="27" customHeight="1">
      <c r="A21" s="1"/>
      <c r="B21" s="28"/>
      <c r="C21" s="535" t="s">
        <v>651</v>
      </c>
      <c r="D21" s="589" t="s">
        <v>573</v>
      </c>
      <c r="E21" s="589"/>
      <c r="F21" s="589"/>
      <c r="G21" s="589"/>
      <c r="H21" s="590"/>
      <c r="I21" s="38"/>
      <c r="J21" s="1"/>
      <c r="K21" s="29"/>
      <c r="L21" s="502">
        <f t="shared" si="1"/>
        <v>0</v>
      </c>
      <c r="O21" s="4"/>
      <c r="P21" s="236"/>
    </row>
    <row r="22" spans="1:16" ht="27" customHeight="1">
      <c r="A22" s="1"/>
      <c r="B22" s="28"/>
      <c r="C22" s="535" t="s">
        <v>653</v>
      </c>
      <c r="D22" s="589" t="s">
        <v>700</v>
      </c>
      <c r="E22" s="589"/>
      <c r="F22" s="589"/>
      <c r="G22" s="589"/>
      <c r="H22" s="590"/>
      <c r="I22" s="38"/>
      <c r="J22" s="1"/>
      <c r="K22" s="29"/>
      <c r="L22" s="502">
        <f t="shared" si="1"/>
        <v>0</v>
      </c>
      <c r="O22" s="4"/>
      <c r="P22" s="236"/>
    </row>
    <row r="23" spans="1:16" ht="27" customHeight="1">
      <c r="A23" s="1"/>
      <c r="B23" s="28"/>
      <c r="C23" s="535" t="s">
        <v>655</v>
      </c>
      <c r="D23" s="589" t="s">
        <v>575</v>
      </c>
      <c r="E23" s="589"/>
      <c r="F23" s="589"/>
      <c r="G23" s="589"/>
      <c r="H23" s="590"/>
      <c r="I23" s="38"/>
      <c r="J23" s="1"/>
      <c r="K23" s="29"/>
      <c r="L23" s="502">
        <f t="shared" si="1"/>
        <v>0</v>
      </c>
      <c r="O23" s="4"/>
      <c r="P23" s="236"/>
    </row>
    <row r="24" spans="1:16" ht="27" customHeight="1">
      <c r="A24" s="1"/>
      <c r="B24" s="28"/>
      <c r="C24" s="535" t="s">
        <v>657</v>
      </c>
      <c r="D24" s="589" t="s">
        <v>701</v>
      </c>
      <c r="E24" s="589"/>
      <c r="F24" s="589"/>
      <c r="G24" s="589"/>
      <c r="H24" s="590"/>
      <c r="I24" s="39"/>
      <c r="J24" s="1"/>
      <c r="K24" s="29"/>
      <c r="L24" s="502">
        <f t="shared" si="1"/>
        <v>0</v>
      </c>
      <c r="O24" s="4"/>
      <c r="P24" s="236"/>
    </row>
    <row r="25" spans="1:16" s="10" customFormat="1">
      <c r="A25" s="1"/>
      <c r="B25" s="42"/>
      <c r="C25" s="527"/>
      <c r="D25" s="43"/>
      <c r="E25" s="44"/>
      <c r="F25" s="46" t="str">
        <f>I19&amp;""</f>
        <v>TINGKAT KOMPETENSI</v>
      </c>
      <c r="G25" s="46"/>
      <c r="H25" s="43"/>
      <c r="I25" s="45"/>
      <c r="J25" s="1"/>
      <c r="K25" s="29"/>
      <c r="L25" s="9"/>
      <c r="M25" s="9"/>
      <c r="N25" s="9"/>
      <c r="O25" s="9"/>
      <c r="P25" s="236"/>
    </row>
    <row r="26" spans="1:16" s="10" customFormat="1" ht="20.25" customHeight="1" thickBot="1">
      <c r="A26" s="1"/>
      <c r="B26" s="587" t="s">
        <v>9</v>
      </c>
      <c r="C26" s="588"/>
      <c r="D26" s="40" t="s">
        <v>508</v>
      </c>
      <c r="E26" s="41" t="s">
        <v>513</v>
      </c>
      <c r="F26" s="40" t="s">
        <v>514</v>
      </c>
      <c r="G26" s="40" t="s">
        <v>515</v>
      </c>
      <c r="H26" s="40" t="s">
        <v>516</v>
      </c>
      <c r="I26" s="13" t="s">
        <v>1</v>
      </c>
      <c r="J26" s="1"/>
      <c r="K26" s="29"/>
      <c r="L26" s="9"/>
      <c r="M26" s="9"/>
      <c r="N26" s="9"/>
      <c r="O26" s="9"/>
      <c r="P26" s="236"/>
    </row>
    <row r="27" spans="1:16" s="10" customFormat="1" ht="18.75" customHeight="1" thickTop="1" thickBot="1">
      <c r="A27" s="1"/>
      <c r="B27" s="14">
        <v>2</v>
      </c>
      <c r="C27" s="595" t="s">
        <v>679</v>
      </c>
      <c r="D27" s="15" t="str">
        <f>IF(I20="Level 1","v","")</f>
        <v/>
      </c>
      <c r="E27" s="15" t="str">
        <f>IF(I20="Level 2","v","")</f>
        <v/>
      </c>
      <c r="F27" s="15" t="str">
        <f>IF(I20="Level 3","v","")</f>
        <v/>
      </c>
      <c r="G27" s="15" t="str">
        <f>IF(I20="Level 4","v","")</f>
        <v/>
      </c>
      <c r="H27" s="15" t="str">
        <f>IF(I20="Level 5","v","")</f>
        <v/>
      </c>
      <c r="I27" s="57" t="str">
        <f>IF(I20="Berkembang",1,IF(I20="Layak",2,IF(I20="Cakap",3,IF(I20="Mahir",4,""))))</f>
        <v/>
      </c>
      <c r="J27" s="1"/>
      <c r="K27" s="503">
        <f>K19</f>
        <v>0</v>
      </c>
      <c r="L27" s="9"/>
      <c r="M27" s="9"/>
      <c r="N27" s="9"/>
      <c r="O27" s="9"/>
      <c r="P27" s="236"/>
    </row>
    <row r="28" spans="1:16" s="10" customFormat="1" ht="113" thickTop="1">
      <c r="A28" s="1"/>
      <c r="B28" s="16"/>
      <c r="C28" s="598"/>
      <c r="D28" s="22" t="s">
        <v>572</v>
      </c>
      <c r="E28" s="22" t="s">
        <v>573</v>
      </c>
      <c r="F28" s="22" t="s">
        <v>574</v>
      </c>
      <c r="G28" s="22" t="s">
        <v>575</v>
      </c>
      <c r="H28" s="22" t="s">
        <v>576</v>
      </c>
      <c r="I28" s="17"/>
      <c r="J28" s="1"/>
      <c r="K28" s="29"/>
      <c r="P28" s="236"/>
    </row>
    <row r="29" spans="1:16" ht="14">
      <c r="A29" s="1"/>
      <c r="B29" s="50"/>
      <c r="C29" s="50"/>
      <c r="D29" s="50"/>
      <c r="E29" s="51"/>
      <c r="F29" s="51"/>
      <c r="G29" s="51"/>
      <c r="H29" s="52"/>
      <c r="I29" s="53"/>
      <c r="J29" s="1"/>
      <c r="K29" s="29"/>
      <c r="O29" s="4"/>
      <c r="P29" s="236"/>
    </row>
    <row r="30" spans="1:16" ht="14">
      <c r="A30" s="1"/>
      <c r="B30" s="25" t="s">
        <v>505</v>
      </c>
      <c r="C30" s="25"/>
      <c r="D30" s="26"/>
      <c r="E30" s="23"/>
      <c r="F30" s="23"/>
      <c r="G30" s="23"/>
      <c r="H30" s="5"/>
      <c r="I30" s="24"/>
      <c r="J30" s="1"/>
      <c r="K30" s="29"/>
      <c r="O30" s="4"/>
      <c r="P30" s="236"/>
    </row>
    <row r="31" spans="1:16" ht="14">
      <c r="A31" s="1"/>
      <c r="B31" s="48" t="s">
        <v>566</v>
      </c>
      <c r="C31" s="48"/>
      <c r="D31" s="27"/>
      <c r="E31" s="23"/>
      <c r="F31" s="23"/>
      <c r="G31" s="23"/>
      <c r="H31" s="5"/>
      <c r="I31" s="24"/>
      <c r="J31" s="1"/>
      <c r="K31" s="29"/>
      <c r="O31" s="4"/>
      <c r="P31" s="236"/>
    </row>
    <row r="32" spans="1:16" ht="34.5">
      <c r="A32" s="1"/>
      <c r="B32" s="128" t="s">
        <v>58</v>
      </c>
      <c r="C32" s="526"/>
      <c r="D32" s="34"/>
      <c r="E32" s="130"/>
      <c r="F32" s="34" t="s">
        <v>524</v>
      </c>
      <c r="G32" s="35"/>
      <c r="H32" s="36"/>
      <c r="I32" s="129" t="s">
        <v>135</v>
      </c>
      <c r="J32" s="1"/>
      <c r="K32" s="500">
        <f>L32/M32*5</f>
        <v>0</v>
      </c>
      <c r="L32" s="501">
        <f>COUNTA(B33:B37)</f>
        <v>0</v>
      </c>
      <c r="M32" s="501">
        <f>COUNTA(D33:D37)</f>
        <v>5</v>
      </c>
      <c r="O32" s="4"/>
      <c r="P32" s="234"/>
    </row>
    <row r="33" spans="1:16141" ht="27" customHeight="1">
      <c r="A33" s="1"/>
      <c r="B33" s="28"/>
      <c r="C33" s="535" t="s">
        <v>671</v>
      </c>
      <c r="D33" s="589" t="s">
        <v>702</v>
      </c>
      <c r="E33" s="589"/>
      <c r="F33" s="589"/>
      <c r="G33" s="589"/>
      <c r="H33" s="590"/>
      <c r="I33" s="37" t="str">
        <f>IF(L32=0,"",IF(L32&lt;=1,"Level 1",IF(L32&lt;=2,"Level 2",IF(L32&lt;=3,"Level 3",IF(L32&lt;=4,"Level 4",IF(L32&lt;=5,"Level 5",""))))))</f>
        <v/>
      </c>
      <c r="J33" s="1"/>
      <c r="K33" s="29"/>
      <c r="L33" s="502">
        <f t="shared" ref="L33:L37" si="2">COUNTA(B33)</f>
        <v>0</v>
      </c>
      <c r="O33" s="4"/>
      <c r="P33" s="236"/>
    </row>
    <row r="34" spans="1:16141" ht="27" customHeight="1">
      <c r="A34" s="1"/>
      <c r="B34" s="28"/>
      <c r="C34" s="535" t="s">
        <v>652</v>
      </c>
      <c r="D34" s="589" t="s">
        <v>568</v>
      </c>
      <c r="E34" s="589"/>
      <c r="F34" s="589"/>
      <c r="G34" s="589"/>
      <c r="H34" s="590"/>
      <c r="I34" s="38"/>
      <c r="J34" s="1"/>
      <c r="K34" s="29"/>
      <c r="L34" s="502">
        <f t="shared" si="2"/>
        <v>0</v>
      </c>
      <c r="O34" s="4"/>
      <c r="P34" s="236"/>
    </row>
    <row r="35" spans="1:16141" ht="27" customHeight="1">
      <c r="A35" s="1"/>
      <c r="B35" s="28"/>
      <c r="C35" s="535" t="s">
        <v>654</v>
      </c>
      <c r="D35" s="589" t="s">
        <v>703</v>
      </c>
      <c r="E35" s="589"/>
      <c r="F35" s="589"/>
      <c r="G35" s="589"/>
      <c r="H35" s="590"/>
      <c r="I35" s="38"/>
      <c r="J35" s="1"/>
      <c r="K35" s="29"/>
      <c r="L35" s="502">
        <f t="shared" si="2"/>
        <v>0</v>
      </c>
      <c r="O35" s="4"/>
      <c r="P35" s="236"/>
    </row>
    <row r="36" spans="1:16141" ht="27" customHeight="1">
      <c r="A36" s="1"/>
      <c r="B36" s="28"/>
      <c r="C36" s="535" t="s">
        <v>656</v>
      </c>
      <c r="D36" s="589" t="s">
        <v>570</v>
      </c>
      <c r="E36" s="589"/>
      <c r="F36" s="589"/>
      <c r="G36" s="589"/>
      <c r="H36" s="590"/>
      <c r="I36" s="38"/>
      <c r="J36" s="1"/>
      <c r="K36" s="29"/>
      <c r="L36" s="502">
        <f t="shared" si="2"/>
        <v>0</v>
      </c>
      <c r="O36" s="4"/>
      <c r="P36" s="236"/>
    </row>
    <row r="37" spans="1:16141" ht="27" customHeight="1">
      <c r="A37" s="1"/>
      <c r="B37" s="28"/>
      <c r="C37" s="535" t="s">
        <v>650</v>
      </c>
      <c r="D37" s="589" t="s">
        <v>704</v>
      </c>
      <c r="E37" s="589"/>
      <c r="F37" s="589"/>
      <c r="G37" s="589"/>
      <c r="H37" s="590"/>
      <c r="I37" s="39"/>
      <c r="J37" s="1"/>
      <c r="K37" s="29"/>
      <c r="L37" s="502">
        <f t="shared" si="2"/>
        <v>0</v>
      </c>
      <c r="O37" s="4"/>
      <c r="P37" s="236"/>
    </row>
    <row r="38" spans="1:16141" s="10" customFormat="1">
      <c r="A38" s="1"/>
      <c r="B38" s="42"/>
      <c r="C38" s="527"/>
      <c r="D38" s="43"/>
      <c r="E38" s="44"/>
      <c r="F38" s="46" t="str">
        <f>I32&amp;""</f>
        <v>TINGKAT KOMPETENSI</v>
      </c>
      <c r="G38" s="46"/>
      <c r="H38" s="43"/>
      <c r="I38" s="45"/>
      <c r="J38" s="1"/>
      <c r="K38" s="29"/>
      <c r="L38" s="9"/>
      <c r="M38" s="9"/>
      <c r="N38" s="9"/>
      <c r="O38" s="9"/>
      <c r="P38" s="236"/>
    </row>
    <row r="39" spans="1:16141" s="10" customFormat="1" ht="20.25" customHeight="1" thickBot="1">
      <c r="A39" s="1"/>
      <c r="B39" s="587" t="s">
        <v>9</v>
      </c>
      <c r="C39" s="588"/>
      <c r="D39" s="40" t="s">
        <v>508</v>
      </c>
      <c r="E39" s="41" t="s">
        <v>513</v>
      </c>
      <c r="F39" s="40" t="s">
        <v>514</v>
      </c>
      <c r="G39" s="40" t="s">
        <v>515</v>
      </c>
      <c r="H39" s="40" t="s">
        <v>516</v>
      </c>
      <c r="I39" s="13" t="s">
        <v>1</v>
      </c>
      <c r="J39" s="1"/>
      <c r="K39" s="29"/>
      <c r="L39" s="9"/>
      <c r="M39" s="9"/>
      <c r="N39" s="9"/>
      <c r="O39" s="9"/>
      <c r="P39" s="236"/>
    </row>
    <row r="40" spans="1:16141" s="10" customFormat="1" ht="18.75" customHeight="1" thickTop="1" thickBot="1">
      <c r="A40" s="1"/>
      <c r="B40" s="14">
        <v>3</v>
      </c>
      <c r="C40" s="595" t="s">
        <v>679</v>
      </c>
      <c r="D40" s="15" t="str">
        <f>IF(I33="Level 1","v","")</f>
        <v/>
      </c>
      <c r="E40" s="15" t="str">
        <f>IF(I33="Level 2","v","")</f>
        <v/>
      </c>
      <c r="F40" s="15" t="str">
        <f>IF(I33="Level 3","v","")</f>
        <v/>
      </c>
      <c r="G40" s="15" t="str">
        <f>IF(I33="Level 4","v","")</f>
        <v/>
      </c>
      <c r="H40" s="15" t="str">
        <f>IF(I33="Level 5","v","")</f>
        <v/>
      </c>
      <c r="I40" s="57" t="str">
        <f>IF(I33="Berkembang",1,IF(I33="Layak",2,IF(I33="Cakap",3,IF(I33="Mahir",4,""))))</f>
        <v/>
      </c>
      <c r="J40" s="1"/>
      <c r="K40" s="503">
        <f>K32</f>
        <v>0</v>
      </c>
      <c r="L40" s="9"/>
      <c r="M40" s="9"/>
      <c r="N40" s="9"/>
      <c r="O40" s="9"/>
      <c r="P40" s="236"/>
    </row>
    <row r="41" spans="1:16141" s="10" customFormat="1" ht="126" customHeight="1" thickTop="1">
      <c r="A41" s="1"/>
      <c r="B41" s="16"/>
      <c r="C41" s="598"/>
      <c r="D41" s="531" t="s">
        <v>567</v>
      </c>
      <c r="E41" s="22" t="s">
        <v>568</v>
      </c>
      <c r="F41" s="22" t="s">
        <v>569</v>
      </c>
      <c r="G41" s="22" t="s">
        <v>570</v>
      </c>
      <c r="H41" s="22" t="s">
        <v>571</v>
      </c>
      <c r="I41" s="17"/>
      <c r="J41" s="1"/>
      <c r="K41" s="29"/>
      <c r="P41" s="236"/>
    </row>
    <row r="42" spans="1:16141" ht="14">
      <c r="A42" s="1"/>
      <c r="B42" s="21"/>
      <c r="C42" s="21"/>
      <c r="D42" s="21"/>
      <c r="E42" s="23"/>
      <c r="F42" s="23"/>
      <c r="G42" s="23"/>
      <c r="H42" s="5"/>
      <c r="I42" s="54"/>
      <c r="J42" s="1"/>
      <c r="K42" s="29"/>
      <c r="O42" s="4"/>
      <c r="P42" s="236"/>
    </row>
    <row r="43" spans="1:16141" s="4" customFormat="1" ht="31.5" customHeight="1">
      <c r="A43" s="1"/>
      <c r="B43" s="2"/>
      <c r="C43" s="2"/>
      <c r="D43" s="1"/>
      <c r="E43" s="1"/>
      <c r="F43" s="1"/>
      <c r="G43" s="1"/>
      <c r="H43" s="1"/>
      <c r="I43" s="3"/>
      <c r="J43" s="1"/>
      <c r="K43" s="29"/>
      <c r="P43" s="424"/>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row>
  </sheetData>
  <sheetProtection password="CC3D" sheet="1" objects="1" scenarios="1"/>
  <protectedRanges>
    <protectedRange sqref="B7:B11 B20:B24 B33:B37" name="Range4_1_6_2"/>
  </protectedRanges>
  <mergeCells count="21">
    <mergeCell ref="D35:H35"/>
    <mergeCell ref="D36:H36"/>
    <mergeCell ref="D37:H37"/>
    <mergeCell ref="D21:H21"/>
    <mergeCell ref="D22:H22"/>
    <mergeCell ref="D23:H23"/>
    <mergeCell ref="D24:H24"/>
    <mergeCell ref="D33:H33"/>
    <mergeCell ref="D34:H34"/>
    <mergeCell ref="D20:H20"/>
    <mergeCell ref="D7:H7"/>
    <mergeCell ref="D8:H8"/>
    <mergeCell ref="D9:H9"/>
    <mergeCell ref="D10:H10"/>
    <mergeCell ref="D11:H11"/>
    <mergeCell ref="B39:C39"/>
    <mergeCell ref="C40:C41"/>
    <mergeCell ref="B26:C26"/>
    <mergeCell ref="C27:C28"/>
    <mergeCell ref="B13:C13"/>
    <mergeCell ref="C14:C15"/>
  </mergeCells>
  <conditionalFormatting sqref="B7:C11 B20:C24 B33:C37">
    <cfRule type="cellIs" dxfId="42" priority="22" operator="between">
      <formula>"v"</formula>
      <formula>"v"</formula>
    </cfRule>
  </conditionalFormatting>
  <conditionalFormatting sqref="D14:H14">
    <cfRule type="cellIs" dxfId="41" priority="18" operator="between">
      <formula>"v"</formula>
      <formula>"v"</formula>
    </cfRule>
  </conditionalFormatting>
  <conditionalFormatting sqref="D27:H27">
    <cfRule type="cellIs" dxfId="40" priority="10" operator="between">
      <formula>"v"</formula>
      <formula>"v"</formula>
    </cfRule>
  </conditionalFormatting>
  <conditionalFormatting sqref="D40:H40">
    <cfRule type="cellIs" dxfId="39" priority="2" operator="between">
      <formula>"v"</formula>
      <formula>"v"</formula>
    </cfRule>
  </conditionalFormatting>
  <hyperlinks>
    <hyperlink ref="J15" location="'A1'!A1" display="A1" xr:uid="{00000000-0004-0000-0600-000000000000}"/>
    <hyperlink ref="J28" location="'A1'!A1" display="A1" xr:uid="{00000000-0004-0000-0600-000001000000}"/>
    <hyperlink ref="J42" location="'A1'!A1" display="A1" xr:uid="{00000000-0004-0000-0600-000002000000}"/>
  </hyperlinks>
  <printOptions horizontalCentered="1"/>
  <pageMargins left="0.78740157480314965" right="0.59055118110236227" top="0.59055118110236227" bottom="0.59055118110236227" header="0.39370078740157483" footer="0.39370078740157483"/>
  <pageSetup paperSize="9" scale="65" orientation="portrait" horizontalDpi="4294967293" verticalDpi="300" r:id="rId1"/>
  <headerFooter alignWithMargins="0">
    <oddFooter>&amp;LINSTRUMEN PENILAIAN&amp;CKOMPETENSI DAN PENGEMBANGAN PROFESI GURU&amp;RHal.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3"/>
  </sheetPr>
  <dimension ref="B1:H52"/>
  <sheetViews>
    <sheetView showGridLines="0" zoomScale="115" zoomScaleNormal="115" zoomScaleSheetLayoutView="90" workbookViewId="0">
      <pane xSplit="8" ySplit="1" topLeftCell="I24" activePane="bottomRight" state="frozen"/>
      <selection activeCell="N18" sqref="N18"/>
      <selection pane="topRight" activeCell="N18" sqref="N18"/>
      <selection pane="bottomLeft" activeCell="N18" sqref="N18"/>
      <selection pane="bottomRight" activeCell="H29" sqref="H29"/>
    </sheetView>
  </sheetViews>
  <sheetFormatPr defaultColWidth="9.1796875" defaultRowHeight="12.5"/>
  <cols>
    <col min="1" max="1" width="6.453125" style="70" customWidth="1"/>
    <col min="2" max="2" width="5.1796875" style="69" bestFit="1" customWidth="1"/>
    <col min="3" max="3" width="23" style="70" customWidth="1"/>
    <col min="4" max="4" width="8.7265625" style="70" customWidth="1"/>
    <col min="5" max="5" width="23" style="70" customWidth="1"/>
    <col min="6" max="6" width="11.81640625" style="70" customWidth="1"/>
    <col min="7" max="7" width="10.81640625" style="70" customWidth="1"/>
    <col min="8" max="8" width="13" style="70" customWidth="1"/>
    <col min="9" max="15" width="9.1796875" style="70"/>
    <col min="16" max="16" width="5.7265625" style="70" customWidth="1"/>
    <col min="17" max="16384" width="9.1796875" style="70"/>
  </cols>
  <sheetData>
    <row r="1" spans="2:8" ht="28.5" customHeight="1"/>
    <row r="2" spans="2:8">
      <c r="B2" s="72"/>
      <c r="C2" s="71"/>
      <c r="D2" s="71"/>
      <c r="E2" s="71"/>
      <c r="F2" s="71"/>
      <c r="G2" s="71"/>
      <c r="H2" s="71"/>
    </row>
    <row r="3" spans="2:8" ht="15">
      <c r="B3" s="603" t="s">
        <v>60</v>
      </c>
      <c r="C3" s="603"/>
      <c r="D3" s="603"/>
      <c r="E3" s="603"/>
      <c r="F3" s="603"/>
      <c r="G3" s="603"/>
      <c r="H3" s="603"/>
    </row>
    <row r="4" spans="2:8" ht="15">
      <c r="B4" s="603" t="s">
        <v>610</v>
      </c>
      <c r="C4" s="603"/>
      <c r="D4" s="603"/>
      <c r="E4" s="603"/>
      <c r="F4" s="603"/>
      <c r="G4" s="603"/>
      <c r="H4" s="603"/>
    </row>
    <row r="5" spans="2:8" ht="15">
      <c r="B5" s="416"/>
      <c r="C5" s="416"/>
      <c r="D5" s="416"/>
      <c r="E5" s="416"/>
      <c r="F5" s="416"/>
      <c r="G5" s="416"/>
      <c r="H5" s="416"/>
    </row>
    <row r="6" spans="2:8" s="79" customFormat="1" ht="12" customHeight="1">
      <c r="B6" s="73" t="s">
        <v>18</v>
      </c>
      <c r="C6" s="74" t="s">
        <v>19</v>
      </c>
      <c r="D6" s="75"/>
      <c r="E6" s="76" t="str">
        <f>'00-DATA'!E5&amp;""</f>
        <v>Heru Porwanto</v>
      </c>
      <c r="F6" s="77"/>
      <c r="G6" s="416"/>
      <c r="H6" s="78"/>
    </row>
    <row r="7" spans="2:8" s="79" customFormat="1" ht="12" customHeight="1">
      <c r="B7" s="73"/>
      <c r="C7" s="74" t="s">
        <v>20</v>
      </c>
      <c r="D7" s="75"/>
      <c r="E7" s="76" t="str">
        <f>'00-DATA'!E6&amp;""</f>
        <v>"198010072014061003</v>
      </c>
      <c r="F7" s="80"/>
      <c r="G7" s="416"/>
      <c r="H7" s="78"/>
    </row>
    <row r="8" spans="2:8" s="79" customFormat="1" ht="12" customHeight="1">
      <c r="B8" s="73"/>
      <c r="C8" s="74" t="s">
        <v>21</v>
      </c>
      <c r="D8" s="75"/>
      <c r="E8" s="76" t="str">
        <f>'00-DATA'!E8&amp;""</f>
        <v>Pulang Pisau</v>
      </c>
      <c r="F8" s="80"/>
      <c r="G8" s="416"/>
      <c r="H8" s="78"/>
    </row>
    <row r="9" spans="2:8" s="79" customFormat="1" ht="12" customHeight="1">
      <c r="B9" s="73"/>
      <c r="C9" s="74" t="s">
        <v>22</v>
      </c>
      <c r="D9" s="75"/>
      <c r="E9" s="76" t="str">
        <f>'00-DATA'!E9&amp;" / "&amp;'00-DATA'!F9&amp;""</f>
        <v>Pembina / IX</v>
      </c>
      <c r="F9" s="76"/>
      <c r="G9" s="416"/>
      <c r="H9" s="78"/>
    </row>
    <row r="10" spans="2:8" s="79" customFormat="1" ht="12" customHeight="1">
      <c r="B10" s="73"/>
      <c r="C10" s="74" t="s">
        <v>83</v>
      </c>
      <c r="D10" s="75"/>
      <c r="E10" s="76" t="str">
        <f>'00-DATA'!E10&amp;""</f>
        <v>Guru Madya</v>
      </c>
      <c r="F10" s="80"/>
      <c r="G10" s="416"/>
      <c r="H10" s="78"/>
    </row>
    <row r="11" spans="2:8" s="79" customFormat="1" ht="12" customHeight="1">
      <c r="B11" s="73"/>
      <c r="C11" s="74" t="s">
        <v>23</v>
      </c>
      <c r="D11" s="75"/>
      <c r="E11" s="76" t="str">
        <f>'00-DATA'!E11&amp;""</f>
        <v>26 Tahun</v>
      </c>
      <c r="F11" s="80"/>
      <c r="G11" s="416"/>
      <c r="H11" s="78"/>
    </row>
    <row r="12" spans="2:8" s="79" customFormat="1" ht="12" customHeight="1">
      <c r="B12" s="73"/>
      <c r="C12" s="74" t="s">
        <v>24</v>
      </c>
      <c r="D12" s="75"/>
      <c r="E12" s="76" t="str">
        <f>'00-DATA'!E12&amp;""</f>
        <v>Laki-laki</v>
      </c>
      <c r="F12" s="80"/>
      <c r="G12" s="416"/>
      <c r="H12" s="78"/>
    </row>
    <row r="13" spans="2:8" s="79" customFormat="1" ht="12" customHeight="1">
      <c r="B13" s="73"/>
      <c r="C13" s="74" t="s">
        <v>25</v>
      </c>
      <c r="D13" s="75"/>
      <c r="E13" s="76" t="str">
        <f>'00-DATA'!E13&amp;""</f>
        <v>S-2</v>
      </c>
      <c r="F13" s="80"/>
      <c r="G13" s="416"/>
      <c r="H13" s="78"/>
    </row>
    <row r="14" spans="2:8" s="79" customFormat="1" ht="12" customHeight="1">
      <c r="B14" s="73"/>
      <c r="C14" s="74" t="s">
        <v>26</v>
      </c>
      <c r="D14" s="75"/>
      <c r="E14" s="76" t="str">
        <f>'00-DATA'!E14&amp;""</f>
        <v>Magister Pendidikan</v>
      </c>
      <c r="F14" s="80"/>
      <c r="G14" s="416"/>
      <c r="H14" s="78"/>
    </row>
    <row r="15" spans="2:8" s="79" customFormat="1" ht="12" customHeight="1">
      <c r="B15" s="73"/>
      <c r="C15" s="74" t="s">
        <v>427</v>
      </c>
      <c r="D15" s="75"/>
      <c r="E15" s="76" t="str">
        <f>'00-DATA'!E15&amp;""</f>
        <v>2023</v>
      </c>
      <c r="F15" s="80"/>
      <c r="G15" s="416"/>
      <c r="H15" s="78"/>
    </row>
    <row r="16" spans="2:8" s="79" customFormat="1" ht="12" customHeight="1">
      <c r="B16" s="73"/>
      <c r="C16" s="74"/>
      <c r="D16" s="75"/>
      <c r="E16" s="81"/>
      <c r="F16" s="82"/>
      <c r="G16" s="416"/>
      <c r="H16" s="78"/>
    </row>
    <row r="17" spans="2:8" s="79" customFormat="1" ht="12" customHeight="1">
      <c r="B17" s="73" t="s">
        <v>27</v>
      </c>
      <c r="C17" s="74" t="s">
        <v>28</v>
      </c>
      <c r="D17" s="75"/>
      <c r="E17" s="76" t="str">
        <f>'00-DATA'!E26&amp;""</f>
        <v>SMAN Model Kotaagung</v>
      </c>
      <c r="F17" s="77"/>
      <c r="G17" s="416"/>
      <c r="H17" s="78"/>
    </row>
    <row r="18" spans="2:8" s="79" customFormat="1" ht="12" customHeight="1">
      <c r="B18" s="73"/>
      <c r="C18" s="74" t="s">
        <v>29</v>
      </c>
      <c r="D18" s="75"/>
      <c r="E18" s="76" t="str">
        <f>'00-DATA'!E27&amp;""</f>
        <v>-</v>
      </c>
      <c r="F18" s="80"/>
      <c r="G18" s="416"/>
      <c r="H18" s="78"/>
    </row>
    <row r="19" spans="2:8" s="79" customFormat="1" ht="12" customHeight="1">
      <c r="B19" s="73"/>
      <c r="C19" s="74" t="s">
        <v>30</v>
      </c>
      <c r="D19" s="75"/>
      <c r="E19" s="76" t="str">
        <f>'00-DATA'!E28&amp;""</f>
        <v>Kampung Baru</v>
      </c>
      <c r="F19" s="80"/>
      <c r="G19" s="416"/>
      <c r="H19" s="78"/>
    </row>
    <row r="20" spans="2:8" s="79" customFormat="1" ht="12" customHeight="1">
      <c r="B20" s="73"/>
      <c r="C20" s="74" t="s">
        <v>31</v>
      </c>
      <c r="D20" s="75"/>
      <c r="E20" s="76" t="str">
        <f>'00-DATA'!E29&amp;""</f>
        <v>Kotaagung Timur</v>
      </c>
      <c r="F20" s="80"/>
      <c r="G20" s="416"/>
      <c r="H20" s="78"/>
    </row>
    <row r="21" spans="2:8" s="79" customFormat="1" ht="12" customHeight="1">
      <c r="B21" s="73"/>
      <c r="C21" s="74" t="str">
        <f>'00-DATA'!C33&amp;""</f>
        <v>Penilai</v>
      </c>
      <c r="D21" s="75"/>
      <c r="E21" s="76" t="str">
        <f>'00-DATA'!E30&amp;""</f>
        <v>Tanggamus</v>
      </c>
      <c r="F21" s="80"/>
      <c r="G21" s="416"/>
      <c r="H21" s="78"/>
    </row>
    <row r="22" spans="2:8" s="79" customFormat="1" ht="12" customHeight="1">
      <c r="B22" s="73"/>
      <c r="C22" s="74" t="s">
        <v>46</v>
      </c>
      <c r="D22" s="75"/>
      <c r="E22" s="76" t="str">
        <f>'00-DATA'!E31&amp;""</f>
        <v xml:space="preserve">Lampung </v>
      </c>
      <c r="F22" s="80"/>
      <c r="G22" s="416"/>
      <c r="H22" s="78"/>
    </row>
    <row r="23" spans="2:8" s="79" customFormat="1">
      <c r="B23" s="73"/>
      <c r="C23" s="83"/>
      <c r="D23" s="78"/>
      <c r="E23" s="78"/>
      <c r="F23" s="78"/>
      <c r="G23" s="78"/>
      <c r="H23" s="78"/>
    </row>
    <row r="24" spans="2:8" s="89" customFormat="1" ht="13.5" customHeight="1">
      <c r="B24" s="84"/>
      <c r="C24" s="85"/>
      <c r="D24" s="86" t="s">
        <v>32</v>
      </c>
      <c r="E24" s="87"/>
      <c r="F24" s="232" t="s">
        <v>33</v>
      </c>
      <c r="G24" s="28" t="str">
        <f>'00-DATA'!G40&amp;""</f>
        <v/>
      </c>
      <c r="H24" s="233" t="s">
        <v>53</v>
      </c>
    </row>
    <row r="25" spans="2:8" s="89" customFormat="1" ht="13.5" customHeight="1">
      <c r="B25" s="84"/>
      <c r="C25" s="88" t="str">
        <f>'00-DATA'!C41&amp;""</f>
        <v>01 Jan 2025</v>
      </c>
      <c r="D25" s="88" t="s">
        <v>3</v>
      </c>
      <c r="E25" s="88" t="str">
        <f>'00-DATA'!E41&amp;""</f>
        <v>31 Des 2025</v>
      </c>
      <c r="F25" s="232" t="s">
        <v>34</v>
      </c>
      <c r="G25" s="28" t="str">
        <f>'00-DATA'!G41&amp;""</f>
        <v>v</v>
      </c>
      <c r="H25" s="428" t="str">
        <f>'00-DATA'!H41&amp;""</f>
        <v>10 Nov 2023</v>
      </c>
    </row>
    <row r="26" spans="2:8" s="89" customFormat="1" ht="13.5" customHeight="1">
      <c r="B26" s="604" t="s">
        <v>35</v>
      </c>
      <c r="C26" s="605"/>
      <c r="D26" s="606" t="s">
        <v>35</v>
      </c>
      <c r="E26" s="607"/>
      <c r="F26" s="232" t="s">
        <v>36</v>
      </c>
      <c r="G26" s="28" t="str">
        <f>'00-DATA'!G47&amp;""</f>
        <v/>
      </c>
      <c r="H26" s="429"/>
    </row>
    <row r="27" spans="2:8" ht="23">
      <c r="B27" s="125" t="s">
        <v>0</v>
      </c>
      <c r="C27" s="126"/>
      <c r="D27" s="127"/>
      <c r="E27" s="127" t="s">
        <v>322</v>
      </c>
      <c r="F27" s="127"/>
      <c r="G27" s="430" t="s">
        <v>135</v>
      </c>
      <c r="H27" s="541" t="s">
        <v>705</v>
      </c>
    </row>
    <row r="28" spans="2:8" ht="13.5">
      <c r="B28" s="95" t="s">
        <v>37</v>
      </c>
      <c r="C28" s="96" t="str">
        <f>'KOMP-1'!B3&amp;""</f>
        <v>1. PEDAGOGIK</v>
      </c>
      <c r="D28" s="97"/>
      <c r="E28" s="97"/>
      <c r="F28" s="97"/>
      <c r="G28" s="97"/>
      <c r="H28" s="98"/>
    </row>
    <row r="29" spans="2:8" ht="27.75" customHeight="1">
      <c r="B29" s="94">
        <v>1</v>
      </c>
      <c r="C29" s="599" t="str">
        <f>'KOMP-1'!B5&amp;""</f>
        <v>1.1 Lingkungan pembelajaran yang aman dan nyaman bagi peserta didik.</v>
      </c>
      <c r="D29" s="600"/>
      <c r="E29" s="600"/>
      <c r="F29" s="601"/>
      <c r="G29" s="37" t="str">
        <f>IF(H29=1,"Level 1",IF(H29=2,"Level 2",IF(H29=3,"Level 3",IF(H29=4,"Level 4",IF(H29=5,"Level 5","")))))</f>
        <v>Level 1</v>
      </c>
      <c r="H29" s="538">
        <f>'KOMP-1'!K14</f>
        <v>1</v>
      </c>
    </row>
    <row r="30" spans="2:8" ht="30" customHeight="1">
      <c r="B30" s="94">
        <v>2</v>
      </c>
      <c r="C30" s="599" t="str">
        <f>'KOMP-1'!B18&amp;""</f>
        <v>1.2 Pembelajaran efektif yang berpusat pada peserta didik</v>
      </c>
      <c r="D30" s="600"/>
      <c r="E30" s="600"/>
      <c r="F30" s="601"/>
      <c r="G30" s="37" t="str">
        <f t="shared" ref="G30:G31" si="0">IF(H30=1,"Level 1",IF(H30=2,"Level 2",IF(H30=3,"Level 3",IF(H30=4,"Level 4",IF(H30=5,"Level 5","")))))</f>
        <v/>
      </c>
      <c r="H30" s="538">
        <f>'KOMP-1'!K27</f>
        <v>0</v>
      </c>
    </row>
    <row r="31" spans="2:8" ht="30.75" customHeight="1">
      <c r="B31" s="94">
        <v>3</v>
      </c>
      <c r="C31" s="599" t="str">
        <f>'KOMP-1'!B31&amp;""</f>
        <v>1.3 Asesmen, umpan balik, dan pelaporan yang berpusat pada peserta didik</v>
      </c>
      <c r="D31" s="600"/>
      <c r="E31" s="600"/>
      <c r="F31" s="601"/>
      <c r="G31" s="37" t="str">
        <f t="shared" si="0"/>
        <v/>
      </c>
      <c r="H31" s="538">
        <f>'KOMP-1'!K40</f>
        <v>0</v>
      </c>
    </row>
    <row r="32" spans="2:8" ht="14.25" customHeight="1">
      <c r="B32" s="95" t="s">
        <v>2</v>
      </c>
      <c r="C32" s="96" t="str">
        <f>'KOMP (2)'!B3&amp;""</f>
        <v>2. KOMPETENSI KEPRIBADIAN</v>
      </c>
      <c r="D32" s="97"/>
      <c r="E32" s="97"/>
      <c r="F32" s="97"/>
      <c r="G32" s="97"/>
      <c r="H32" s="539"/>
    </row>
    <row r="33" spans="2:8" ht="30.75" customHeight="1">
      <c r="B33" s="94">
        <v>4</v>
      </c>
      <c r="C33" s="599" t="str">
        <f>'KOMP (2)'!B5&amp;""</f>
        <v>2.1. Kematangan moral, emosi, dan spiritual untuk berperilaku sesuai dengan kode etik guru</v>
      </c>
      <c r="D33" s="600"/>
      <c r="E33" s="600"/>
      <c r="F33" s="601"/>
      <c r="G33" s="37" t="str">
        <f>IF(H33=1,"Level 1",IF(H33=2,"Level 2",IF(H33=3,"Level 3",IF(H33=4,"Level 4",IF(H33=5,"Level 5","")))))</f>
        <v>Level 1</v>
      </c>
      <c r="H33" s="538">
        <f>'KOMP (2)'!K14</f>
        <v>1</v>
      </c>
    </row>
    <row r="34" spans="2:8" ht="30.75" customHeight="1">
      <c r="B34" s="94">
        <v>5</v>
      </c>
      <c r="C34" s="599" t="str">
        <f>'KOMP (2)'!B18&amp;""</f>
        <v>2.2. Pengembangan diri melalui kebiasaan refleksi</v>
      </c>
      <c r="D34" s="600"/>
      <c r="E34" s="600"/>
      <c r="F34" s="601"/>
      <c r="G34" s="37" t="str">
        <f t="shared" ref="G34:G35" si="1">IF(H34=1,"Level 1",IF(H34=2,"Level 2",IF(H34=3,"Level 3",IF(H34=4,"Level 4",IF(H34=5,"Level 5","")))))</f>
        <v/>
      </c>
      <c r="H34" s="538">
        <f>'KOMP (2)'!K27</f>
        <v>0</v>
      </c>
    </row>
    <row r="35" spans="2:8" ht="30.75" customHeight="1">
      <c r="B35" s="94">
        <v>6</v>
      </c>
      <c r="C35" s="599" t="str">
        <f>'KOMP (2)'!B31&amp;""</f>
        <v>2.3. Orientasi berpusat pada peserta didik</v>
      </c>
      <c r="D35" s="600"/>
      <c r="E35" s="600"/>
      <c r="F35" s="601"/>
      <c r="G35" s="37" t="str">
        <f t="shared" si="1"/>
        <v/>
      </c>
      <c r="H35" s="538">
        <f>'KOMP (2)'!K40</f>
        <v>0</v>
      </c>
    </row>
    <row r="36" spans="2:8" ht="14.25" customHeight="1">
      <c r="B36" s="95" t="s">
        <v>38</v>
      </c>
      <c r="C36" s="96" t="str">
        <f>'KOMP (3)'!B3&amp;""</f>
        <v>3. KOMPETENSI SOSIAL</v>
      </c>
      <c r="D36" s="97"/>
      <c r="E36" s="97"/>
      <c r="F36" s="97"/>
      <c r="G36" s="97"/>
      <c r="H36" s="539"/>
    </row>
    <row r="37" spans="2:8" ht="28.5" customHeight="1">
      <c r="B37" s="94">
        <v>7</v>
      </c>
      <c r="C37" s="599" t="str">
        <f>'KOMP (3)'!B5&amp;""</f>
        <v>3.1. Kolaborasi untuk peningkatan pembelajaran</v>
      </c>
      <c r="D37" s="600"/>
      <c r="E37" s="600"/>
      <c r="F37" s="601"/>
      <c r="G37" s="37" t="str">
        <f>IF(H37=1,"Level 1",IF(H37=2,"Level 2",IF(H37=3,"Level 3",IF(H37=4,"Level 4",IF(H37=5,"Level 5","")))))</f>
        <v/>
      </c>
      <c r="H37" s="538">
        <f>'KOMP (3)'!K14</f>
        <v>0</v>
      </c>
    </row>
    <row r="38" spans="2:8" ht="32.25" customHeight="1">
      <c r="B38" s="94">
        <v>8</v>
      </c>
      <c r="C38" s="599" t="str">
        <f>'KOMP (3)'!B18&amp;""</f>
        <v>3.2. Keterlibatan orangtua/wali dan masyarakat dalam pembelajaran</v>
      </c>
      <c r="D38" s="600"/>
      <c r="E38" s="600"/>
      <c r="F38" s="601"/>
      <c r="G38" s="37" t="str">
        <f t="shared" ref="G38:G39" si="2">IF(H38=1,"Level 1",IF(H38=2,"Level 2",IF(H38=3,"Level 3",IF(H38=4,"Level 4",IF(H38=5,"Level 5","")))))</f>
        <v/>
      </c>
      <c r="H38" s="538">
        <f>'KOMP (3)'!K27</f>
        <v>0</v>
      </c>
    </row>
    <row r="39" spans="2:8" ht="29.25" customHeight="1">
      <c r="B39" s="94">
        <v>9</v>
      </c>
      <c r="C39" s="599" t="str">
        <f>'KOMP (3)'!B31&amp;""</f>
        <v>3.3. Keterlibatan dalam organisasi profesi dan jejaring yang lebih luas untuk peningkatan pembelajaran</v>
      </c>
      <c r="D39" s="600"/>
      <c r="E39" s="600"/>
      <c r="F39" s="601"/>
      <c r="G39" s="37" t="str">
        <f t="shared" si="2"/>
        <v/>
      </c>
      <c r="H39" s="538">
        <f>'KOMP (3)'!K40</f>
        <v>0</v>
      </c>
    </row>
    <row r="40" spans="2:8" ht="14.25" customHeight="1">
      <c r="B40" s="95" t="s">
        <v>582</v>
      </c>
      <c r="C40" s="96" t="str">
        <f>'KOMP (4)'!B3&amp;""</f>
        <v>4. KOMPETENSI PROFESIONAL</v>
      </c>
      <c r="D40" s="97"/>
      <c r="E40" s="97"/>
      <c r="F40" s="97"/>
      <c r="G40" s="97"/>
      <c r="H40" s="539"/>
    </row>
    <row r="41" spans="2:8" ht="28.5" customHeight="1">
      <c r="B41" s="94">
        <v>10</v>
      </c>
      <c r="C41" s="599" t="str">
        <f>'KOMP (4)'!B5&amp;""</f>
        <v>4.1. Pengetahuan konten pembelajaran dan cara mengajarkannya</v>
      </c>
      <c r="D41" s="600"/>
      <c r="E41" s="600"/>
      <c r="F41" s="601"/>
      <c r="G41" s="37" t="str">
        <f>IF(H41=1,"Level 1",IF(H41=2,"Level 2",IF(H41=3,"Level 3",IF(H41=4,"Level 4",IF(H41=5,"Level 5","")))))</f>
        <v>Level 1</v>
      </c>
      <c r="H41" s="538">
        <f>'KOMP (4)'!K14</f>
        <v>1</v>
      </c>
    </row>
    <row r="42" spans="2:8" ht="32.25" customHeight="1">
      <c r="B42" s="94">
        <v>11</v>
      </c>
      <c r="C42" s="599" t="str">
        <f>'KOMP (4)'!B18&amp;""</f>
        <v>4.2. Karakteristik dan cara belajar peserta didik</v>
      </c>
      <c r="D42" s="600"/>
      <c r="E42" s="600"/>
      <c r="F42" s="601"/>
      <c r="G42" s="37" t="str">
        <f t="shared" ref="G42:G43" si="3">IF(H42=1,"Level 1",IF(H42=2,"Level 2",IF(H42=3,"Level 3",IF(H42=4,"Level 4",IF(H42=5,"Level 5","")))))</f>
        <v/>
      </c>
      <c r="H42" s="538">
        <f>'KOMP (4)'!K27</f>
        <v>0</v>
      </c>
    </row>
    <row r="43" spans="2:8" ht="29.25" customHeight="1">
      <c r="B43" s="94">
        <v>12</v>
      </c>
      <c r="C43" s="599" t="str">
        <f>'KOMP (4)'!B31&amp;""</f>
        <v>4.3. Kurikulum dan cara menggunakannya</v>
      </c>
      <c r="D43" s="600"/>
      <c r="E43" s="600"/>
      <c r="F43" s="601"/>
      <c r="G43" s="37" t="str">
        <f t="shared" si="3"/>
        <v/>
      </c>
      <c r="H43" s="538">
        <f>'KOMP (4)'!K40</f>
        <v>0</v>
      </c>
    </row>
    <row r="44" spans="2:8" ht="14">
      <c r="B44" s="441" t="s">
        <v>323</v>
      </c>
      <c r="C44" s="90"/>
      <c r="D44" s="91"/>
      <c r="E44" s="91"/>
      <c r="F44" s="91"/>
      <c r="G44" s="486"/>
      <c r="H44" s="431">
        <f>SUM(H29:H43)</f>
        <v>3</v>
      </c>
    </row>
    <row r="45" spans="2:8" ht="14">
      <c r="B45" s="441" t="s">
        <v>642</v>
      </c>
      <c r="C45" s="90"/>
      <c r="D45" s="91"/>
      <c r="E45" s="91"/>
      <c r="F45" s="540" t="str">
        <f>IF(H45=0,"",IF(H45&lt;=55,"Terpenuhi pada Jenjang Jabatan Guru Ahli Pertama",IF(H45&lt;=75,"Terpenuhi pada Jenjang Jabatan Guru Ahli Muda",IF(H45&lt;=90,"Terpenuhi pada Jenjang Jabatan Guru Ahli Madya",IF(H45&lt;=100,"Terpenuhi pada Jenjang Jabatan Guru Ahli Utama","")))))</f>
        <v>Terpenuhi pada Jenjang Jabatan Guru Ahli Pertama</v>
      </c>
      <c r="G45" s="225" t="str">
        <f>IF(H45=0,"",IF(H45&lt;55,"Level 1",IF(H45=55,"Level 2",IF(H45&lt;=75,"Level 3",IF(H45&lt;=90,"Level 4",IF(H45&lt;=100,"Level 5",""))))))</f>
        <v>Level 1</v>
      </c>
      <c r="H45" s="432">
        <f>H44/(60)*100</f>
        <v>5</v>
      </c>
    </row>
    <row r="46" spans="2:8" ht="21" customHeight="1">
      <c r="B46" s="602" t="s">
        <v>695</v>
      </c>
      <c r="C46" s="602"/>
      <c r="D46" s="602"/>
      <c r="E46" s="602"/>
      <c r="F46" s="602"/>
      <c r="G46" s="602"/>
      <c r="H46" s="602"/>
    </row>
    <row r="47" spans="2:8" ht="13.5" customHeight="1">
      <c r="B47" s="72"/>
      <c r="C47" s="293"/>
      <c r="D47" s="293"/>
      <c r="E47" s="293"/>
      <c r="F47" s="293"/>
      <c r="G47" s="294" t="str">
        <f>'00-DATA'!E29&amp;", "</f>
        <v xml:space="preserve">Kotaagung Timur, </v>
      </c>
      <c r="H47" s="295" t="str">
        <f>'00-DATA'!H41&amp;""</f>
        <v>10 Nov 2023</v>
      </c>
    </row>
    <row r="48" spans="2:8" ht="13.5" customHeight="1">
      <c r="B48" s="72"/>
      <c r="C48" s="442" t="s">
        <v>324</v>
      </c>
      <c r="D48" s="293"/>
      <c r="E48" s="442" t="s">
        <v>39</v>
      </c>
      <c r="F48" s="293"/>
      <c r="G48" s="293"/>
      <c r="H48" s="443" t="s">
        <v>40</v>
      </c>
    </row>
    <row r="49" spans="2:8" ht="13.5" customHeight="1">
      <c r="B49" s="72"/>
      <c r="C49" s="442"/>
      <c r="D49" s="293"/>
      <c r="E49" s="293"/>
      <c r="F49" s="293"/>
      <c r="G49" s="293"/>
      <c r="H49" s="296" t="str">
        <f>E17&amp;""</f>
        <v>SMAN Model Kotaagung</v>
      </c>
    </row>
    <row r="50" spans="2:8" ht="51" customHeight="1">
      <c r="B50" s="72"/>
      <c r="C50" s="444" t="str">
        <f>E6&amp;""</f>
        <v>Heru Porwanto</v>
      </c>
      <c r="D50" s="445"/>
      <c r="E50" s="446" t="str">
        <f>'00-DATA'!E33&amp;""</f>
        <v>PONIJAN.</v>
      </c>
      <c r="F50" s="447"/>
      <c r="G50" s="445"/>
      <c r="H50" s="448" t="str">
        <f>'00-DATA'!E17&amp;""</f>
        <v>Dra. Ratih Purwasih, M.Pd.</v>
      </c>
    </row>
    <row r="51" spans="2:8" s="93" customFormat="1" ht="12.75" customHeight="1">
      <c r="B51" s="92"/>
      <c r="C51" s="433" t="str">
        <f>"NIP."&amp;E7&amp;""</f>
        <v>NIP."198010072014061003</v>
      </c>
      <c r="D51" s="71"/>
      <c r="E51" s="434" t="str">
        <f>"NIP."&amp;'00-DATA'!E34&amp;""</f>
        <v>NIP.19660605 199403 1 012</v>
      </c>
      <c r="F51" s="435"/>
      <c r="G51" s="71"/>
      <c r="H51" s="436" t="str">
        <f>"NIP."&amp;'00-DATA'!E18&amp;""</f>
        <v>NIP.19680610 199903 2 001</v>
      </c>
    </row>
    <row r="52" spans="2:8">
      <c r="B52" s="72"/>
      <c r="C52" s="71"/>
      <c r="D52" s="71"/>
      <c r="E52" s="71"/>
      <c r="F52" s="71"/>
      <c r="G52" s="71"/>
      <c r="H52" s="71"/>
    </row>
  </sheetData>
  <sheetProtection password="CC3D" sheet="1" objects="1" scenarios="1"/>
  <mergeCells count="17">
    <mergeCell ref="C30:F30"/>
    <mergeCell ref="B3:H3"/>
    <mergeCell ref="B4:H4"/>
    <mergeCell ref="B26:C26"/>
    <mergeCell ref="D26:E26"/>
    <mergeCell ref="C29:F29"/>
    <mergeCell ref="C39:F39"/>
    <mergeCell ref="C42:F42"/>
    <mergeCell ref="C43:F43"/>
    <mergeCell ref="B46:H46"/>
    <mergeCell ref="C31:F31"/>
    <mergeCell ref="C33:F33"/>
    <mergeCell ref="C34:F34"/>
    <mergeCell ref="C35:F35"/>
    <mergeCell ref="C37:F37"/>
    <mergeCell ref="C38:F38"/>
    <mergeCell ref="C41:F41"/>
  </mergeCells>
  <conditionalFormatting sqref="G24:G26">
    <cfRule type="cellIs" dxfId="38" priority="1" operator="between">
      <formula>"v"</formula>
      <formula>"v"</formula>
    </cfRule>
  </conditionalFormatting>
  <printOptions horizontalCentered="1"/>
  <pageMargins left="0.51181102362204722" right="0.23622047244094491" top="0.59055118110236227" bottom="0.59055118110236227" header="0.23622047244094491" footer="0.39370078740157483"/>
  <pageSetup paperSize="9" scale="85" orientation="portrait" horizontalDpi="4294967293"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sheetPr>
  <dimension ref="B1:M54"/>
  <sheetViews>
    <sheetView showGridLines="0" zoomScale="130" zoomScaleNormal="130" zoomScaleSheetLayoutView="110" workbookViewId="0">
      <pane xSplit="2" ySplit="4" topLeftCell="C36" activePane="bottomRight" state="frozen"/>
      <selection pane="topRight" activeCell="C1" sqref="C1"/>
      <selection pane="bottomLeft" activeCell="A5" sqref="A5"/>
      <selection pane="bottomRight"/>
    </sheetView>
  </sheetViews>
  <sheetFormatPr defaultColWidth="9.1796875" defaultRowHeight="12.5"/>
  <cols>
    <col min="1" max="1" width="4.1796875" style="150" customWidth="1"/>
    <col min="2" max="2" width="6.1796875" style="292" customWidth="1"/>
    <col min="3" max="3" width="21.453125" style="150" customWidth="1"/>
    <col min="4" max="4" width="13.81640625" style="150" customWidth="1"/>
    <col min="5" max="5" width="18.81640625" style="150" customWidth="1"/>
    <col min="6" max="6" width="14.26953125" style="150" customWidth="1"/>
    <col min="7" max="7" width="8.7265625" style="150" customWidth="1"/>
    <col min="8" max="13" width="8.7265625" style="150" hidden="1" customWidth="1"/>
    <col min="14" max="14" width="8.7265625" style="150" customWidth="1"/>
    <col min="15" max="16384" width="9.1796875" style="150"/>
  </cols>
  <sheetData>
    <row r="1" spans="2:7">
      <c r="B1" s="396" t="str">
        <f>'00-DATA'!M2</f>
        <v>SD</v>
      </c>
      <c r="C1" s="403" t="str">
        <f>'00-DATA'!F9&amp;""</f>
        <v>IX</v>
      </c>
    </row>
    <row r="2" spans="2:7">
      <c r="B2" s="238">
        <f>'00-DATA'!L17</f>
        <v>0</v>
      </c>
      <c r="C2" s="133"/>
      <c r="D2" s="133"/>
      <c r="E2" s="133"/>
      <c r="F2" s="133"/>
    </row>
    <row r="3" spans="2:7" ht="15">
      <c r="B3" s="579" t="s">
        <v>640</v>
      </c>
      <c r="C3" s="579"/>
      <c r="D3" s="579"/>
      <c r="E3" s="579"/>
      <c r="F3" s="579"/>
      <c r="G3" s="239"/>
    </row>
    <row r="4" spans="2:7" ht="15">
      <c r="B4" s="612" t="s">
        <v>215</v>
      </c>
      <c r="C4" s="612"/>
      <c r="D4" s="612"/>
      <c r="E4" s="612"/>
      <c r="F4" s="612"/>
      <c r="G4" s="239"/>
    </row>
    <row r="5" spans="2:7" ht="15">
      <c r="B5" s="99"/>
      <c r="C5" s="99"/>
      <c r="D5" s="99"/>
      <c r="E5" s="99"/>
      <c r="F5" s="99"/>
      <c r="G5" s="239"/>
    </row>
    <row r="6" spans="2:7" ht="11.25" customHeight="1">
      <c r="B6" s="151"/>
      <c r="C6" s="240" t="s">
        <v>431</v>
      </c>
      <c r="D6" s="133"/>
      <c r="E6" s="133"/>
      <c r="F6" s="133"/>
    </row>
    <row r="7" spans="2:7" ht="7.5" customHeight="1">
      <c r="B7" s="151"/>
      <c r="C7" s="241"/>
      <c r="D7" s="133"/>
      <c r="E7" s="133"/>
      <c r="F7" s="133"/>
    </row>
    <row r="8" spans="2:7" s="153" customFormat="1" ht="11.25" customHeight="1">
      <c r="B8" s="100" t="s">
        <v>18</v>
      </c>
      <c r="C8" s="101" t="s">
        <v>19</v>
      </c>
      <c r="D8" s="102" t="s">
        <v>41</v>
      </c>
      <c r="E8" s="104" t="str">
        <f>'00-DATA'!E5&amp;""</f>
        <v>Heru Porwanto</v>
      </c>
      <c r="F8" s="104"/>
    </row>
    <row r="9" spans="2:7" s="153" customFormat="1" ht="11.25" customHeight="1">
      <c r="B9" s="100"/>
      <c r="C9" s="101" t="s">
        <v>20</v>
      </c>
      <c r="D9" s="102" t="s">
        <v>41</v>
      </c>
      <c r="E9" s="104" t="str">
        <f>'00-DATA'!E6&amp;""</f>
        <v>"198010072014061003</v>
      </c>
      <c r="F9" s="104"/>
    </row>
    <row r="10" spans="2:7" s="153" customFormat="1" ht="11.25" customHeight="1">
      <c r="B10" s="100"/>
      <c r="C10" s="101" t="s">
        <v>21</v>
      </c>
      <c r="D10" s="102" t="s">
        <v>41</v>
      </c>
      <c r="E10" s="104" t="str">
        <f>'00-DATA'!E8&amp;""</f>
        <v>Pulang Pisau</v>
      </c>
      <c r="F10" s="104"/>
    </row>
    <row r="11" spans="2:7" s="153" customFormat="1" ht="11.25" customHeight="1">
      <c r="B11" s="100"/>
      <c r="C11" s="101" t="s">
        <v>22</v>
      </c>
      <c r="D11" s="102" t="s">
        <v>41</v>
      </c>
      <c r="E11" s="104" t="str">
        <f>'00-DATA'!E9&amp;" / "&amp;C1&amp;""</f>
        <v>Pembina / IX</v>
      </c>
      <c r="F11" s="104"/>
    </row>
    <row r="12" spans="2:7" s="153" customFormat="1" ht="11.25" customHeight="1">
      <c r="B12" s="100"/>
      <c r="C12" s="101" t="s">
        <v>83</v>
      </c>
      <c r="D12" s="102" t="s">
        <v>41</v>
      </c>
      <c r="E12" s="104" t="str">
        <f>'00-DATA'!E10&amp;""</f>
        <v>Guru Madya</v>
      </c>
      <c r="F12" s="104"/>
    </row>
    <row r="13" spans="2:7" s="153" customFormat="1" ht="11.25" customHeight="1">
      <c r="B13" s="100"/>
      <c r="C13" s="101" t="s">
        <v>23</v>
      </c>
      <c r="D13" s="102" t="s">
        <v>41</v>
      </c>
      <c r="E13" s="104" t="str">
        <f>'00-DATA'!E11&amp;""</f>
        <v>26 Tahun</v>
      </c>
      <c r="F13" s="104"/>
    </row>
    <row r="14" spans="2:7" s="153" customFormat="1" ht="11.25" customHeight="1">
      <c r="B14" s="100"/>
      <c r="C14" s="101" t="s">
        <v>24</v>
      </c>
      <c r="D14" s="102" t="s">
        <v>41</v>
      </c>
      <c r="E14" s="104" t="str">
        <f>'00-DATA'!E12&amp;""</f>
        <v>Laki-laki</v>
      </c>
      <c r="F14" s="104"/>
    </row>
    <row r="15" spans="2:7" s="153" customFormat="1" ht="11.25" customHeight="1">
      <c r="B15" s="100"/>
      <c r="C15" s="101" t="s">
        <v>25</v>
      </c>
      <c r="D15" s="102" t="s">
        <v>41</v>
      </c>
      <c r="E15" s="104" t="str">
        <f>'00-DATA'!E13&amp;""</f>
        <v>S-2</v>
      </c>
      <c r="F15" s="104"/>
    </row>
    <row r="16" spans="2:7" s="153" customFormat="1" ht="11.25" customHeight="1">
      <c r="B16" s="100"/>
      <c r="C16" s="101" t="s">
        <v>26</v>
      </c>
      <c r="D16" s="102" t="s">
        <v>41</v>
      </c>
      <c r="E16" s="104" t="str">
        <f>'00-DATA'!E14&amp;""</f>
        <v>Magister Pendidikan</v>
      </c>
      <c r="F16" s="104"/>
    </row>
    <row r="17" spans="2:7" s="153" customFormat="1" ht="11.25" customHeight="1">
      <c r="B17" s="100"/>
      <c r="C17" s="101" t="s">
        <v>144</v>
      </c>
      <c r="D17" s="102" t="s">
        <v>41</v>
      </c>
      <c r="E17" s="104" t="str">
        <f>'00-DATA'!E15&amp;""</f>
        <v>2023</v>
      </c>
      <c r="F17" s="104"/>
    </row>
    <row r="18" spans="2:7" s="153" customFormat="1" ht="11.25" customHeight="1">
      <c r="B18" s="100"/>
      <c r="C18" s="101"/>
      <c r="D18" s="102"/>
      <c r="E18" s="104"/>
      <c r="F18" s="104"/>
    </row>
    <row r="19" spans="2:7" s="153" customFormat="1" ht="11.25" customHeight="1">
      <c r="B19" s="100" t="s">
        <v>27</v>
      </c>
      <c r="C19" s="101" t="s">
        <v>28</v>
      </c>
      <c r="D19" s="102" t="s">
        <v>41</v>
      </c>
      <c r="E19" s="104" t="str">
        <f>'00-DATA'!E26&amp;""</f>
        <v>SMAN Model Kotaagung</v>
      </c>
      <c r="F19" s="104"/>
    </row>
    <row r="20" spans="2:7" s="153" customFormat="1" ht="11.25" customHeight="1">
      <c r="B20" s="100"/>
      <c r="C20" s="101" t="s">
        <v>29</v>
      </c>
      <c r="D20" s="102" t="s">
        <v>41</v>
      </c>
      <c r="E20" s="104" t="str">
        <f>'00-DATA'!E27&amp;""</f>
        <v>-</v>
      </c>
      <c r="F20" s="104"/>
    </row>
    <row r="21" spans="2:7" s="153" customFormat="1" ht="11.25" customHeight="1">
      <c r="B21" s="100"/>
      <c r="C21" s="101" t="s">
        <v>30</v>
      </c>
      <c r="D21" s="102" t="s">
        <v>41</v>
      </c>
      <c r="E21" s="104" t="str">
        <f>'00-DATA'!E28&amp;""</f>
        <v>Kampung Baru</v>
      </c>
      <c r="F21" s="104"/>
    </row>
    <row r="22" spans="2:7" s="153" customFormat="1" ht="11.25" customHeight="1">
      <c r="B22" s="100"/>
      <c r="C22" s="101" t="s">
        <v>31</v>
      </c>
      <c r="D22" s="102" t="s">
        <v>41</v>
      </c>
      <c r="E22" s="104" t="str">
        <f>'00-DATA'!E29&amp;""</f>
        <v>Kotaagung Timur</v>
      </c>
      <c r="F22" s="104"/>
    </row>
    <row r="23" spans="2:7" s="153" customFormat="1" ht="11.25" customHeight="1">
      <c r="B23" s="100"/>
      <c r="C23" s="101" t="s">
        <v>145</v>
      </c>
      <c r="D23" s="102" t="s">
        <v>41</v>
      </c>
      <c r="E23" s="104" t="str">
        <f>'00-DATA'!E30&amp;""</f>
        <v>Tanggamus</v>
      </c>
      <c r="F23" s="104"/>
    </row>
    <row r="24" spans="2:7" s="153" customFormat="1" ht="11.25" customHeight="1">
      <c r="B24" s="100"/>
      <c r="C24" s="101" t="s">
        <v>46</v>
      </c>
      <c r="D24" s="102" t="s">
        <v>41</v>
      </c>
      <c r="E24" s="104" t="str">
        <f>'00-DATA'!E31&amp;""</f>
        <v xml:space="preserve">Lampung </v>
      </c>
      <c r="F24" s="104"/>
    </row>
    <row r="25" spans="2:7">
      <c r="B25" s="151"/>
      <c r="C25" s="133"/>
      <c r="D25" s="133"/>
      <c r="E25" s="133"/>
      <c r="F25" s="133"/>
    </row>
    <row r="26" spans="2:7" s="244" customFormat="1" ht="16.5" customHeight="1">
      <c r="B26" s="242" t="s">
        <v>0</v>
      </c>
      <c r="C26" s="608" t="s">
        <v>447</v>
      </c>
      <c r="D26" s="609"/>
      <c r="E26" s="242" t="s">
        <v>448</v>
      </c>
      <c r="F26" s="243" t="s">
        <v>169</v>
      </c>
    </row>
    <row r="27" spans="2:7" ht="12.75" customHeight="1">
      <c r="B27" s="420" t="s">
        <v>37</v>
      </c>
      <c r="C27" s="298" t="str">
        <f>'KOMP-1'!B3&amp;""</f>
        <v>1. PEDAGOGIK</v>
      </c>
      <c r="D27" s="299"/>
      <c r="E27" s="300" t="s">
        <v>166</v>
      </c>
      <c r="F27" s="247">
        <f>SUM('04-RKAP-PKG'!H29:H31)</f>
        <v>1</v>
      </c>
    </row>
    <row r="28" spans="2:7" ht="12.75" customHeight="1">
      <c r="B28" s="420" t="s">
        <v>2</v>
      </c>
      <c r="C28" s="298" t="str">
        <f>'KOMP (2)'!B3&amp;""</f>
        <v>2. KOMPETENSI KEPRIBADIAN</v>
      </c>
      <c r="D28" s="299"/>
      <c r="E28" s="300" t="s">
        <v>168</v>
      </c>
      <c r="F28" s="247">
        <f>SUM('04-RKAP-PKG'!H33:H35)</f>
        <v>1</v>
      </c>
    </row>
    <row r="29" spans="2:7" ht="12.75" customHeight="1">
      <c r="B29" s="420" t="s">
        <v>38</v>
      </c>
      <c r="C29" s="298" t="str">
        <f>'KOMP (3)'!B3&amp;""</f>
        <v>3. KOMPETENSI SOSIAL</v>
      </c>
      <c r="D29" s="299"/>
      <c r="E29" s="300" t="s">
        <v>167</v>
      </c>
      <c r="F29" s="247">
        <f>SUM('04-RKAP-PKG'!H37:H39)</f>
        <v>0</v>
      </c>
    </row>
    <row r="30" spans="2:7" ht="12.75" customHeight="1">
      <c r="B30" s="420" t="s">
        <v>607</v>
      </c>
      <c r="C30" s="298" t="str">
        <f>'KOMP (4)'!B3&amp;""</f>
        <v>4. KOMPETENSI PROFESIONAL</v>
      </c>
      <c r="D30" s="299"/>
      <c r="E30" s="300" t="s">
        <v>608</v>
      </c>
      <c r="F30" s="247">
        <f>SUM('04-RKAP-PKG'!H41:H43)</f>
        <v>1</v>
      </c>
    </row>
    <row r="31" spans="2:7" ht="12" customHeight="1">
      <c r="B31" s="421"/>
      <c r="C31" s="249" t="s">
        <v>146</v>
      </c>
      <c r="D31" s="250"/>
      <c r="E31" s="246"/>
      <c r="F31" s="251">
        <f>SUM(F27:F30)</f>
        <v>3</v>
      </c>
    </row>
    <row r="32" spans="2:7" ht="12" customHeight="1">
      <c r="B32" s="252"/>
      <c r="C32" s="249" t="s">
        <v>609</v>
      </c>
      <c r="D32" s="253"/>
      <c r="E32" s="246"/>
      <c r="F32" s="255">
        <f>(F31/60)*100</f>
        <v>5</v>
      </c>
      <c r="G32" s="256"/>
    </row>
    <row r="33" spans="2:13" ht="8.25" customHeight="1">
      <c r="B33" s="257"/>
      <c r="C33" s="257"/>
      <c r="D33" s="257"/>
      <c r="E33" s="102"/>
      <c r="F33" s="258"/>
      <c r="G33" s="259"/>
    </row>
    <row r="34" spans="2:13" ht="24.75" customHeight="1">
      <c r="B34" s="242" t="s">
        <v>0</v>
      </c>
      <c r="C34" s="242" t="s">
        <v>147</v>
      </c>
      <c r="D34" s="242" t="s">
        <v>148</v>
      </c>
      <c r="E34" s="242" t="s">
        <v>149</v>
      </c>
      <c r="F34" s="242" t="s">
        <v>150</v>
      </c>
      <c r="G34" s="259"/>
    </row>
    <row r="35" spans="2:13" ht="12.75" customHeight="1">
      <c r="B35" s="245" t="s">
        <v>136</v>
      </c>
      <c r="C35" s="261" t="s">
        <v>484</v>
      </c>
      <c r="D35" s="395">
        <f>F32</f>
        <v>5</v>
      </c>
      <c r="E35" s="263">
        <v>0.7</v>
      </c>
      <c r="F35" s="264">
        <f>D35*E35</f>
        <v>3.5</v>
      </c>
      <c r="G35" s="259"/>
      <c r="H35" s="265" t="s">
        <v>151</v>
      </c>
      <c r="I35" s="266"/>
      <c r="J35" s="266"/>
      <c r="K35" s="266"/>
      <c r="L35" s="267"/>
      <c r="M35" s="268"/>
    </row>
    <row r="36" spans="2:13" ht="12.75" customHeight="1">
      <c r="B36" s="245" t="s">
        <v>137</v>
      </c>
      <c r="C36" s="261" t="s">
        <v>152</v>
      </c>
      <c r="D36" s="395">
        <f>SEJAWAT!AB6</f>
        <v>21.428571428571423</v>
      </c>
      <c r="E36" s="263">
        <f>IF(B1="SMK",10%,IF(B1="PAUD",15%,IF(B1="SLB",15%,10%)))</f>
        <v>0.1</v>
      </c>
      <c r="F36" s="264">
        <f>D36*E36</f>
        <v>2.1428571428571423</v>
      </c>
      <c r="G36" s="259"/>
      <c r="H36" s="269" t="s">
        <v>214</v>
      </c>
      <c r="I36" s="270"/>
      <c r="J36" s="270"/>
      <c r="K36" s="270" t="s">
        <v>47</v>
      </c>
      <c r="L36" s="271"/>
      <c r="M36" s="272"/>
    </row>
    <row r="37" spans="2:13" ht="12.75" customHeight="1">
      <c r="B37" s="245" t="s">
        <v>138</v>
      </c>
      <c r="C37" s="261" t="s">
        <v>153</v>
      </c>
      <c r="D37" s="395">
        <f>SISWA!AB6</f>
        <v>0</v>
      </c>
      <c r="E37" s="263">
        <f>IF(B1="SMK",10%,IF(B1="PAUD",0%,IF(B1="SLB",0%,10%)))</f>
        <v>0.1</v>
      </c>
      <c r="F37" s="264">
        <f>D37*E37</f>
        <v>0</v>
      </c>
      <c r="G37" s="259"/>
      <c r="H37" s="273" t="s">
        <v>154</v>
      </c>
      <c r="I37" s="274"/>
      <c r="J37" s="275"/>
      <c r="K37" s="270"/>
      <c r="L37" s="276"/>
      <c r="M37" s="272" t="str">
        <f>IF(H39="","",IF(H39&gt;=50,((H39-I39-J39)*1*E44)/4*L40,""))</f>
        <v/>
      </c>
    </row>
    <row r="38" spans="2:13" ht="12.75" customHeight="1">
      <c r="B38" s="245" t="s">
        <v>139</v>
      </c>
      <c r="C38" s="261" t="s">
        <v>155</v>
      </c>
      <c r="D38" s="395">
        <f>ORTU!AB6</f>
        <v>0</v>
      </c>
      <c r="E38" s="263">
        <f>IF(B1="SMK",5%,IF(B1="PAUD",15%,IF(B1="SLB",15%,10%)))</f>
        <v>0.1</v>
      </c>
      <c r="F38" s="264">
        <f>D38*E38</f>
        <v>0</v>
      </c>
      <c r="G38" s="259"/>
      <c r="H38" s="277" t="s">
        <v>156</v>
      </c>
      <c r="I38" s="277" t="s">
        <v>157</v>
      </c>
      <c r="J38" s="278" t="s">
        <v>158</v>
      </c>
      <c r="K38" s="279"/>
      <c r="L38" s="276"/>
      <c r="M38" s="272"/>
    </row>
    <row r="39" spans="2:13" ht="12.75" customHeight="1">
      <c r="B39" s="260" t="str">
        <f>IF(B1="SMK","5.","")</f>
        <v/>
      </c>
      <c r="C39" s="261" t="str">
        <f>IF(B1="SMK","Rerata Kuesioner DuDi","")</f>
        <v/>
      </c>
      <c r="D39" s="395" t="str">
        <f>IF(B1="SMK",DUDI!AB6,"")</f>
        <v/>
      </c>
      <c r="E39" s="263" t="str">
        <f>IF(B1="SMK",5%,"")</f>
        <v/>
      </c>
      <c r="F39" s="264" t="str">
        <f>IF(B1="SMK",D39*E39,"")</f>
        <v/>
      </c>
      <c r="G39" s="259"/>
      <c r="H39" s="280" t="str">
        <f>IF(H40="III.A","50",IF(H40="III.B","50",IF(H40="III.C","100",IF(H40="III.D","100",IF(H40="IV.A","150",IF(H40="IV.B","150",IF(H40="IV.C","150",IF(H40="IV.D","200",""))))))))</f>
        <v/>
      </c>
      <c r="I39" s="280" t="str">
        <f>IF(H40="III.A","3",IF(H40="III.B","7",IF(H40="III.C","9",IF(H40="III.D","12",IF(H40="IV.A","16",IF(H40="IV.B","16",IF(H40="IV.C","19",IF(H40="IV.D","25",""))))))))</f>
        <v/>
      </c>
      <c r="J39" s="280" t="str">
        <f>IF(H40="III.A","5",IF(H40="III.B","5",IF(H40="III.C","10",IF(H40="III.D","10",IF(H40="IV.A","15",IF(H40="IV.B","15",IF(H40="IV.C","15",IF(H40="IV.D","20",""))))))))</f>
        <v/>
      </c>
      <c r="K39" s="279"/>
      <c r="L39" s="276"/>
      <c r="M39" s="272"/>
    </row>
    <row r="40" spans="2:13" ht="12.75" customHeight="1">
      <c r="B40" s="248"/>
      <c r="C40" s="525" t="s">
        <v>641</v>
      </c>
      <c r="D40" s="281"/>
      <c r="E40" s="263">
        <f>SUM(E35:E39)</f>
        <v>0.99999999999999989</v>
      </c>
      <c r="F40" s="251">
        <f>SUM(F35:F39)</f>
        <v>5.6428571428571423</v>
      </c>
      <c r="G40" s="282"/>
      <c r="H40" s="280" t="str">
        <f>C1</f>
        <v>IX</v>
      </c>
      <c r="I40" s="280" t="s">
        <v>159</v>
      </c>
      <c r="J40" s="283" t="str">
        <f>IF(H40="III.a","III.b",IF(H40="III.b","III.c",IF(H40="III.c","III.d",IF(H40="III.d","IV.a",IF(H40="IV.a","IV.b",IF(H40="IV.b","IV.c",IF(H40="IV.c","IV.d",IF(H40="IV.d","IV.e",""))))))))</f>
        <v/>
      </c>
      <c r="K40" s="284" t="s">
        <v>160</v>
      </c>
      <c r="L40" s="285">
        <v>1</v>
      </c>
      <c r="M40" s="286"/>
    </row>
    <row r="41" spans="2:13" ht="12.75" customHeight="1">
      <c r="B41" s="521" t="s">
        <v>161</v>
      </c>
      <c r="C41" s="281"/>
      <c r="D41" s="281"/>
      <c r="E41" s="262">
        <f>'INDEK-HDIR'!I28</f>
        <v>1.0625</v>
      </c>
      <c r="F41" s="287" t="s">
        <v>162</v>
      </c>
      <c r="G41" s="259"/>
    </row>
    <row r="42" spans="2:13" ht="12.75" customHeight="1">
      <c r="B42" s="521" t="s">
        <v>481</v>
      </c>
      <c r="C42" s="281"/>
      <c r="D42" s="281"/>
      <c r="E42" s="404">
        <f>'INDEK-HDIR'!K29</f>
        <v>0.97690217391304346</v>
      </c>
      <c r="F42" s="288"/>
      <c r="G42" s="259"/>
    </row>
    <row r="43" spans="2:13" ht="12.75" customHeight="1">
      <c r="B43" s="521" t="s">
        <v>482</v>
      </c>
      <c r="C43" s="281"/>
      <c r="D43" s="281"/>
      <c r="E43" s="289">
        <f>F40*E42</f>
        <v>5.5125194099378874</v>
      </c>
      <c r="F43" s="254"/>
      <c r="G43" s="259"/>
    </row>
    <row r="44" spans="2:13" ht="24.75" customHeight="1">
      <c r="B44" s="521" t="s">
        <v>639</v>
      </c>
      <c r="C44" s="113"/>
      <c r="D44" s="113"/>
      <c r="E44" s="520" t="str">
        <f>IF(E43=0,"",IF(E43&lt;=55,"Terpenuhi pada Jenjang Jabatan Guru Ahli Pertama",IF(E43&lt;=75,"Terpenuhi pada Jenjang Jabatan Guru Ahli Muda",IF(E43&lt;=90,"Terpenuhi pada Jenjang Jabatan Guru Ahli Madya",IF(E43&lt;=100,"Terpenuhi pada Jenjang Jabatan Guru Ahli Utama","")))))</f>
        <v>Terpenuhi pada Jenjang Jabatan Guru Ahli Pertama</v>
      </c>
      <c r="F44" s="522" t="str">
        <f>IF(E43=0,"",IF(E43&lt;55,"pada Level 1",IF(E43=55,"pada Level 2",IF(E43&lt;=75,"pada Level 3",IF(E43&lt;=90,"pada Level 4",IF(E43&lt;=100,"pada Level 5",""))))))</f>
        <v>pada Level 1</v>
      </c>
      <c r="G44" s="259"/>
    </row>
    <row r="45" spans="2:13" ht="10.5" customHeight="1">
      <c r="B45" s="257"/>
      <c r="C45" s="257"/>
      <c r="D45" s="257"/>
      <c r="E45" s="102"/>
      <c r="F45" s="290"/>
      <c r="G45" s="259"/>
    </row>
    <row r="46" spans="2:13" ht="10.5" customHeight="1">
      <c r="B46" s="257"/>
      <c r="C46" s="257"/>
      <c r="D46" s="257"/>
      <c r="E46" s="102"/>
      <c r="F46" s="290"/>
      <c r="G46" s="259"/>
    </row>
    <row r="47" spans="2:13" ht="13">
      <c r="B47" s="151"/>
      <c r="C47" s="398"/>
      <c r="D47" s="398"/>
      <c r="E47" s="399" t="str">
        <f>'00-DATA'!E29&amp;""</f>
        <v>Kotaagung Timur</v>
      </c>
      <c r="F47" s="415" t="str">
        <f>'00-DATA'!H41&amp;""</f>
        <v>10 Nov 2023</v>
      </c>
    </row>
    <row r="48" spans="2:13" ht="13">
      <c r="B48" s="151"/>
      <c r="C48" s="400" t="s">
        <v>449</v>
      </c>
      <c r="D48" s="398"/>
      <c r="E48" s="398"/>
      <c r="F48" s="401" t="s">
        <v>164</v>
      </c>
    </row>
    <row r="49" spans="2:6" ht="12" customHeight="1">
      <c r="B49" s="151"/>
      <c r="C49" s="400" t="s">
        <v>165</v>
      </c>
      <c r="D49" s="398"/>
      <c r="E49" s="398"/>
      <c r="F49" s="402" t="s">
        <v>483</v>
      </c>
    </row>
    <row r="50" spans="2:6" ht="12" customHeight="1">
      <c r="B50" s="151"/>
      <c r="C50" s="290"/>
      <c r="D50" s="241"/>
      <c r="E50" s="241"/>
      <c r="F50" s="291"/>
    </row>
    <row r="51" spans="2:6" ht="13.5">
      <c r="B51" s="151"/>
      <c r="C51" s="290"/>
      <c r="D51" s="241"/>
      <c r="E51" s="241"/>
      <c r="F51" s="241"/>
    </row>
    <row r="52" spans="2:6" ht="26.25" customHeight="1">
      <c r="B52" s="151"/>
      <c r="C52" s="422" t="str">
        <f>'00-DATA'!E5&amp;""</f>
        <v>Heru Porwanto</v>
      </c>
      <c r="D52" s="423"/>
      <c r="E52" s="610" t="str">
        <f>'00-DATA'!E33&amp;""</f>
        <v>PONIJAN.</v>
      </c>
      <c r="F52" s="610"/>
    </row>
    <row r="53" spans="2:6">
      <c r="B53" s="151"/>
      <c r="C53" s="135" t="str">
        <f>"NIP. "&amp;'00-DATA'!E6&amp;""</f>
        <v>NIP. "198010072014061003</v>
      </c>
      <c r="D53" s="133"/>
      <c r="E53" s="611" t="str">
        <f>"NIP. "&amp;'00-DATA'!E34&amp;""</f>
        <v>NIP. 19660605 199403 1 012</v>
      </c>
      <c r="F53" s="611"/>
    </row>
    <row r="54" spans="2:6">
      <c r="B54" s="151"/>
      <c r="C54" s="133"/>
      <c r="D54" s="133"/>
      <c r="E54" s="133"/>
      <c r="F54" s="133"/>
    </row>
  </sheetData>
  <sheetProtection sheet="1" objects="1" scenarios="1"/>
  <mergeCells count="5">
    <mergeCell ref="B3:F3"/>
    <mergeCell ref="C26:D26"/>
    <mergeCell ref="E52:F52"/>
    <mergeCell ref="E53:F53"/>
    <mergeCell ref="B4:F4"/>
  </mergeCells>
  <printOptions horizontalCentered="1"/>
  <pageMargins left="0.59055118110236227" right="0.39370078740157483" top="0.78740157480314965" bottom="0.78740157480314965" header="0.51181102362204722" footer="0.59055118110236227"/>
  <pageSetup paperSize="9" orientation="portrait" horizontalDpi="4294967293" verticalDpi="300" r:id="rId1"/>
  <headerFooter alignWithMargins="0">
    <oddFooter>&amp;C&amp;10AGREGASI TINGKAT KOMPETENSI DAN LEVEL - PENILAIAN 360 - INDEK HADIR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COVER</vt:lpstr>
      <vt:lpstr>01-LAPORN</vt:lpstr>
      <vt:lpstr>02-IDNTY</vt:lpstr>
      <vt:lpstr>KOMP-1</vt:lpstr>
      <vt:lpstr>KOMP (2)</vt:lpstr>
      <vt:lpstr>KOMP (3)</vt:lpstr>
      <vt:lpstr>KOMP (4)</vt:lpstr>
      <vt:lpstr>04-RKAP-PKG</vt:lpstr>
      <vt:lpstr>05-RKAP-PKGR</vt:lpstr>
      <vt:lpstr>INDEK-HDIR</vt:lpstr>
      <vt:lpstr>SEJAWAT</vt:lpstr>
      <vt:lpstr>SISWA</vt:lpstr>
      <vt:lpstr>ORTU</vt:lpstr>
      <vt:lpstr>DUDI</vt:lpstr>
      <vt:lpstr>FORM-360-GR</vt:lpstr>
      <vt:lpstr>RUBRIK-CAPAIAN</vt:lpstr>
      <vt:lpstr>00-DATA</vt:lpstr>
      <vt:lpstr>FORM-INSTR</vt:lpstr>
      <vt:lpstr>MODEL-GURU</vt:lpstr>
      <vt:lpstr>'00-DATA'!Print_Area</vt:lpstr>
      <vt:lpstr>'01-LAPORN'!Print_Area</vt:lpstr>
      <vt:lpstr>'02-IDNTY'!Print_Area</vt:lpstr>
      <vt:lpstr>'04-RKAP-PKG'!Print_Area</vt:lpstr>
      <vt:lpstr>'05-RKAP-PKGR'!Print_Area</vt:lpstr>
      <vt:lpstr>COVER!Print_Area</vt:lpstr>
      <vt:lpstr>DUDI!Print_Area</vt:lpstr>
      <vt:lpstr>'FORM-360-GR'!Print_Area</vt:lpstr>
      <vt:lpstr>'FORM-INSTR'!Print_Area</vt:lpstr>
      <vt:lpstr>'INDEK-HDIR'!Print_Area</vt:lpstr>
      <vt:lpstr>'KOMP (2)'!Print_Area</vt:lpstr>
      <vt:lpstr>'KOMP (3)'!Print_Area</vt:lpstr>
      <vt:lpstr>'KOMP (4)'!Print_Area</vt:lpstr>
      <vt:lpstr>'KOMP-1'!Print_Area</vt:lpstr>
      <vt:lpstr>'MODEL-GURU'!Print_Area</vt:lpstr>
      <vt:lpstr>ORTU!Print_Area</vt:lpstr>
      <vt:lpstr>'RUBRIK-CAPAIAN'!Print_Area</vt:lpstr>
      <vt:lpstr>SEJAWAT!Print_Area</vt:lpstr>
      <vt:lpstr>SISWA!Print_Area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Asus</cp:lastModifiedBy>
  <cp:lastPrinted>2023-09-09T03:42:28Z</cp:lastPrinted>
  <dcterms:created xsi:type="dcterms:W3CDTF">2022-09-16T13:00:18Z</dcterms:created>
  <dcterms:modified xsi:type="dcterms:W3CDTF">2025-04-18T02:05:16Z</dcterms:modified>
</cp:coreProperties>
</file>